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jd\Dairy\"/>
    </mc:Choice>
  </mc:AlternateContent>
  <bookViews>
    <workbookView minimized="1" xWindow="0" yWindow="0" windowWidth="20490" windowHeight="7755" tabRatio="603" firstSheet="1" activeTab="3"/>
  </bookViews>
  <sheets>
    <sheet name="Temp" sheetId="3" r:id="rId1"/>
    <sheet name="Legend" sheetId="1" r:id="rId2"/>
    <sheet name="Milk - Yield" sheetId="2" r:id="rId3"/>
    <sheet name="Milk - Yield per cow" sheetId="11" r:id="rId4"/>
    <sheet name="Milk - Hotel Supply" sheetId="16" state="hidden" r:id="rId5"/>
    <sheet name="Daily Schedule" sheetId="14" state="hidden" r:id="rId6"/>
    <sheet name="Money - Credited" sheetId="12" state="hidden" r:id="rId7"/>
    <sheet name="Cow - Purchase and sales" sheetId="13" r:id="rId8"/>
    <sheet name="Cow - Pregnancy" sheetId="6" r:id="rId9"/>
    <sheet name="Cow - Medical" sheetId="5" r:id="rId10"/>
    <sheet name="Fodder" sheetId="4" r:id="rId11"/>
    <sheet name="Fodder - sowing" sheetId="10" r:id="rId12"/>
    <sheet name="Reports" sheetId="9" r:id="rId13"/>
    <sheet name="June 2018" sheetId="15" r:id="rId14"/>
  </sheets>
  <definedNames>
    <definedName name="_xlnm._FilterDatabase" localSheetId="2" hidden="1">'Milk - Yield'!$B$1:$B$237</definedName>
  </definedNames>
  <calcPr calcId="152511"/>
</workbook>
</file>

<file path=xl/calcChain.xml><?xml version="1.0" encoding="utf-8"?>
<calcChain xmlns="http://schemas.openxmlformats.org/spreadsheetml/2006/main">
  <c r="J111" i="3" l="1"/>
  <c r="S399" i="11" l="1"/>
  <c r="R399" i="11"/>
  <c r="T399" i="11" s="1"/>
  <c r="S396" i="11"/>
  <c r="T396" i="11" s="1"/>
  <c r="R396" i="11"/>
  <c r="S393" i="11"/>
  <c r="T393" i="11" s="1"/>
  <c r="R393" i="11"/>
  <c r="S390" i="11"/>
  <c r="R390" i="11"/>
  <c r="T390" i="11" s="1"/>
  <c r="S387" i="11"/>
  <c r="R387" i="11"/>
  <c r="T387" i="11" s="1"/>
  <c r="T384" i="11"/>
  <c r="S384" i="11"/>
  <c r="R384" i="11"/>
  <c r="S381" i="11"/>
  <c r="R381" i="11"/>
  <c r="T381" i="11" s="1"/>
  <c r="S378" i="11"/>
  <c r="R378" i="11"/>
  <c r="T378" i="11" s="1"/>
  <c r="S375" i="11"/>
  <c r="R375" i="11"/>
  <c r="T375" i="11" s="1"/>
  <c r="S372" i="11"/>
  <c r="T372" i="11" s="1"/>
  <c r="R372" i="11"/>
  <c r="S369" i="11"/>
  <c r="R369" i="11"/>
  <c r="T369" i="11" s="1"/>
  <c r="S366" i="11"/>
  <c r="R366" i="11"/>
  <c r="T366" i="11" s="1"/>
  <c r="S363" i="11"/>
  <c r="R363" i="11"/>
  <c r="T363" i="11" s="1"/>
  <c r="S360" i="11"/>
  <c r="T360" i="11" s="1"/>
  <c r="R360" i="11"/>
  <c r="S357" i="11"/>
  <c r="R357" i="11"/>
  <c r="T357" i="11" s="1"/>
  <c r="S354" i="11"/>
  <c r="R354" i="11"/>
  <c r="T354" i="11" s="1"/>
  <c r="S351" i="11"/>
  <c r="R351" i="11"/>
  <c r="T351" i="11" s="1"/>
  <c r="Q400" i="11"/>
  <c r="P400" i="11"/>
  <c r="O400" i="11"/>
  <c r="N400" i="11"/>
  <c r="M400" i="11"/>
  <c r="L400" i="11"/>
  <c r="K400" i="11"/>
  <c r="Q397" i="11"/>
  <c r="P397" i="11"/>
  <c r="O397" i="11"/>
  <c r="N397" i="11"/>
  <c r="M397" i="11"/>
  <c r="L397" i="11"/>
  <c r="K397" i="11"/>
  <c r="Q394" i="11"/>
  <c r="P394" i="11"/>
  <c r="O394" i="11"/>
  <c r="N394" i="11"/>
  <c r="M394" i="11"/>
  <c r="L394" i="11"/>
  <c r="K394" i="11"/>
  <c r="Q391" i="11"/>
  <c r="P391" i="11"/>
  <c r="O391" i="11"/>
  <c r="N391" i="11"/>
  <c r="M391" i="11"/>
  <c r="L391" i="11"/>
  <c r="K391" i="11"/>
  <c r="Q388" i="11"/>
  <c r="P388" i="11"/>
  <c r="O388" i="11"/>
  <c r="N388" i="11"/>
  <c r="M388" i="11"/>
  <c r="L388" i="11"/>
  <c r="K388" i="11"/>
  <c r="Q385" i="11"/>
  <c r="P385" i="11"/>
  <c r="O385" i="11"/>
  <c r="N385" i="11"/>
  <c r="M385" i="11"/>
  <c r="L385" i="11"/>
  <c r="K385" i="11"/>
  <c r="Q382" i="11"/>
  <c r="P382" i="11"/>
  <c r="O382" i="11"/>
  <c r="N382" i="11"/>
  <c r="M382" i="11"/>
  <c r="L382" i="11"/>
  <c r="K382" i="11"/>
  <c r="Q379" i="11"/>
  <c r="P379" i="11"/>
  <c r="O379" i="11"/>
  <c r="N379" i="11"/>
  <c r="M379" i="11"/>
  <c r="L379" i="11"/>
  <c r="K379" i="11"/>
  <c r="Q376" i="11"/>
  <c r="P376" i="11"/>
  <c r="O376" i="11"/>
  <c r="N376" i="11"/>
  <c r="M376" i="11"/>
  <c r="L376" i="11"/>
  <c r="K376" i="11"/>
  <c r="Q373" i="11"/>
  <c r="P373" i="11"/>
  <c r="O373" i="11"/>
  <c r="N373" i="11"/>
  <c r="M373" i="11"/>
  <c r="L373" i="11"/>
  <c r="K373" i="11"/>
  <c r="Q370" i="11"/>
  <c r="P370" i="11"/>
  <c r="O370" i="11"/>
  <c r="N370" i="11"/>
  <c r="M370" i="11"/>
  <c r="L370" i="11"/>
  <c r="K370" i="11"/>
  <c r="Q367" i="11"/>
  <c r="P367" i="11"/>
  <c r="O367" i="11"/>
  <c r="N367" i="11"/>
  <c r="M367" i="11"/>
  <c r="L367" i="11"/>
  <c r="K367" i="11"/>
  <c r="Q364" i="11"/>
  <c r="P364" i="11"/>
  <c r="O364" i="11"/>
  <c r="N364" i="11"/>
  <c r="M364" i="11"/>
  <c r="L364" i="11"/>
  <c r="K364" i="11"/>
  <c r="Q361" i="11"/>
  <c r="P361" i="11"/>
  <c r="O361" i="11"/>
  <c r="N361" i="11"/>
  <c r="M361" i="11"/>
  <c r="L361" i="11"/>
  <c r="K361" i="11"/>
  <c r="Q358" i="11"/>
  <c r="P358" i="11"/>
  <c r="O358" i="11"/>
  <c r="N358" i="11"/>
  <c r="M358" i="11"/>
  <c r="L358" i="11"/>
  <c r="K358" i="11"/>
  <c r="Q355" i="11"/>
  <c r="P355" i="11"/>
  <c r="O355" i="11"/>
  <c r="N355" i="11"/>
  <c r="M355" i="11"/>
  <c r="L355" i="11"/>
  <c r="K355" i="11"/>
  <c r="Q352" i="11"/>
  <c r="P352" i="11"/>
  <c r="O352" i="11"/>
  <c r="N352" i="11"/>
  <c r="M352" i="11"/>
  <c r="L352" i="11"/>
  <c r="K352" i="11"/>
  <c r="N55" i="3" l="1"/>
  <c r="N54" i="3"/>
  <c r="N105" i="3"/>
  <c r="N106" i="3"/>
  <c r="N88" i="3"/>
  <c r="N89" i="3"/>
  <c r="N75" i="3"/>
  <c r="N74" i="3"/>
  <c r="N60" i="3"/>
  <c r="N59" i="3"/>
  <c r="S345" i="11" l="1"/>
  <c r="R345" i="11"/>
  <c r="T345" i="11" s="1"/>
  <c r="T342" i="11"/>
  <c r="S342" i="11"/>
  <c r="R342" i="11"/>
  <c r="S339" i="11"/>
  <c r="R339" i="11"/>
  <c r="T339" i="11" s="1"/>
  <c r="S336" i="11"/>
  <c r="R336" i="11"/>
  <c r="T336" i="11" s="1"/>
  <c r="S333" i="11"/>
  <c r="R333" i="11"/>
  <c r="T333" i="11" s="1"/>
  <c r="S330" i="11"/>
  <c r="R330" i="11"/>
  <c r="T330" i="11" s="1"/>
  <c r="S327" i="11"/>
  <c r="R327" i="11"/>
  <c r="T327" i="11" s="1"/>
  <c r="S324" i="11"/>
  <c r="R324" i="11"/>
  <c r="T324" i="11" s="1"/>
  <c r="S321" i="11"/>
  <c r="R321" i="11"/>
  <c r="T321" i="11" s="1"/>
  <c r="S318" i="11"/>
  <c r="R318" i="11"/>
  <c r="T318" i="11" s="1"/>
  <c r="S315" i="11"/>
  <c r="R315" i="11"/>
  <c r="T315" i="11" s="1"/>
  <c r="S312" i="11"/>
  <c r="R312" i="11"/>
  <c r="T312" i="11" s="1"/>
  <c r="S309" i="11"/>
  <c r="T309" i="11" s="1"/>
  <c r="R309" i="11"/>
  <c r="S306" i="11"/>
  <c r="R306" i="11"/>
  <c r="T306" i="11" s="1"/>
  <c r="S303" i="11"/>
  <c r="R303" i="11"/>
  <c r="T303" i="11" s="1"/>
  <c r="Q346" i="11"/>
  <c r="P346" i="11"/>
  <c r="O346" i="11"/>
  <c r="N346" i="11"/>
  <c r="M346" i="11"/>
  <c r="L346" i="11"/>
  <c r="K346" i="11"/>
  <c r="Q343" i="11"/>
  <c r="P343" i="11"/>
  <c r="O343" i="11"/>
  <c r="N343" i="11"/>
  <c r="M343" i="11"/>
  <c r="L343" i="11"/>
  <c r="K343" i="11"/>
  <c r="Q340" i="11"/>
  <c r="P340" i="11"/>
  <c r="O340" i="11"/>
  <c r="N340" i="11"/>
  <c r="M340" i="11"/>
  <c r="L340" i="11"/>
  <c r="K340" i="11"/>
  <c r="Q337" i="11"/>
  <c r="P337" i="11"/>
  <c r="O337" i="11"/>
  <c r="N337" i="11"/>
  <c r="M337" i="11"/>
  <c r="L337" i="11"/>
  <c r="K337" i="11"/>
  <c r="Q334" i="11"/>
  <c r="P334" i="11"/>
  <c r="O334" i="11"/>
  <c r="N334" i="11"/>
  <c r="M334" i="11"/>
  <c r="L334" i="11"/>
  <c r="K334" i="11"/>
  <c r="Q331" i="11"/>
  <c r="P331" i="11"/>
  <c r="O331" i="11"/>
  <c r="N331" i="11"/>
  <c r="M331" i="11"/>
  <c r="L331" i="11"/>
  <c r="K331" i="11"/>
  <c r="Q328" i="11"/>
  <c r="P328" i="11"/>
  <c r="O328" i="11"/>
  <c r="N328" i="11"/>
  <c r="M328" i="11"/>
  <c r="L328" i="11"/>
  <c r="K328" i="11"/>
  <c r="Q325" i="11"/>
  <c r="P325" i="11"/>
  <c r="O325" i="11"/>
  <c r="N325" i="11"/>
  <c r="M325" i="11"/>
  <c r="L325" i="11"/>
  <c r="K325" i="11"/>
  <c r="Q322" i="11"/>
  <c r="P322" i="11"/>
  <c r="O322" i="11"/>
  <c r="N322" i="11"/>
  <c r="M322" i="11"/>
  <c r="L322" i="11"/>
  <c r="K322" i="11"/>
  <c r="Q319" i="11"/>
  <c r="P319" i="11"/>
  <c r="O319" i="11"/>
  <c r="N319" i="11"/>
  <c r="M319" i="11"/>
  <c r="L319" i="11"/>
  <c r="K319" i="11"/>
  <c r="Q316" i="11"/>
  <c r="P316" i="11"/>
  <c r="O316" i="11"/>
  <c r="N316" i="11"/>
  <c r="M316" i="11"/>
  <c r="L316" i="11"/>
  <c r="K316" i="11"/>
  <c r="Q313" i="11"/>
  <c r="P313" i="11"/>
  <c r="O313" i="11"/>
  <c r="N313" i="11"/>
  <c r="M313" i="11"/>
  <c r="L313" i="11"/>
  <c r="K313" i="11"/>
  <c r="Q310" i="11"/>
  <c r="P310" i="11"/>
  <c r="O310" i="11"/>
  <c r="N310" i="11"/>
  <c r="M310" i="11"/>
  <c r="L310" i="11"/>
  <c r="K310" i="11"/>
  <c r="Q307" i="11"/>
  <c r="P307" i="11"/>
  <c r="O307" i="11"/>
  <c r="N307" i="11"/>
  <c r="M307" i="11"/>
  <c r="L307" i="11"/>
  <c r="K307" i="11"/>
  <c r="Q304" i="11"/>
  <c r="P304" i="11"/>
  <c r="O304" i="11"/>
  <c r="N304" i="11"/>
  <c r="M304" i="11"/>
  <c r="L304" i="11"/>
  <c r="K304" i="11"/>
  <c r="Q301" i="11"/>
  <c r="P301" i="11"/>
  <c r="O301" i="11"/>
  <c r="N301" i="11"/>
  <c r="M301" i="11"/>
  <c r="L301" i="11"/>
  <c r="K301" i="11"/>
  <c r="S300" i="11" l="1"/>
  <c r="R300" i="11"/>
  <c r="S297" i="11"/>
  <c r="R297" i="11"/>
  <c r="S294" i="11"/>
  <c r="R294" i="11"/>
  <c r="T294" i="11" s="1"/>
  <c r="S291" i="11"/>
  <c r="R291" i="11"/>
  <c r="T291" i="11" s="1"/>
  <c r="S288" i="11"/>
  <c r="R288" i="11"/>
  <c r="S285" i="11"/>
  <c r="R285" i="11"/>
  <c r="T285" i="11" s="1"/>
  <c r="S282" i="11"/>
  <c r="R282" i="11"/>
  <c r="T282" i="11" s="1"/>
  <c r="S279" i="11"/>
  <c r="R279" i="11"/>
  <c r="T279" i="11" s="1"/>
  <c r="S276" i="11"/>
  <c r="R276" i="11"/>
  <c r="T276" i="11" s="1"/>
  <c r="S273" i="11"/>
  <c r="T273" i="11" s="1"/>
  <c r="R273" i="11"/>
  <c r="S270" i="11"/>
  <c r="R270" i="11"/>
  <c r="S267" i="11"/>
  <c r="R267" i="11"/>
  <c r="T267" i="11" s="1"/>
  <c r="S264" i="11"/>
  <c r="R264" i="11"/>
  <c r="T264" i="11" s="1"/>
  <c r="S261" i="11"/>
  <c r="R261" i="11"/>
  <c r="T261" i="11" s="1"/>
  <c r="S258" i="11"/>
  <c r="R258" i="11"/>
  <c r="T258" i="11" s="1"/>
  <c r="Q298" i="11"/>
  <c r="Q295" i="11"/>
  <c r="Q292" i="11"/>
  <c r="Q289" i="11"/>
  <c r="Q286" i="11"/>
  <c r="Q283" i="11"/>
  <c r="Q280" i="11"/>
  <c r="Q277" i="11"/>
  <c r="Q274" i="11"/>
  <c r="Q271" i="11"/>
  <c r="Q268" i="11"/>
  <c r="P298" i="11"/>
  <c r="O298" i="11"/>
  <c r="N298" i="11"/>
  <c r="M298" i="11"/>
  <c r="L298" i="11"/>
  <c r="K298" i="11"/>
  <c r="P295" i="11"/>
  <c r="O295" i="11"/>
  <c r="N295" i="11"/>
  <c r="M295" i="11"/>
  <c r="L295" i="11"/>
  <c r="K295" i="11"/>
  <c r="P292" i="11"/>
  <c r="O292" i="11"/>
  <c r="N292" i="11"/>
  <c r="M292" i="11"/>
  <c r="L292" i="11"/>
  <c r="K292" i="11"/>
  <c r="P289" i="11"/>
  <c r="O289" i="11"/>
  <c r="N289" i="11"/>
  <c r="M289" i="11"/>
  <c r="L289" i="11"/>
  <c r="K289" i="11"/>
  <c r="P286" i="11"/>
  <c r="O286" i="11"/>
  <c r="N286" i="11"/>
  <c r="M286" i="11"/>
  <c r="L286" i="11"/>
  <c r="K286" i="11"/>
  <c r="P283" i="11"/>
  <c r="O283" i="11"/>
  <c r="N283" i="11"/>
  <c r="M283" i="11"/>
  <c r="L283" i="11"/>
  <c r="K283" i="11"/>
  <c r="P280" i="11"/>
  <c r="O280" i="11"/>
  <c r="N280" i="11"/>
  <c r="M280" i="11"/>
  <c r="L280" i="11"/>
  <c r="K280" i="11"/>
  <c r="P277" i="11"/>
  <c r="O277" i="11"/>
  <c r="N277" i="11"/>
  <c r="M277" i="11"/>
  <c r="L277" i="11"/>
  <c r="K277" i="11"/>
  <c r="P274" i="11"/>
  <c r="O274" i="11"/>
  <c r="N274" i="11"/>
  <c r="M274" i="11"/>
  <c r="L274" i="11"/>
  <c r="K274" i="11"/>
  <c r="P271" i="11"/>
  <c r="O271" i="11"/>
  <c r="N271" i="11"/>
  <c r="M271" i="11"/>
  <c r="L271" i="11"/>
  <c r="K271" i="11"/>
  <c r="P268" i="11"/>
  <c r="O268" i="11"/>
  <c r="N268" i="11"/>
  <c r="M268" i="11"/>
  <c r="L268" i="11"/>
  <c r="K268" i="11"/>
  <c r="P265" i="11"/>
  <c r="O265" i="11"/>
  <c r="N265" i="11"/>
  <c r="M265" i="11"/>
  <c r="L265" i="11"/>
  <c r="K265" i="11"/>
  <c r="P262" i="11"/>
  <c r="O262" i="11"/>
  <c r="N262" i="11"/>
  <c r="M262" i="11"/>
  <c r="L262" i="11"/>
  <c r="K262" i="11"/>
  <c r="P259" i="11"/>
  <c r="O259" i="11"/>
  <c r="N259" i="11"/>
  <c r="M259" i="11"/>
  <c r="L259" i="11"/>
  <c r="K259" i="11"/>
  <c r="P256" i="11"/>
  <c r="O256" i="11"/>
  <c r="N256" i="11"/>
  <c r="M256" i="11"/>
  <c r="L256" i="11"/>
  <c r="K256" i="11"/>
  <c r="T300" i="11" l="1"/>
  <c r="T297" i="11"/>
  <c r="T288" i="11"/>
  <c r="T270" i="11"/>
  <c r="B113" i="3" l="1"/>
  <c r="D111" i="3"/>
  <c r="D110" i="3"/>
  <c r="D109" i="3"/>
  <c r="D108" i="3"/>
  <c r="D105" i="3"/>
  <c r="D104" i="3"/>
  <c r="D103" i="3"/>
  <c r="D102" i="3"/>
  <c r="D106" i="3" l="1"/>
  <c r="D113" i="3"/>
  <c r="H110" i="3" s="1"/>
  <c r="D89" i="3"/>
  <c r="D88" i="3"/>
  <c r="D87" i="3"/>
  <c r="D86" i="3"/>
  <c r="D73" i="3"/>
  <c r="D72" i="3"/>
  <c r="D71" i="3"/>
  <c r="D70" i="3"/>
  <c r="D58" i="3"/>
  <c r="D57" i="3"/>
  <c r="D56" i="3"/>
  <c r="D55" i="3"/>
  <c r="B97" i="3"/>
  <c r="D95" i="3"/>
  <c r="D94" i="3"/>
  <c r="D93" i="3"/>
  <c r="D92" i="3"/>
  <c r="B81" i="3"/>
  <c r="D79" i="3"/>
  <c r="D78" i="3"/>
  <c r="D77" i="3"/>
  <c r="D76" i="3"/>
  <c r="D74" i="3" l="1"/>
  <c r="D90" i="3"/>
  <c r="D81" i="3"/>
  <c r="D97" i="3"/>
  <c r="H94" i="3" l="1"/>
  <c r="J95" i="3" s="1"/>
  <c r="H78" i="3"/>
  <c r="J79" i="3" s="1"/>
  <c r="S255" i="11"/>
  <c r="R255" i="11"/>
  <c r="S252" i="11"/>
  <c r="R252" i="11"/>
  <c r="T252" i="11" s="1"/>
  <c r="S249" i="11"/>
  <c r="R249" i="11"/>
  <c r="T249" i="11" s="1"/>
  <c r="S246" i="11"/>
  <c r="R246" i="11"/>
  <c r="T246" i="11" s="1"/>
  <c r="S243" i="11"/>
  <c r="R243" i="11"/>
  <c r="T243" i="11" s="1"/>
  <c r="S240" i="11"/>
  <c r="R240" i="11"/>
  <c r="T240" i="11" s="1"/>
  <c r="S237" i="11"/>
  <c r="R237" i="11"/>
  <c r="T237" i="11" s="1"/>
  <c r="S234" i="11"/>
  <c r="R234" i="11"/>
  <c r="T234" i="11" s="1"/>
  <c r="S231" i="11"/>
  <c r="R231" i="11"/>
  <c r="T231" i="11" s="1"/>
  <c r="S228" i="11"/>
  <c r="R228" i="11"/>
  <c r="T228" i="11" s="1"/>
  <c r="S225" i="11"/>
  <c r="R225" i="11"/>
  <c r="T225" i="11" s="1"/>
  <c r="S222" i="11"/>
  <c r="R222" i="11"/>
  <c r="T222" i="11" s="1"/>
  <c r="S219" i="11"/>
  <c r="R219" i="11"/>
  <c r="T219" i="11" s="1"/>
  <c r="S216" i="11"/>
  <c r="R216" i="11"/>
  <c r="T216" i="11" s="1"/>
  <c r="S213" i="11"/>
  <c r="R213" i="11"/>
  <c r="T213" i="11" s="1"/>
  <c r="S210" i="11"/>
  <c r="R210" i="11"/>
  <c r="T210" i="11" s="1"/>
  <c r="S207" i="11"/>
  <c r="R207" i="11"/>
  <c r="T207" i="11" s="1"/>
  <c r="S204" i="11"/>
  <c r="R204" i="11"/>
  <c r="T204" i="11" s="1"/>
  <c r="S201" i="11"/>
  <c r="R201" i="11"/>
  <c r="T201" i="11" s="1"/>
  <c r="S198" i="11"/>
  <c r="R198" i="11"/>
  <c r="T198" i="11" s="1"/>
  <c r="S195" i="11"/>
  <c r="R195" i="11"/>
  <c r="T195" i="11" s="1"/>
  <c r="S192" i="11"/>
  <c r="R192" i="11"/>
  <c r="T192" i="11" s="1"/>
  <c r="S189" i="11"/>
  <c r="R189" i="11"/>
  <c r="T189" i="11" s="1"/>
  <c r="S186" i="11"/>
  <c r="R186" i="11"/>
  <c r="T186" i="11" s="1"/>
  <c r="S183" i="11"/>
  <c r="R183" i="11"/>
  <c r="T183" i="11" s="1"/>
  <c r="S180" i="11"/>
  <c r="R180" i="11"/>
  <c r="T180" i="11" s="1"/>
  <c r="S177" i="11"/>
  <c r="R177" i="11"/>
  <c r="T177" i="11" s="1"/>
  <c r="S174" i="11"/>
  <c r="R174" i="11"/>
  <c r="T174" i="11" s="1"/>
  <c r="S171" i="11"/>
  <c r="R171" i="11"/>
  <c r="T171" i="11" s="1"/>
  <c r="S168" i="11"/>
  <c r="R168" i="11"/>
  <c r="T168" i="11" s="1"/>
  <c r="P253" i="11"/>
  <c r="O253" i="11"/>
  <c r="N253" i="11"/>
  <c r="M253" i="11"/>
  <c r="L253" i="11"/>
  <c r="K253" i="11"/>
  <c r="P250" i="11"/>
  <c r="O250" i="11"/>
  <c r="N250" i="11"/>
  <c r="M250" i="11"/>
  <c r="L250" i="11"/>
  <c r="K250" i="11"/>
  <c r="P247" i="11"/>
  <c r="O247" i="11"/>
  <c r="N247" i="11"/>
  <c r="M247" i="11"/>
  <c r="L247" i="11"/>
  <c r="K247" i="11"/>
  <c r="P244" i="11"/>
  <c r="O244" i="11"/>
  <c r="N244" i="11"/>
  <c r="M244" i="11"/>
  <c r="L244" i="11"/>
  <c r="K244" i="11"/>
  <c r="P241" i="11"/>
  <c r="O241" i="11"/>
  <c r="N241" i="11"/>
  <c r="M241" i="11"/>
  <c r="L241" i="11"/>
  <c r="K241" i="11"/>
  <c r="P238" i="11"/>
  <c r="O238" i="11"/>
  <c r="N238" i="11"/>
  <c r="M238" i="11"/>
  <c r="L238" i="11"/>
  <c r="K238" i="11"/>
  <c r="P235" i="11"/>
  <c r="O235" i="11"/>
  <c r="N235" i="11"/>
  <c r="M235" i="11"/>
  <c r="L235" i="11"/>
  <c r="K235" i="11"/>
  <c r="P232" i="11"/>
  <c r="O232" i="11"/>
  <c r="N232" i="11"/>
  <c r="M232" i="11"/>
  <c r="L232" i="11"/>
  <c r="K232" i="11"/>
  <c r="P229" i="11"/>
  <c r="O229" i="11"/>
  <c r="N229" i="11"/>
  <c r="M229" i="11"/>
  <c r="L229" i="11"/>
  <c r="K229" i="11"/>
  <c r="P226" i="11"/>
  <c r="O226" i="11"/>
  <c r="N226" i="11"/>
  <c r="M226" i="11"/>
  <c r="L226" i="11"/>
  <c r="K226" i="11"/>
  <c r="P223" i="11"/>
  <c r="O223" i="11"/>
  <c r="N223" i="11"/>
  <c r="M223" i="11"/>
  <c r="L223" i="11"/>
  <c r="K223" i="11"/>
  <c r="P220" i="11"/>
  <c r="O220" i="11"/>
  <c r="N220" i="11"/>
  <c r="M220" i="11"/>
  <c r="L220" i="11"/>
  <c r="K220" i="11"/>
  <c r="P217" i="11"/>
  <c r="O217" i="11"/>
  <c r="N217" i="11"/>
  <c r="M217" i="11"/>
  <c r="L217" i="11"/>
  <c r="K217" i="11"/>
  <c r="P214" i="11"/>
  <c r="O214" i="11"/>
  <c r="N214" i="11"/>
  <c r="M214" i="11"/>
  <c r="L214" i="11"/>
  <c r="K214" i="11"/>
  <c r="P211" i="11"/>
  <c r="O211" i="11"/>
  <c r="N211" i="11"/>
  <c r="M211" i="11"/>
  <c r="L211" i="11"/>
  <c r="K211" i="11"/>
  <c r="P208" i="11"/>
  <c r="O208" i="11"/>
  <c r="N208" i="11"/>
  <c r="M208" i="11"/>
  <c r="L208" i="11"/>
  <c r="K208" i="11"/>
  <c r="P205" i="11"/>
  <c r="O205" i="11"/>
  <c r="N205" i="11"/>
  <c r="M205" i="11"/>
  <c r="L205" i="11"/>
  <c r="K205" i="11"/>
  <c r="P202" i="11"/>
  <c r="O202" i="11"/>
  <c r="N202" i="11"/>
  <c r="M202" i="11"/>
  <c r="L202" i="11"/>
  <c r="K202" i="11"/>
  <c r="P199" i="11"/>
  <c r="O199" i="11"/>
  <c r="N199" i="11"/>
  <c r="M199" i="11"/>
  <c r="L199" i="11"/>
  <c r="K199" i="11"/>
  <c r="P196" i="11"/>
  <c r="O196" i="11"/>
  <c r="N196" i="11"/>
  <c r="M196" i="11"/>
  <c r="L196" i="11"/>
  <c r="K196" i="11"/>
  <c r="D64" i="3"/>
  <c r="D63" i="3"/>
  <c r="D62" i="3"/>
  <c r="D61" i="3"/>
  <c r="T255" i="11" l="1"/>
  <c r="P193" i="11"/>
  <c r="O193" i="11"/>
  <c r="N193" i="11"/>
  <c r="M193" i="11"/>
  <c r="L193" i="11"/>
  <c r="K193" i="11"/>
  <c r="P190" i="11"/>
  <c r="O190" i="11"/>
  <c r="N190" i="11"/>
  <c r="M190" i="11"/>
  <c r="L190" i="11"/>
  <c r="K190" i="11"/>
  <c r="P187" i="11"/>
  <c r="O187" i="11"/>
  <c r="N187" i="11"/>
  <c r="M187" i="11"/>
  <c r="L187" i="11"/>
  <c r="K187" i="11"/>
  <c r="P184" i="11"/>
  <c r="O184" i="11"/>
  <c r="N184" i="11"/>
  <c r="M184" i="11"/>
  <c r="L184" i="11"/>
  <c r="K184" i="11"/>
  <c r="P181" i="11"/>
  <c r="O181" i="11"/>
  <c r="N181" i="11"/>
  <c r="M181" i="11"/>
  <c r="L181" i="11"/>
  <c r="K181" i="11"/>
  <c r="P178" i="11"/>
  <c r="O178" i="11"/>
  <c r="N178" i="11"/>
  <c r="M178" i="11"/>
  <c r="L178" i="11"/>
  <c r="K178" i="11"/>
  <c r="P175" i="11"/>
  <c r="O175" i="11"/>
  <c r="N175" i="11"/>
  <c r="M175" i="11"/>
  <c r="L175" i="11"/>
  <c r="K175" i="11"/>
  <c r="P172" i="11"/>
  <c r="O172" i="11"/>
  <c r="N172" i="11"/>
  <c r="M172" i="11"/>
  <c r="L172" i="11"/>
  <c r="K172" i="11"/>
  <c r="P169" i="11"/>
  <c r="O169" i="11"/>
  <c r="N169" i="11"/>
  <c r="M169" i="11"/>
  <c r="L169" i="11"/>
  <c r="K169" i="11"/>
  <c r="C29" i="16" l="1"/>
  <c r="C30" i="16"/>
  <c r="C31" i="16"/>
  <c r="C32" i="16"/>
  <c r="C33" i="16"/>
  <c r="C34" i="16"/>
  <c r="S165" i="11" l="1"/>
  <c r="T165" i="11" s="1"/>
  <c r="R165" i="11"/>
  <c r="S162" i="11"/>
  <c r="R162" i="11"/>
  <c r="S159" i="11"/>
  <c r="R159" i="11"/>
  <c r="S156" i="11"/>
  <c r="T156" i="11" s="1"/>
  <c r="S153" i="11"/>
  <c r="T153" i="11" s="1"/>
  <c r="R153" i="11"/>
  <c r="P166" i="11"/>
  <c r="P163" i="11"/>
  <c r="P160" i="11"/>
  <c r="P157" i="11"/>
  <c r="I166" i="11"/>
  <c r="I163" i="11"/>
  <c r="I160" i="11"/>
  <c r="O166" i="11"/>
  <c r="N166" i="11"/>
  <c r="M166" i="11"/>
  <c r="L166" i="11"/>
  <c r="K166" i="11"/>
  <c r="O163" i="11"/>
  <c r="N163" i="11"/>
  <c r="M163" i="11"/>
  <c r="L163" i="11"/>
  <c r="K163" i="11"/>
  <c r="O160" i="11"/>
  <c r="N160" i="11"/>
  <c r="M160" i="11"/>
  <c r="L160" i="11"/>
  <c r="K160" i="11"/>
  <c r="O157" i="11"/>
  <c r="N157" i="11"/>
  <c r="M157" i="11"/>
  <c r="L157" i="11"/>
  <c r="K157" i="11"/>
  <c r="O154" i="11"/>
  <c r="N154" i="11"/>
  <c r="M154" i="11"/>
  <c r="L154" i="11"/>
  <c r="K154" i="11"/>
  <c r="O151" i="11"/>
  <c r="N151" i="11"/>
  <c r="M151" i="11"/>
  <c r="L151" i="11"/>
  <c r="K151" i="11"/>
  <c r="O148" i="11"/>
  <c r="N148" i="11"/>
  <c r="M148" i="11"/>
  <c r="L148" i="11"/>
  <c r="K148" i="11"/>
  <c r="O145" i="11"/>
  <c r="N145" i="11"/>
  <c r="M145" i="11"/>
  <c r="L145" i="11"/>
  <c r="K145" i="11"/>
  <c r="O142" i="11"/>
  <c r="N142" i="11"/>
  <c r="M142" i="11"/>
  <c r="L142" i="11"/>
  <c r="K142" i="11"/>
  <c r="O139" i="11"/>
  <c r="N139" i="11"/>
  <c r="M139" i="11"/>
  <c r="L139" i="11"/>
  <c r="K139" i="11"/>
  <c r="O136" i="11"/>
  <c r="N136" i="11"/>
  <c r="M136" i="11"/>
  <c r="L136" i="11"/>
  <c r="K136" i="11"/>
  <c r="O133" i="11"/>
  <c r="N133" i="11"/>
  <c r="M133" i="11"/>
  <c r="L133" i="11"/>
  <c r="K133" i="11"/>
  <c r="O130" i="11"/>
  <c r="N130" i="11"/>
  <c r="M130" i="11"/>
  <c r="L130" i="11"/>
  <c r="K130" i="11"/>
  <c r="O127" i="11"/>
  <c r="N127" i="11"/>
  <c r="M127" i="11"/>
  <c r="L127" i="11"/>
  <c r="K127" i="11"/>
  <c r="O124" i="11"/>
  <c r="N124" i="11"/>
  <c r="M124" i="11"/>
  <c r="L124" i="11"/>
  <c r="K124" i="11"/>
  <c r="O121" i="11"/>
  <c r="N121" i="11"/>
  <c r="M121" i="11"/>
  <c r="L121" i="11"/>
  <c r="K121" i="11"/>
  <c r="O118" i="11"/>
  <c r="N118" i="11"/>
  <c r="M118" i="11"/>
  <c r="L118" i="11"/>
  <c r="K118" i="11"/>
  <c r="O115" i="11"/>
  <c r="N115" i="11"/>
  <c r="M115" i="11"/>
  <c r="L115" i="11"/>
  <c r="K115" i="11"/>
  <c r="O112" i="11"/>
  <c r="N112" i="11"/>
  <c r="M112" i="11"/>
  <c r="L112" i="11"/>
  <c r="K112" i="11"/>
  <c r="O109" i="11"/>
  <c r="N109" i="11"/>
  <c r="M109" i="11"/>
  <c r="L109" i="11"/>
  <c r="K109" i="11"/>
  <c r="O106" i="11"/>
  <c r="N106" i="11"/>
  <c r="M106" i="11"/>
  <c r="L106" i="11"/>
  <c r="K106" i="11"/>
  <c r="O103" i="11"/>
  <c r="N103" i="11"/>
  <c r="M103" i="11"/>
  <c r="L103" i="11"/>
  <c r="K103" i="11"/>
  <c r="O100" i="11"/>
  <c r="N100" i="11"/>
  <c r="M100" i="11"/>
  <c r="L100" i="11"/>
  <c r="K100" i="11"/>
  <c r="O97" i="11"/>
  <c r="N97" i="11"/>
  <c r="M97" i="11"/>
  <c r="L97" i="11"/>
  <c r="K97" i="11"/>
  <c r="O94" i="11"/>
  <c r="N94" i="11"/>
  <c r="M94" i="11"/>
  <c r="L94" i="11"/>
  <c r="K94" i="11"/>
  <c r="O91" i="11"/>
  <c r="N91" i="11"/>
  <c r="M91" i="11"/>
  <c r="L91" i="11"/>
  <c r="K91" i="11"/>
  <c r="T162" i="11"/>
  <c r="T159" i="11"/>
  <c r="R156" i="11"/>
  <c r="I57" i="11"/>
  <c r="I59" i="11"/>
  <c r="I61" i="11"/>
  <c r="I63" i="11"/>
  <c r="I65" i="11"/>
  <c r="I67" i="11"/>
  <c r="I69" i="11"/>
  <c r="S150" i="11"/>
  <c r="T150" i="11" s="1"/>
  <c r="R150" i="11"/>
  <c r="S147" i="11"/>
  <c r="T147" i="11" s="1"/>
  <c r="R147" i="11"/>
  <c r="S144" i="11"/>
  <c r="T144" i="11" s="1"/>
  <c r="R144" i="11"/>
  <c r="S141" i="11"/>
  <c r="R141" i="11"/>
  <c r="S138" i="11"/>
  <c r="R138" i="11"/>
  <c r="S135" i="11"/>
  <c r="R135" i="11"/>
  <c r="S132" i="11"/>
  <c r="R132" i="11"/>
  <c r="G136" i="11"/>
  <c r="D28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R83" i="11" l="1"/>
  <c r="S83" i="11"/>
  <c r="T83" i="11" s="1"/>
  <c r="P83" i="11"/>
  <c r="H166" i="11"/>
  <c r="G166" i="11"/>
  <c r="F166" i="11"/>
  <c r="E166" i="11"/>
  <c r="C166" i="11"/>
  <c r="H163" i="11"/>
  <c r="G163" i="11"/>
  <c r="F163" i="11"/>
  <c r="E163" i="11"/>
  <c r="C163" i="11"/>
  <c r="H160" i="11"/>
  <c r="G160" i="11"/>
  <c r="F160" i="11"/>
  <c r="E160" i="11"/>
  <c r="C160" i="11"/>
  <c r="H157" i="11"/>
  <c r="G157" i="11"/>
  <c r="F157" i="11"/>
  <c r="E157" i="11"/>
  <c r="C157" i="11"/>
  <c r="H154" i="11"/>
  <c r="G154" i="11"/>
  <c r="F154" i="11"/>
  <c r="E154" i="11"/>
  <c r="C154" i="11"/>
  <c r="H151" i="11"/>
  <c r="G151" i="11"/>
  <c r="F151" i="11"/>
  <c r="E151" i="11"/>
  <c r="C151" i="11"/>
  <c r="H148" i="11"/>
  <c r="G148" i="11"/>
  <c r="F148" i="11"/>
  <c r="E148" i="11"/>
  <c r="C148" i="11"/>
  <c r="H145" i="11"/>
  <c r="G145" i="11"/>
  <c r="F145" i="11"/>
  <c r="E145" i="11"/>
  <c r="C145" i="11"/>
  <c r="H142" i="11"/>
  <c r="F142" i="11"/>
  <c r="E142" i="11"/>
  <c r="C142" i="11"/>
  <c r="H139" i="11"/>
  <c r="G139" i="11"/>
  <c r="F139" i="11"/>
  <c r="E139" i="11"/>
  <c r="C139" i="11"/>
  <c r="H136" i="11"/>
  <c r="F136" i="11"/>
  <c r="E136" i="11"/>
  <c r="C136" i="11"/>
  <c r="H133" i="11"/>
  <c r="G133" i="11"/>
  <c r="F133" i="11"/>
  <c r="E133" i="11"/>
  <c r="C133" i="11"/>
  <c r="H130" i="11"/>
  <c r="G130" i="11"/>
  <c r="F130" i="11"/>
  <c r="E130" i="11"/>
  <c r="C130" i="11"/>
  <c r="H127" i="11"/>
  <c r="G127" i="11"/>
  <c r="F127" i="11"/>
  <c r="E127" i="11"/>
  <c r="C127" i="11"/>
  <c r="H124" i="11"/>
  <c r="G124" i="11"/>
  <c r="F124" i="11"/>
  <c r="E124" i="11"/>
  <c r="C124" i="11"/>
  <c r="H121" i="11"/>
  <c r="G121" i="11"/>
  <c r="F121" i="11"/>
  <c r="E121" i="11"/>
  <c r="C121" i="11"/>
  <c r="H118" i="11"/>
  <c r="G118" i="11"/>
  <c r="F118" i="11"/>
  <c r="E118" i="11"/>
  <c r="C118" i="11"/>
  <c r="C115" i="11"/>
  <c r="E115" i="11"/>
  <c r="F115" i="11"/>
  <c r="G115" i="11"/>
  <c r="H115" i="11"/>
  <c r="H112" i="11"/>
  <c r="G112" i="11"/>
  <c r="F112" i="11"/>
  <c r="E112" i="11"/>
  <c r="C112" i="11"/>
  <c r="H109" i="11"/>
  <c r="G109" i="11"/>
  <c r="F109" i="11"/>
  <c r="E109" i="11"/>
  <c r="C109" i="11"/>
  <c r="O88" i="11" l="1"/>
  <c r="O83" i="11" s="1"/>
  <c r="N88" i="11"/>
  <c r="N83" i="11" s="1"/>
  <c r="M88" i="11"/>
  <c r="M83" i="11" s="1"/>
  <c r="L88" i="11"/>
  <c r="L83" i="11" s="1"/>
  <c r="H91" i="11"/>
  <c r="G91" i="11"/>
  <c r="F91" i="11"/>
  <c r="E91" i="11"/>
  <c r="H94" i="11"/>
  <c r="G94" i="11"/>
  <c r="F94" i="11"/>
  <c r="E94" i="11"/>
  <c r="H97" i="11"/>
  <c r="G97" i="11"/>
  <c r="F97" i="11"/>
  <c r="E97" i="11"/>
  <c r="H100" i="11"/>
  <c r="G100" i="11"/>
  <c r="F100" i="11"/>
  <c r="E100" i="11"/>
  <c r="H103" i="11"/>
  <c r="G103" i="11"/>
  <c r="F103" i="11"/>
  <c r="E103" i="11"/>
  <c r="H106" i="11"/>
  <c r="G106" i="11"/>
  <c r="F106" i="11"/>
  <c r="E106" i="11"/>
  <c r="C106" i="11"/>
  <c r="C103" i="11"/>
  <c r="C100" i="11"/>
  <c r="C97" i="11"/>
  <c r="C94" i="11"/>
  <c r="C91" i="11"/>
  <c r="K88" i="11"/>
  <c r="K83" i="11" s="1"/>
  <c r="K81" i="11" l="1"/>
  <c r="D66" i="3" l="1"/>
  <c r="B66" i="3"/>
  <c r="D59" i="3"/>
  <c r="F48" i="3"/>
  <c r="I48" i="3" s="1"/>
  <c r="D45" i="3"/>
  <c r="C45" i="3"/>
  <c r="D44" i="3"/>
  <c r="C44" i="3"/>
  <c r="D43" i="3"/>
  <c r="C43" i="3"/>
  <c r="H63" i="3" l="1"/>
  <c r="J64" i="3" s="1"/>
  <c r="N53" i="3" s="1"/>
  <c r="D48" i="3"/>
  <c r="D32" i="3" s="1"/>
  <c r="L29" i="3"/>
  <c r="L28" i="3"/>
  <c r="L27" i="3"/>
  <c r="L26" i="3"/>
  <c r="L25" i="3"/>
  <c r="L24" i="3"/>
  <c r="L23" i="3"/>
  <c r="L22" i="3"/>
  <c r="L21" i="3"/>
  <c r="L20" i="3"/>
  <c r="F29" i="3"/>
  <c r="F28" i="3"/>
  <c r="F27" i="3"/>
  <c r="F26" i="3"/>
  <c r="F25" i="3"/>
  <c r="F24" i="3"/>
  <c r="F23" i="3"/>
  <c r="F22" i="3"/>
  <c r="F21" i="3"/>
  <c r="F20" i="3"/>
  <c r="H32" i="3" l="1"/>
  <c r="L19" i="3"/>
  <c r="K9" i="3" s="1"/>
  <c r="F19" i="3"/>
  <c r="H9" i="3" s="1"/>
  <c r="R191" i="2"/>
  <c r="Q192" i="2"/>
  <c r="O191" i="2"/>
  <c r="P191" i="2" s="1"/>
  <c r="Q191" i="2" s="1"/>
  <c r="H68" i="11" l="1"/>
  <c r="H66" i="11"/>
  <c r="H64" i="11"/>
  <c r="H62" i="11"/>
  <c r="H60" i="11"/>
  <c r="H58" i="11"/>
  <c r="H56" i="11"/>
  <c r="F1" i="15" l="1"/>
  <c r="K7" i="15" s="1"/>
</calcChain>
</file>

<file path=xl/sharedStrings.xml><?xml version="1.0" encoding="utf-8"?>
<sst xmlns="http://schemas.openxmlformats.org/spreadsheetml/2006/main" count="2043" uniqueCount="407">
  <si>
    <t>UP</t>
  </si>
  <si>
    <t>Uzhuthampottu</t>
  </si>
  <si>
    <t>TP</t>
  </si>
  <si>
    <t>Thuvarampottu</t>
  </si>
  <si>
    <t>Tvdu</t>
  </si>
  <si>
    <t>Thavidu</t>
  </si>
  <si>
    <t>A-Formula-1</t>
  </si>
  <si>
    <t>Uluthampottu(1kg), Thuvarampottu(1kg), Gothuma(1kg)</t>
  </si>
  <si>
    <t>A-Formula-2</t>
  </si>
  <si>
    <t>Uluthampottu(1kg), Thuvarampottu(1kg), Thavidu(1kg), Kadalapunnakku(1kg), Soda uppu(100gms), Uppu(100gms)</t>
  </si>
  <si>
    <t>A-Formula-3</t>
  </si>
  <si>
    <t>U-Formula-1</t>
  </si>
  <si>
    <t>Vaikkol(5kg)</t>
  </si>
  <si>
    <t>P-Formula-1</t>
  </si>
  <si>
    <t>P-Formula-2</t>
  </si>
  <si>
    <t>Date</t>
  </si>
  <si>
    <t>Litres</t>
  </si>
  <si>
    <t>Fat</t>
  </si>
  <si>
    <t>SNF</t>
  </si>
  <si>
    <t>Rate</t>
  </si>
  <si>
    <t>Amount</t>
  </si>
  <si>
    <t>Pasuntheevanam</t>
  </si>
  <si>
    <t>Adartheevanam</t>
  </si>
  <si>
    <t>Ulartheevanam</t>
  </si>
  <si>
    <t>AM</t>
  </si>
  <si>
    <t>-</t>
  </si>
  <si>
    <t>PM</t>
  </si>
  <si>
    <t>Karuppu</t>
  </si>
  <si>
    <t>Vellai</t>
  </si>
  <si>
    <t>Motta</t>
  </si>
  <si>
    <t>Type</t>
  </si>
  <si>
    <t>Komari</t>
  </si>
  <si>
    <t>A-Formula-4(Pregnant cows)</t>
  </si>
  <si>
    <t>Description</t>
  </si>
  <si>
    <t>Morning and Evening equally divided</t>
  </si>
  <si>
    <t>Booza medium(2kg), Feed(2kg), Kadala punnakku(0.5kg)</t>
  </si>
  <si>
    <t>Item</t>
  </si>
  <si>
    <t>Thuvampottu</t>
  </si>
  <si>
    <t>Gothuma nice</t>
  </si>
  <si>
    <t>Booza medium</t>
  </si>
  <si>
    <t>Kadala punnakku</t>
  </si>
  <si>
    <t>Yellu punnakku</t>
  </si>
  <si>
    <t>Paruthikottai punnakku</t>
  </si>
  <si>
    <t>Price / kg</t>
  </si>
  <si>
    <t>Shop</t>
  </si>
  <si>
    <t>Xavier mama</t>
  </si>
  <si>
    <t>Satyam Marasekku(Inside Venkateshwara bakery)</t>
  </si>
  <si>
    <t>Feed(SKM)</t>
  </si>
  <si>
    <t>A-Formula-4 and 5</t>
  </si>
  <si>
    <t>13/5/2018</t>
  </si>
  <si>
    <t>14/5/2018</t>
  </si>
  <si>
    <t>15/5/2018</t>
  </si>
  <si>
    <t>Have 2 cows</t>
  </si>
  <si>
    <t>Opposite to Lutheren church in Bangalore road. On the way to roundaana from busstand.</t>
  </si>
  <si>
    <t>Booza medium(2kg), Feed(2kg), Paruthikottai punnakku(1kg)</t>
  </si>
  <si>
    <t>Dianese Karuppu</t>
  </si>
  <si>
    <t>Kauppu</t>
  </si>
  <si>
    <t>Mottai</t>
  </si>
  <si>
    <t>16/5/2018</t>
  </si>
  <si>
    <t>17/5/2018</t>
  </si>
  <si>
    <t>18/5/2018</t>
  </si>
  <si>
    <t>19/5/2018</t>
  </si>
  <si>
    <t>20/5/2018</t>
  </si>
  <si>
    <t>on 24thMay week, I had spent 31, 500 on vaikkol</t>
  </si>
  <si>
    <t>Boosa pul(1kg)</t>
  </si>
  <si>
    <t>Boosa pul(7kg)</t>
  </si>
  <si>
    <t>₹ 31, 500/12=₹2, 625 is for one month
₹ 2, 625/5=₹87.5</t>
  </si>
  <si>
    <t>₹ 87.5/day for 5 cows</t>
  </si>
  <si>
    <t>₹ 321/day for 3 cows</t>
  </si>
  <si>
    <t>₹ 228/day for 2 cows</t>
  </si>
  <si>
    <t>2a</t>
  </si>
  <si>
    <t>Boosa on plot 4</t>
  </si>
  <si>
    <t>First sowing</t>
  </si>
  <si>
    <t>COFS31 on plot 2a</t>
  </si>
  <si>
    <t>15/4/2018</t>
  </si>
  <si>
    <t>First Urea</t>
  </si>
  <si>
    <t>CO5 on plot 7 and 8</t>
  </si>
  <si>
    <t>First irrigation</t>
  </si>
  <si>
    <t>21/5/2018</t>
  </si>
  <si>
    <t>22/5/2018</t>
  </si>
  <si>
    <t>23/5/2018</t>
  </si>
  <si>
    <t>24/5/2018</t>
  </si>
  <si>
    <t>25/5/2018</t>
  </si>
  <si>
    <t>26/5/2018</t>
  </si>
  <si>
    <t>27/5/2018</t>
  </si>
  <si>
    <t>28/5/2018</t>
  </si>
  <si>
    <t>29/5/2018</t>
  </si>
  <si>
    <t>30/5/2018</t>
  </si>
  <si>
    <t>31/5/2018</t>
  </si>
  <si>
    <t>2625/5cows/month</t>
  </si>
  <si>
    <t>Irrigation-1</t>
  </si>
  <si>
    <t>Urea-1</t>
  </si>
  <si>
    <t>Irrigation-2</t>
  </si>
  <si>
    <t>Periya karuppu</t>
  </si>
  <si>
    <t>06 May '18</t>
  </si>
  <si>
    <t>19 May '18</t>
  </si>
  <si>
    <t>IMPS/P2A/812610940775/919786059280/Thirumalamilk</t>
  </si>
  <si>
    <t>IMPS/P2A/813919353330/919786915030/Milk</t>
  </si>
  <si>
    <t>Sales</t>
  </si>
  <si>
    <t xml:space="preserve">Mottai </t>
  </si>
  <si>
    <t>karuppu</t>
  </si>
  <si>
    <t>For every 7 to 10 days, have to give water</t>
  </si>
  <si>
    <t>For every 30 days or for each cut, have to put urea</t>
  </si>
  <si>
    <t>A-Formula-6</t>
  </si>
  <si>
    <t>P-Formula-3</t>
  </si>
  <si>
    <t>Boosa pul(7kg)+Chola thattu(7kg)</t>
  </si>
  <si>
    <t>Booza medium(1kg), Feed(4kg), Paruthikottai punnakku(1kg)</t>
  </si>
  <si>
    <t>Dianese Vellai</t>
  </si>
  <si>
    <t>Kombu Karuppu</t>
  </si>
  <si>
    <t>13/6/2018</t>
  </si>
  <si>
    <t>14/6/2018</t>
  </si>
  <si>
    <t>15/6/2018</t>
  </si>
  <si>
    <t>16/6/2018</t>
  </si>
  <si>
    <t>17/6/2018</t>
  </si>
  <si>
    <t>Kulthi</t>
  </si>
  <si>
    <t xml:space="preserve">Milking </t>
  </si>
  <si>
    <t>Pusa</t>
  </si>
  <si>
    <t>Chola thattu</t>
  </si>
  <si>
    <t>Vaikkol</t>
  </si>
  <si>
    <t>Place change</t>
  </si>
  <si>
    <t>Weekly Activities</t>
  </si>
  <si>
    <t>Bathing</t>
  </si>
  <si>
    <t>Tuesday</t>
  </si>
  <si>
    <t>Friday</t>
  </si>
  <si>
    <t>Saturday</t>
  </si>
  <si>
    <t>Watering pusa bit</t>
  </si>
  <si>
    <t>Watering CO5</t>
  </si>
  <si>
    <t>Sunday</t>
  </si>
  <si>
    <t>Calf tonic</t>
  </si>
  <si>
    <t>Record keeping litres/cow</t>
  </si>
  <si>
    <t>Sanni - 1</t>
  </si>
  <si>
    <t>Saani - 2</t>
  </si>
  <si>
    <t>A-Formula-7</t>
  </si>
  <si>
    <t>10 Thooru of boosa/ day/ 4 cows</t>
  </si>
  <si>
    <t>approximately 3 thoru/ cow</t>
  </si>
  <si>
    <t>Monthly Activities</t>
  </si>
  <si>
    <t>Urea</t>
  </si>
  <si>
    <t>Every 1st day of the month</t>
  </si>
  <si>
    <t>36 rows and 20 thoors are there in the pusa land</t>
  </si>
  <si>
    <t>Purchase</t>
  </si>
  <si>
    <t>SOLD</t>
  </si>
  <si>
    <t>18/6/2018</t>
  </si>
  <si>
    <t>19/6/2018</t>
  </si>
  <si>
    <t>20/6/2018</t>
  </si>
  <si>
    <t>21/6/2018</t>
  </si>
  <si>
    <t>22/6/2018</t>
  </si>
  <si>
    <t>23/6/2018</t>
  </si>
  <si>
    <t>24/6/2018</t>
  </si>
  <si>
    <t>25/6/2018</t>
  </si>
  <si>
    <t>26/6/2018</t>
  </si>
  <si>
    <t>27/6/2018</t>
  </si>
  <si>
    <t>28/6/2018</t>
  </si>
  <si>
    <t>29/6/2018</t>
  </si>
  <si>
    <t>30/6/2018</t>
  </si>
  <si>
    <t>A-Formula-8</t>
  </si>
  <si>
    <t>Booza medium(2kg), Feed(2kg), Paruthikottai punnakku(1kg), 10gms soda uppu, 10gms uppu</t>
  </si>
  <si>
    <t>Booza medium(2kg), Feed(2kg), Paruthikottai punnakku(1kg), 10gms soda uppu, 10gms uppu, 50 gms Chelated minerals, 50 gms Growel Immune Booster Premix, Growel Chelated Growmin Forte</t>
  </si>
  <si>
    <t>Kombu karuppu</t>
  </si>
  <si>
    <t>Irrigation-3</t>
  </si>
  <si>
    <t>31/02/18</t>
  </si>
  <si>
    <t>Cow</t>
  </si>
  <si>
    <t>Gave birth on</t>
  </si>
  <si>
    <t>Current cow status</t>
  </si>
  <si>
    <t>Current calf status</t>
  </si>
  <si>
    <t>Dead on 22nd June, 2018</t>
  </si>
  <si>
    <t>A-Formula-9</t>
  </si>
  <si>
    <t>Booza medium(2kg), Feed(2kg), Paruthikottai punnakku(1kg), 10gms soda uppu, 10gms uppu,  60 gms Glomin</t>
  </si>
  <si>
    <t>50+34+25+0+0+8=117/cow/day</t>
  </si>
  <si>
    <t>₹ 585/day for 5 cows</t>
  </si>
  <si>
    <t>Dianese karuppu</t>
  </si>
  <si>
    <t>Dianese vellai</t>
  </si>
  <si>
    <t>Income Milk</t>
  </si>
  <si>
    <t>585 x 15=</t>
  </si>
  <si>
    <t>50+37+25+0+0+8=117/cow/day</t>
  </si>
  <si>
    <t>₹ 468/day for 4 cows</t>
  </si>
  <si>
    <t>468 x 15=</t>
  </si>
  <si>
    <t>87 x 15</t>
  </si>
  <si>
    <t>70 x 15</t>
  </si>
  <si>
    <t>Ular theevanam for 4 cows</t>
  </si>
  <si>
    <t>Ular theevanam for 5 cows</t>
  </si>
  <si>
    <t>Adar for next first 15 days for 5 cows</t>
  </si>
  <si>
    <t>Adar for first 15 days for 4 cows</t>
  </si>
  <si>
    <t>Rent</t>
  </si>
  <si>
    <t>Labour</t>
  </si>
  <si>
    <t>Transportation of kombu karupu</t>
  </si>
  <si>
    <t>Transportation of HF kombu</t>
  </si>
  <si>
    <t>Repairs and maintenance</t>
  </si>
  <si>
    <t>Medical</t>
  </si>
  <si>
    <t>Profit/Loss</t>
  </si>
  <si>
    <t xml:space="preserve"> </t>
  </si>
  <si>
    <t>+</t>
  </si>
  <si>
    <t>Uluthampottu(1kg), Thuvarampottu(1kg), Thavidu(1kg), Kadalapunnakku(1kg), Ellupunnakku(0.5), Soda uppu(100gms), Uppu(100gms)</t>
  </si>
  <si>
    <t>17+20+10+25+9+0+0=81/cow/day</t>
  </si>
  <si>
    <t>₹ 405/day for 5 cows</t>
  </si>
  <si>
    <t>12150/month for 5 cows</t>
  </si>
  <si>
    <t>24+34+25=83/cow/day</t>
  </si>
  <si>
    <t>17550/5 cows/month</t>
  </si>
  <si>
    <t>9630/3 cows/month</t>
  </si>
  <si>
    <t>13/7/2018</t>
  </si>
  <si>
    <t>14/7/2018</t>
  </si>
  <si>
    <t>15/7/2018</t>
  </si>
  <si>
    <t>16/7/2018</t>
  </si>
  <si>
    <t>17/7/2018</t>
  </si>
  <si>
    <t>18/7/2018</t>
  </si>
  <si>
    <t>19/7/2018</t>
  </si>
  <si>
    <t>20/7/2018</t>
  </si>
  <si>
    <t>21/7/2018</t>
  </si>
  <si>
    <t>22/7/2018</t>
  </si>
  <si>
    <t>23/7/2018</t>
  </si>
  <si>
    <t>24/7/2018</t>
  </si>
  <si>
    <t>25/7/2018</t>
  </si>
  <si>
    <t>26/7/2018</t>
  </si>
  <si>
    <t>27/7/2018</t>
  </si>
  <si>
    <t>28/7/2018</t>
  </si>
  <si>
    <t>29/7/2018</t>
  </si>
  <si>
    <t>30/7/2018</t>
  </si>
  <si>
    <t>Cultivation from</t>
  </si>
  <si>
    <t>Insemination</t>
  </si>
  <si>
    <t>31/8/2018</t>
  </si>
  <si>
    <t>Thenga punnakku</t>
  </si>
  <si>
    <t>pottu boosa</t>
  </si>
  <si>
    <t>Medium boosa</t>
  </si>
  <si>
    <t>Feed</t>
  </si>
  <si>
    <t>Thuvaram pottu</t>
  </si>
  <si>
    <t>A-Formula-10</t>
  </si>
  <si>
    <t>Urea-2</t>
  </si>
  <si>
    <t>Irrigation-4</t>
  </si>
  <si>
    <t>Irrigation-5</t>
  </si>
  <si>
    <t>HF - Karuppu</t>
  </si>
  <si>
    <t>HF - Vellai</t>
  </si>
  <si>
    <t>Urea-3</t>
  </si>
  <si>
    <t>P-Formula-4</t>
  </si>
  <si>
    <t>COFS(7kg)+chola thattu(7kg)</t>
  </si>
  <si>
    <t>P-Formula-5</t>
  </si>
  <si>
    <t>Boosa pul(18 kg)</t>
  </si>
  <si>
    <t>31/7/2018</t>
  </si>
  <si>
    <t>will come for 14 days till 5th August, 2018
Yes, it came till 5th August, 2018</t>
  </si>
  <si>
    <t>A-Formula-11</t>
  </si>
  <si>
    <t>Thavidu(2kg), Feed(2kg), 30gms mineral mixture</t>
  </si>
  <si>
    <t>U-Formula-2</t>
  </si>
  <si>
    <t>This is when Lourdu started feeding liberally</t>
  </si>
  <si>
    <t>Vaikkol(5kg) + Kevru thaal(2 kg)</t>
  </si>
  <si>
    <t>z</t>
  </si>
  <si>
    <t>pottu booza(1kg), Uzhutham noi(1kg), Feed(2kg),Thavidu(.3kg), kadalai punnakku (1kg), 30gms aavin mineral mixture</t>
  </si>
  <si>
    <t>₹ 634/day for 6 cows</t>
  </si>
  <si>
    <t>19020/6 cows/month</t>
  </si>
  <si>
    <t>20.6+16+34+3+32=105.6/cow/day</t>
  </si>
  <si>
    <t xml:space="preserve">Thavidu </t>
  </si>
  <si>
    <t>Pottu pusa</t>
  </si>
  <si>
    <t>Kalaignar death</t>
  </si>
  <si>
    <t>Total ==&gt;</t>
  </si>
  <si>
    <t>Conservative plan</t>
  </si>
  <si>
    <t>Conservative Plan</t>
  </si>
  <si>
    <t>Liberal Plan</t>
  </si>
  <si>
    <t>Thuvara noi</t>
  </si>
  <si>
    <t xml:space="preserve">Kadala Punnakku </t>
  </si>
  <si>
    <t xml:space="preserve">Thenga Punnakku </t>
  </si>
  <si>
    <t>Kombu maadu kannu</t>
  </si>
  <si>
    <t>Sevala maadu kannu</t>
  </si>
  <si>
    <t>HF maadu Kannu</t>
  </si>
  <si>
    <t>Deearning - Kombu suttathu</t>
  </si>
  <si>
    <t>Irriggation</t>
  </si>
  <si>
    <t>Price /  kg</t>
  </si>
  <si>
    <t>.25 kg</t>
  </si>
  <si>
    <t>300 gms</t>
  </si>
  <si>
    <t>X gms for 6 cows</t>
  </si>
  <si>
    <t>1.8 kgs</t>
  </si>
  <si>
    <t>yellu punnakku</t>
  </si>
  <si>
    <t>paruthi punnakku</t>
  </si>
  <si>
    <t>for 1 cow x 6 x 30 days</t>
  </si>
  <si>
    <t>X kgs For 6 cows / 20 days</t>
  </si>
  <si>
    <t>Pottu boosa</t>
  </si>
  <si>
    <t>Total adar theevanam</t>
  </si>
  <si>
    <t>Farm expenses</t>
  </si>
  <si>
    <t>Dairy Rent</t>
  </si>
  <si>
    <t>Adar theevanam</t>
  </si>
  <si>
    <t>Ular theevanam</t>
  </si>
  <si>
    <t>Others</t>
  </si>
  <si>
    <t xml:space="preserve">For 6 cows, </t>
  </si>
  <si>
    <t>A-Formula-12</t>
  </si>
  <si>
    <t>pottu booza(1kg), Uzhutham noi(1kg), Feed(2kg),Thavidu(.3kg), paruthi punnakku (.5kg), yellu punnakku(.25kg), kadalai punnakku(.25), 30gms aavin mineral mixture</t>
  </si>
  <si>
    <t>20.6+16+34+12.5+4.5+12.5</t>
  </si>
  <si>
    <t>₹ 601/day for 6 cows</t>
  </si>
  <si>
    <t>18030/6 cows/month</t>
  </si>
  <si>
    <t>.</t>
  </si>
  <si>
    <t>Sevala</t>
  </si>
  <si>
    <t>HF</t>
  </si>
  <si>
    <t>13/8/2018</t>
  </si>
  <si>
    <t>14/8/2018</t>
  </si>
  <si>
    <t>15/8/2018</t>
  </si>
  <si>
    <t>16/8/2018</t>
  </si>
  <si>
    <t>17/8/2018</t>
  </si>
  <si>
    <t>18/8/2018</t>
  </si>
  <si>
    <t>19/8/2018</t>
  </si>
  <si>
    <t>20/8/2018</t>
  </si>
  <si>
    <t>21/8/2018</t>
  </si>
  <si>
    <t>22/8/2018</t>
  </si>
  <si>
    <t>23/8/2018</t>
  </si>
  <si>
    <t>24/8/2018</t>
  </si>
  <si>
    <t>25/8/2018</t>
  </si>
  <si>
    <t>26/8/2018</t>
  </si>
  <si>
    <t>27/8/2018</t>
  </si>
  <si>
    <t>28/8/2018</t>
  </si>
  <si>
    <t>29/8/2018</t>
  </si>
  <si>
    <t>30/8/2018</t>
  </si>
  <si>
    <t>P-Formula-6</t>
  </si>
  <si>
    <t>Bayantha karuppu</t>
  </si>
  <si>
    <t>Sex</t>
  </si>
  <si>
    <t>Female</t>
  </si>
  <si>
    <t>Male</t>
  </si>
  <si>
    <t>21/7/2018
10/8/2018</t>
  </si>
  <si>
    <t>Deworming</t>
  </si>
  <si>
    <t>Aavin in evening</t>
  </si>
  <si>
    <t>A-Formula-12 for periya karuppu</t>
  </si>
  <si>
    <t>A-Formula-12 for periya karuppu
A-Formula-13 for Bayantha karuppu</t>
  </si>
  <si>
    <t>pottu booza(1kg), Uzhutham noi(1kg), Feed(2kg),Thavidu(.3kg), 30gms aavin mineral mixture</t>
  </si>
  <si>
    <t>Quantity</t>
  </si>
  <si>
    <t>Bayantha Karuppu</t>
  </si>
  <si>
    <t>Periya Karuppu</t>
  </si>
  <si>
    <t>Total average litres/Day ==&gt;</t>
  </si>
  <si>
    <t>Night - 10</t>
  </si>
  <si>
    <t>31/8/2019</t>
  </si>
  <si>
    <t>A-Formula-12 for periya karuppu &amp; Bayantha jersey
A-Formula-13 for Bayantha karuppu</t>
  </si>
  <si>
    <t>P-Formula-7</t>
  </si>
  <si>
    <t>Asked to stop here</t>
  </si>
  <si>
    <t>CO5(24 kg)</t>
  </si>
  <si>
    <t>CO5(20 kg)+COFS 31 (2 kg)</t>
  </si>
  <si>
    <t>18/9/2018</t>
  </si>
  <si>
    <t xml:space="preserve">both were over at </t>
  </si>
  <si>
    <t>started cultivating on 19/8/2018. Sufficient for 30 days for approximately 6 cows</t>
  </si>
  <si>
    <t>13/9/2019</t>
  </si>
  <si>
    <t>14/9/2019</t>
  </si>
  <si>
    <t>15/9/2019</t>
  </si>
  <si>
    <t>16/9/2019</t>
  </si>
  <si>
    <t>17/9/2019</t>
  </si>
  <si>
    <t>18/9/2019</t>
  </si>
  <si>
    <t>19/9/2019</t>
  </si>
  <si>
    <t>P-formula x</t>
  </si>
  <si>
    <t>A-Formula-13</t>
  </si>
  <si>
    <t>13/9/2018</t>
  </si>
  <si>
    <t>14/9/2018</t>
  </si>
  <si>
    <t>15/9/2018</t>
  </si>
  <si>
    <t>16/9/2018</t>
  </si>
  <si>
    <t>17/9/2018</t>
  </si>
  <si>
    <t>19/9/2018</t>
  </si>
  <si>
    <t>20/9/2018</t>
  </si>
  <si>
    <t>21/9/2018</t>
  </si>
  <si>
    <t>22/9/2018</t>
  </si>
  <si>
    <t>23/9/2018</t>
  </si>
  <si>
    <t>24/9/2018</t>
  </si>
  <si>
    <t>25/9/2018</t>
  </si>
  <si>
    <t>26/9/2018</t>
  </si>
  <si>
    <t>27/9/2018</t>
  </si>
  <si>
    <t>28/9/2018</t>
  </si>
  <si>
    <t>29/9/2018</t>
  </si>
  <si>
    <t>30/9/2018</t>
  </si>
  <si>
    <t>Morning</t>
  </si>
  <si>
    <t>Evening</t>
  </si>
  <si>
    <t>Total</t>
  </si>
  <si>
    <t>Total Price ==&gt;</t>
  </si>
  <si>
    <t>Price/kg</t>
  </si>
  <si>
    <t>Labour salary</t>
  </si>
  <si>
    <t>Total Adar theevanam / month / 2 cows</t>
  </si>
  <si>
    <t>Jersey</t>
  </si>
  <si>
    <t>13/10/2018</t>
  </si>
  <si>
    <t>14/10/2018</t>
  </si>
  <si>
    <t>15/10/2018</t>
  </si>
  <si>
    <t>16/6/1900</t>
  </si>
  <si>
    <t>17/10/2018</t>
  </si>
  <si>
    <t>18/10/2018</t>
  </si>
  <si>
    <t>19/10/2018</t>
  </si>
  <si>
    <t>20/10/2018</t>
  </si>
  <si>
    <t>Bayantha karuppu maadu kannu</t>
  </si>
  <si>
    <t>Jersey kannu</t>
  </si>
  <si>
    <t>A-forumula-14</t>
  </si>
  <si>
    <t>U-Formula-3</t>
  </si>
  <si>
    <t>Vikkol(3kg)</t>
  </si>
  <si>
    <t>P-Formula-8</t>
  </si>
  <si>
    <t>CO5(25kg)+Velimasal(1kg)</t>
  </si>
  <si>
    <t>21/10/2018</t>
  </si>
  <si>
    <t>22/10/2018</t>
  </si>
  <si>
    <t>23/10/2018</t>
  </si>
  <si>
    <t>24/10/2018</t>
  </si>
  <si>
    <t>25/10/2018</t>
  </si>
  <si>
    <t>26/10/2018</t>
  </si>
  <si>
    <t>27/10/2018</t>
  </si>
  <si>
    <t>28/10/2018</t>
  </si>
  <si>
    <t>29/10/2018</t>
  </si>
  <si>
    <t>30/10/2018</t>
  </si>
  <si>
    <t>31/10/2018</t>
  </si>
  <si>
    <t>Cost/month</t>
  </si>
  <si>
    <t>Feed/month(kg)</t>
  </si>
  <si>
    <t>Pottu boosa/month(kg)</t>
  </si>
  <si>
    <t>Purchase price</t>
  </si>
  <si>
    <t>13/11/2018</t>
  </si>
  <si>
    <t>14/11/2018</t>
  </si>
  <si>
    <t>15/11/2018</t>
  </si>
  <si>
    <t>16/11/2018</t>
  </si>
  <si>
    <t>17/11/2018</t>
  </si>
  <si>
    <t>18/11/2018</t>
  </si>
  <si>
    <t>19/11/2018</t>
  </si>
  <si>
    <t>20/11/2018</t>
  </si>
  <si>
    <t>21/11/2018</t>
  </si>
  <si>
    <t>22/11/2018</t>
  </si>
  <si>
    <t>23/11/2018</t>
  </si>
  <si>
    <t>24/11/2018</t>
  </si>
  <si>
    <t>25/11/2018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</si>
</sst>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/mm/yy"/>
    <numFmt numFmtId="165" formatCode="0.00;[Red]0.00"/>
    <numFmt numFmtId="166" formatCode="dd/mm/yyyy;@"/>
    <numFmt numFmtId="167" formatCode="[$-409]d\-mmm\-yyyy;@"/>
  </numFmts>
  <fonts count="4" x14ac:knownFonts="1"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trike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51"/>
        <bgColor indexed="13"/>
      </patternFill>
    </fill>
    <fill>
      <patternFill patternType="solid">
        <fgColor indexed="43"/>
        <bgColor indexed="26"/>
      </patternFill>
    </fill>
    <fill>
      <patternFill patternType="solid">
        <fgColor indexed="42"/>
        <bgColor indexed="43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164" fontId="0" fillId="0" borderId="3" xfId="0" applyNumberFormat="1" applyBorder="1"/>
    <xf numFmtId="0" fontId="0" fillId="0" borderId="0" xfId="0" applyFont="1" applyAlignment="1">
      <alignment horizontal="center"/>
    </xf>
    <xf numFmtId="164" fontId="0" fillId="0" borderId="4" xfId="0" applyNumberFormat="1" applyBorder="1"/>
    <xf numFmtId="0" fontId="0" fillId="0" borderId="1" xfId="0" applyFont="1" applyBorder="1"/>
    <xf numFmtId="0" fontId="0" fillId="0" borderId="2" xfId="0" applyBorder="1"/>
    <xf numFmtId="0" fontId="2" fillId="0" borderId="0" xfId="0" applyFont="1"/>
    <xf numFmtId="164" fontId="0" fillId="0" borderId="0" xfId="0" applyNumberFormat="1"/>
    <xf numFmtId="0" fontId="0" fillId="0" borderId="0" xfId="0" applyFont="1"/>
    <xf numFmtId="164" fontId="0" fillId="0" borderId="3" xfId="0" applyNumberForma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horizontal="left" wrapText="1"/>
    </xf>
    <xf numFmtId="165" fontId="1" fillId="2" borderId="2" xfId="0" applyNumberFormat="1" applyFont="1" applyFill="1" applyBorder="1" applyAlignment="1">
      <alignment horizontal="center"/>
    </xf>
    <xf numFmtId="165" fontId="0" fillId="0" borderId="3" xfId="0" applyNumberFormat="1" applyBorder="1"/>
    <xf numFmtId="165" fontId="0" fillId="0" borderId="4" xfId="0" applyNumberFormat="1" applyBorder="1"/>
    <xf numFmtId="165" fontId="0" fillId="0" borderId="0" xfId="0" applyNumberFormat="1"/>
    <xf numFmtId="14" fontId="0" fillId="0" borderId="0" xfId="0" applyNumberFormat="1"/>
    <xf numFmtId="0" fontId="0" fillId="6" borderId="5" xfId="0" applyFill="1" applyBorder="1"/>
    <xf numFmtId="0" fontId="0" fillId="6" borderId="5" xfId="0" applyFill="1" applyBorder="1" applyAlignment="1">
      <alignment wrapText="1"/>
    </xf>
    <xf numFmtId="0" fontId="0" fillId="6" borderId="5" xfId="0" applyFill="1" applyBorder="1" applyAlignment="1">
      <alignment horizontal="left" wrapText="1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4" fontId="0" fillId="0" borderId="0" xfId="0" applyNumberFormat="1"/>
    <xf numFmtId="18" fontId="0" fillId="0" borderId="0" xfId="0" applyNumberFormat="1"/>
    <xf numFmtId="0" fontId="2" fillId="6" borderId="5" xfId="0" applyFont="1" applyFill="1" applyBorder="1"/>
    <xf numFmtId="164" fontId="0" fillId="0" borderId="0" xfId="0" applyNumberFormat="1" applyAlignment="1">
      <alignment horizontal="right"/>
    </xf>
    <xf numFmtId="0" fontId="3" fillId="0" borderId="0" xfId="0" applyFont="1"/>
    <xf numFmtId="164" fontId="3" fillId="0" borderId="0" xfId="0" applyNumberFormat="1" applyFont="1" applyAlignment="1">
      <alignment horizontal="right"/>
    </xf>
    <xf numFmtId="0" fontId="2" fillId="6" borderId="6" xfId="0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wrapText="1"/>
    </xf>
    <xf numFmtId="166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Font="1"/>
    <xf numFmtId="0" fontId="2" fillId="6" borderId="5" xfId="0" applyFont="1" applyFill="1" applyBorder="1" applyAlignment="1">
      <alignment wrapText="1"/>
    </xf>
    <xf numFmtId="0" fontId="2" fillId="6" borderId="6" xfId="0" applyFont="1" applyFill="1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8" borderId="0" xfId="0" applyFill="1"/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0" fontId="2" fillId="6" borderId="0" xfId="0" applyFont="1" applyFill="1" applyBorder="1" applyAlignment="1">
      <alignment wrapText="1"/>
    </xf>
    <xf numFmtId="167" fontId="0" fillId="0" borderId="0" xfId="0" applyNumberFormat="1"/>
    <xf numFmtId="0" fontId="0" fillId="0" borderId="5" xfId="0" applyBorder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FE7F5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66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and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'Milk - Yield'!$A$7:$A$28</c:f>
              <c:numCache>
                <c:formatCode>dd/mm/yy</c:formatCode>
                <c:ptCount val="22"/>
                <c:pt idx="0">
                  <c:v>43208</c:v>
                </c:pt>
                <c:pt idx="1">
                  <c:v>43209</c:v>
                </c:pt>
                <c:pt idx="2">
                  <c:v>43209</c:v>
                </c:pt>
                <c:pt idx="3">
                  <c:v>43210</c:v>
                </c:pt>
                <c:pt idx="4">
                  <c:v>43210</c:v>
                </c:pt>
                <c:pt idx="5">
                  <c:v>43211</c:v>
                </c:pt>
                <c:pt idx="6">
                  <c:v>43211</c:v>
                </c:pt>
                <c:pt idx="7">
                  <c:v>43212</c:v>
                </c:pt>
                <c:pt idx="8">
                  <c:v>43212</c:v>
                </c:pt>
                <c:pt idx="9">
                  <c:v>43213</c:v>
                </c:pt>
                <c:pt idx="10">
                  <c:v>43213</c:v>
                </c:pt>
                <c:pt idx="11">
                  <c:v>43214</c:v>
                </c:pt>
                <c:pt idx="12">
                  <c:v>43214</c:v>
                </c:pt>
                <c:pt idx="13">
                  <c:v>43215</c:v>
                </c:pt>
                <c:pt idx="14">
                  <c:v>43215</c:v>
                </c:pt>
                <c:pt idx="15">
                  <c:v>43216</c:v>
                </c:pt>
                <c:pt idx="16">
                  <c:v>43216</c:v>
                </c:pt>
                <c:pt idx="17">
                  <c:v>43217</c:v>
                </c:pt>
                <c:pt idx="18">
                  <c:v>43217</c:v>
                </c:pt>
                <c:pt idx="19">
                  <c:v>43218</c:v>
                </c:pt>
                <c:pt idx="20">
                  <c:v>43218</c:v>
                </c:pt>
                <c:pt idx="21">
                  <c:v>43219</c:v>
                </c:pt>
              </c:numCache>
            </c:numRef>
          </c:cat>
          <c:val>
            <c:numRef>
              <c:f>'Milk - Yield'!$F$7:$F$28</c:f>
              <c:numCache>
                <c:formatCode>General</c:formatCode>
                <c:ptCount val="22"/>
                <c:pt idx="0">
                  <c:v>24.64</c:v>
                </c:pt>
                <c:pt idx="1">
                  <c:v>22.04</c:v>
                </c:pt>
                <c:pt idx="2">
                  <c:v>22.82</c:v>
                </c:pt>
                <c:pt idx="3">
                  <c:v>21.09</c:v>
                </c:pt>
                <c:pt idx="4">
                  <c:v>21.85</c:v>
                </c:pt>
                <c:pt idx="5">
                  <c:v>22.04</c:v>
                </c:pt>
                <c:pt idx="6">
                  <c:v>22.82</c:v>
                </c:pt>
                <c:pt idx="7">
                  <c:v>22.82</c:v>
                </c:pt>
                <c:pt idx="8">
                  <c:v>23.01</c:v>
                </c:pt>
                <c:pt idx="9">
                  <c:v>21.85</c:v>
                </c:pt>
                <c:pt idx="10">
                  <c:v>23.8</c:v>
                </c:pt>
                <c:pt idx="11">
                  <c:v>22.04</c:v>
                </c:pt>
                <c:pt idx="12">
                  <c:v>24</c:v>
                </c:pt>
                <c:pt idx="13">
                  <c:v>22.82</c:v>
                </c:pt>
                <c:pt idx="14">
                  <c:v>21.85</c:v>
                </c:pt>
                <c:pt idx="15">
                  <c:v>22.04</c:v>
                </c:pt>
                <c:pt idx="16">
                  <c:v>21.09</c:v>
                </c:pt>
                <c:pt idx="17">
                  <c:v>21.85</c:v>
                </c:pt>
                <c:pt idx="18">
                  <c:v>22.04</c:v>
                </c:pt>
                <c:pt idx="19">
                  <c:v>22.04</c:v>
                </c:pt>
                <c:pt idx="20">
                  <c:v>21.09</c:v>
                </c:pt>
                <c:pt idx="21">
                  <c:v>23.8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83574048"/>
        <c:axId val="-1683582208"/>
      </c:barChart>
      <c:dateAx>
        <c:axId val="-1683574048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3582208"/>
        <c:crosses val="autoZero"/>
        <c:auto val="1"/>
        <c:lblOffset val="100"/>
        <c:baseTimeUnit val="days"/>
      </c:dateAx>
      <c:valAx>
        <c:axId val="-16835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357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 and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'Milk - Yield'!$A$7:$A$28</c:f>
              <c:numCache>
                <c:formatCode>dd/mm/yy</c:formatCode>
                <c:ptCount val="22"/>
                <c:pt idx="0">
                  <c:v>43208</c:v>
                </c:pt>
                <c:pt idx="1">
                  <c:v>43209</c:v>
                </c:pt>
                <c:pt idx="2">
                  <c:v>43209</c:v>
                </c:pt>
                <c:pt idx="3">
                  <c:v>43210</c:v>
                </c:pt>
                <c:pt idx="4">
                  <c:v>43210</c:v>
                </c:pt>
                <c:pt idx="5">
                  <c:v>43211</c:v>
                </c:pt>
                <c:pt idx="6">
                  <c:v>43211</c:v>
                </c:pt>
                <c:pt idx="7">
                  <c:v>43212</c:v>
                </c:pt>
                <c:pt idx="8">
                  <c:v>43212</c:v>
                </c:pt>
                <c:pt idx="9">
                  <c:v>43213</c:v>
                </c:pt>
                <c:pt idx="10">
                  <c:v>43213</c:v>
                </c:pt>
                <c:pt idx="11">
                  <c:v>43214</c:v>
                </c:pt>
                <c:pt idx="12">
                  <c:v>43214</c:v>
                </c:pt>
                <c:pt idx="13">
                  <c:v>43215</c:v>
                </c:pt>
                <c:pt idx="14">
                  <c:v>43215</c:v>
                </c:pt>
                <c:pt idx="15">
                  <c:v>43216</c:v>
                </c:pt>
                <c:pt idx="16">
                  <c:v>43216</c:v>
                </c:pt>
                <c:pt idx="17">
                  <c:v>43217</c:v>
                </c:pt>
                <c:pt idx="18">
                  <c:v>43217</c:v>
                </c:pt>
                <c:pt idx="19">
                  <c:v>43218</c:v>
                </c:pt>
                <c:pt idx="20">
                  <c:v>43218</c:v>
                </c:pt>
                <c:pt idx="21">
                  <c:v>43219</c:v>
                </c:pt>
              </c:numCache>
            </c:numRef>
          </c:cat>
          <c:val>
            <c:numRef>
              <c:f>'Milk - Yield'!$G$7:$G$28</c:f>
              <c:numCache>
                <c:formatCode>General</c:formatCode>
                <c:ptCount val="22"/>
                <c:pt idx="0">
                  <c:v>189.48</c:v>
                </c:pt>
                <c:pt idx="1">
                  <c:v>132.01</c:v>
                </c:pt>
                <c:pt idx="2">
                  <c:v>145.36000000000001</c:v>
                </c:pt>
                <c:pt idx="3">
                  <c:v>164.71</c:v>
                </c:pt>
                <c:pt idx="4">
                  <c:v>180.91</c:v>
                </c:pt>
                <c:pt idx="5">
                  <c:v>205.85</c:v>
                </c:pt>
                <c:pt idx="6">
                  <c:v>233.9</c:v>
                </c:pt>
                <c:pt idx="7">
                  <c:v>205.6</c:v>
                </c:pt>
                <c:pt idx="8">
                  <c:v>148.63999999999999</c:v>
                </c:pt>
                <c:pt idx="9">
                  <c:v>122.79</c:v>
                </c:pt>
                <c:pt idx="10">
                  <c:v>121.61</c:v>
                </c:pt>
                <c:pt idx="11">
                  <c:v>185.79</c:v>
                </c:pt>
                <c:pt idx="12">
                  <c:v>191.52</c:v>
                </c:pt>
                <c:pt idx="13">
                  <c:v>199.44</c:v>
                </c:pt>
                <c:pt idx="14">
                  <c:v>109.25</c:v>
                </c:pt>
                <c:pt idx="15">
                  <c:v>212.04</c:v>
                </c:pt>
                <c:pt idx="16">
                  <c:v>198.66</c:v>
                </c:pt>
                <c:pt idx="17">
                  <c:v>154.69</c:v>
                </c:pt>
                <c:pt idx="18">
                  <c:v>181.16</c:v>
                </c:pt>
                <c:pt idx="19">
                  <c:v>210.26</c:v>
                </c:pt>
                <c:pt idx="20">
                  <c:v>190.65</c:v>
                </c:pt>
                <c:pt idx="21">
                  <c:v>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683573504"/>
        <c:axId val="-1683586560"/>
      </c:barChart>
      <c:dateAx>
        <c:axId val="-1683573504"/>
        <c:scaling>
          <c:orientation val="minMax"/>
        </c:scaling>
        <c:delete val="0"/>
        <c:axPos val="b"/>
        <c:numFmt formatCode="dd/mm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3586560"/>
        <c:crosses val="autoZero"/>
        <c:auto val="1"/>
        <c:lblOffset val="100"/>
        <c:baseTimeUnit val="days"/>
      </c:dateAx>
      <c:valAx>
        <c:axId val="-168358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8357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609599</xdr:colOff>
      <xdr:row>13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219074</xdr:colOff>
      <xdr:row>0</xdr:row>
      <xdr:rowOff>0</xdr:rowOff>
    </xdr:from>
    <xdr:to>
      <xdr:col>14</xdr:col>
      <xdr:colOff>76200</xdr:colOff>
      <xdr:row>13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3"/>
  <sheetViews>
    <sheetView topLeftCell="A92" workbookViewId="0">
      <selection activeCell="J111" sqref="J111"/>
    </sheetView>
  </sheetViews>
  <sheetFormatPr defaultColWidth="11.5703125" defaultRowHeight="12.75" x14ac:dyDescent="0.2"/>
  <cols>
    <col min="1" max="1" width="15.42578125" bestFit="1" customWidth="1"/>
    <col min="3" max="3" width="16.5703125" bestFit="1" customWidth="1"/>
    <col min="7" max="7" width="18.85546875" bestFit="1" customWidth="1"/>
    <col min="13" max="13" width="20.140625" bestFit="1" customWidth="1"/>
  </cols>
  <sheetData>
    <row r="1" spans="1:13" x14ac:dyDescent="0.2">
      <c r="A1" s="7" t="s">
        <v>15</v>
      </c>
      <c r="B1" s="55" t="s">
        <v>27</v>
      </c>
      <c r="C1" s="55"/>
      <c r="D1" s="55"/>
      <c r="E1" s="55"/>
      <c r="F1" s="56" t="s">
        <v>28</v>
      </c>
      <c r="G1" s="56"/>
      <c r="H1" s="56"/>
      <c r="I1" s="56"/>
      <c r="J1" s="57" t="s">
        <v>29</v>
      </c>
      <c r="K1" s="57"/>
      <c r="L1" s="57"/>
      <c r="M1" s="57"/>
    </row>
    <row r="2" spans="1:13" x14ac:dyDescent="0.2">
      <c r="A2" s="8"/>
      <c r="B2" t="s">
        <v>24</v>
      </c>
      <c r="C2" t="s">
        <v>26</v>
      </c>
      <c r="D2" t="s">
        <v>17</v>
      </c>
      <c r="E2" t="s">
        <v>20</v>
      </c>
      <c r="F2" t="s">
        <v>24</v>
      </c>
      <c r="G2" t="s">
        <v>26</v>
      </c>
      <c r="H2" t="s">
        <v>17</v>
      </c>
      <c r="I2" t="s">
        <v>20</v>
      </c>
      <c r="J2" t="s">
        <v>24</v>
      </c>
      <c r="K2" t="s">
        <v>26</v>
      </c>
      <c r="L2" t="s">
        <v>17</v>
      </c>
      <c r="M2" t="s">
        <v>20</v>
      </c>
    </row>
    <row r="3" spans="1:13" x14ac:dyDescent="0.2">
      <c r="A3" s="4">
        <v>43206</v>
      </c>
      <c r="B3">
        <v>2</v>
      </c>
      <c r="C3">
        <v>2</v>
      </c>
      <c r="F3">
        <v>2</v>
      </c>
      <c r="G3">
        <v>2</v>
      </c>
      <c r="J3">
        <v>4</v>
      </c>
      <c r="K3">
        <v>4</v>
      </c>
    </row>
    <row r="4" spans="1:13" x14ac:dyDescent="0.2">
      <c r="A4" s="4">
        <v>43207</v>
      </c>
    </row>
    <row r="5" spans="1:13" x14ac:dyDescent="0.2">
      <c r="A5" s="4">
        <v>43208</v>
      </c>
    </row>
    <row r="6" spans="1:13" x14ac:dyDescent="0.2">
      <c r="A6" s="4">
        <v>43209</v>
      </c>
    </row>
    <row r="7" spans="1:13" x14ac:dyDescent="0.2">
      <c r="A7" s="4">
        <v>43210</v>
      </c>
    </row>
    <row r="8" spans="1:13" x14ac:dyDescent="0.2">
      <c r="A8" s="4">
        <v>43211</v>
      </c>
      <c r="G8" t="s">
        <v>251</v>
      </c>
      <c r="J8" t="s">
        <v>253</v>
      </c>
    </row>
    <row r="9" spans="1:13" x14ac:dyDescent="0.2">
      <c r="A9" s="4">
        <v>43212</v>
      </c>
      <c r="G9">
        <v>1</v>
      </c>
      <c r="H9">
        <f>G9*F19</f>
        <v>74</v>
      </c>
      <c r="J9">
        <v>1</v>
      </c>
      <c r="K9">
        <f>J9*L19</f>
        <v>106</v>
      </c>
    </row>
    <row r="10" spans="1:13" x14ac:dyDescent="0.2">
      <c r="A10" s="4">
        <v>43213</v>
      </c>
    </row>
    <row r="11" spans="1:13" x14ac:dyDescent="0.2">
      <c r="A11" s="4">
        <v>43214</v>
      </c>
    </row>
    <row r="12" spans="1:13" x14ac:dyDescent="0.2">
      <c r="A12" s="4">
        <v>43215</v>
      </c>
    </row>
    <row r="13" spans="1:13" x14ac:dyDescent="0.2">
      <c r="A13" s="4">
        <v>43216</v>
      </c>
    </row>
    <row r="14" spans="1:13" x14ac:dyDescent="0.2">
      <c r="A14" s="4">
        <v>43217</v>
      </c>
    </row>
    <row r="15" spans="1:13" x14ac:dyDescent="0.2">
      <c r="A15" s="4">
        <v>43218</v>
      </c>
    </row>
    <row r="16" spans="1:13" x14ac:dyDescent="0.2">
      <c r="A16" s="4">
        <v>43219</v>
      </c>
    </row>
    <row r="17" spans="1:12" x14ac:dyDescent="0.2">
      <c r="A17" s="6">
        <v>43220</v>
      </c>
    </row>
    <row r="18" spans="1:12" x14ac:dyDescent="0.2">
      <c r="C18" s="58" t="s">
        <v>252</v>
      </c>
      <c r="D18" s="58"/>
      <c r="E18" s="58"/>
      <c r="F18" s="58"/>
      <c r="I18" s="58" t="s">
        <v>253</v>
      </c>
      <c r="J18" s="58"/>
      <c r="K18" s="58"/>
      <c r="L18" s="58"/>
    </row>
    <row r="19" spans="1:12" x14ac:dyDescent="0.2">
      <c r="E19" s="24" t="s">
        <v>250</v>
      </c>
      <c r="F19">
        <f>SUM(F20:F31)</f>
        <v>74</v>
      </c>
      <c r="K19" s="24" t="s">
        <v>250</v>
      </c>
      <c r="L19">
        <f>SUM(L20:L37)</f>
        <v>106</v>
      </c>
    </row>
    <row r="20" spans="1:12" x14ac:dyDescent="0.2">
      <c r="C20" t="s">
        <v>247</v>
      </c>
      <c r="D20">
        <v>3</v>
      </c>
      <c r="E20">
        <v>10</v>
      </c>
      <c r="F20">
        <f>D20*E20</f>
        <v>30</v>
      </c>
      <c r="I20" t="s">
        <v>247</v>
      </c>
      <c r="J20">
        <v>0.3</v>
      </c>
      <c r="K20">
        <v>10</v>
      </c>
      <c r="L20">
        <f>J20*K20</f>
        <v>3</v>
      </c>
    </row>
    <row r="21" spans="1:12" x14ac:dyDescent="0.2">
      <c r="C21" t="s">
        <v>222</v>
      </c>
      <c r="D21">
        <v>0.5</v>
      </c>
      <c r="E21">
        <v>17</v>
      </c>
      <c r="F21">
        <f t="shared" ref="F21:F29" si="0">D21*E21</f>
        <v>8.5</v>
      </c>
      <c r="I21" t="s">
        <v>222</v>
      </c>
      <c r="J21">
        <v>2</v>
      </c>
      <c r="K21">
        <v>17</v>
      </c>
      <c r="L21">
        <f t="shared" ref="L21:L29" si="1">J21*K21</f>
        <v>34</v>
      </c>
    </row>
    <row r="22" spans="1:12" x14ac:dyDescent="0.2">
      <c r="C22" t="s">
        <v>248</v>
      </c>
      <c r="D22">
        <v>0.5</v>
      </c>
      <c r="E22">
        <v>21</v>
      </c>
      <c r="F22">
        <f t="shared" si="0"/>
        <v>10.5</v>
      </c>
      <c r="I22" t="s">
        <v>248</v>
      </c>
      <c r="J22">
        <v>1</v>
      </c>
      <c r="K22">
        <v>21</v>
      </c>
      <c r="L22">
        <f t="shared" si="1"/>
        <v>21</v>
      </c>
    </row>
    <row r="23" spans="1:12" x14ac:dyDescent="0.2">
      <c r="C23" t="s">
        <v>256</v>
      </c>
      <c r="D23">
        <v>1</v>
      </c>
      <c r="E23">
        <v>25</v>
      </c>
      <c r="F23">
        <f t="shared" si="0"/>
        <v>25</v>
      </c>
      <c r="I23" t="s">
        <v>254</v>
      </c>
      <c r="J23">
        <v>1</v>
      </c>
      <c r="K23">
        <v>16</v>
      </c>
      <c r="L23">
        <f>J23*K23</f>
        <v>16</v>
      </c>
    </row>
    <row r="24" spans="1:12" x14ac:dyDescent="0.2">
      <c r="F24">
        <f t="shared" si="0"/>
        <v>0</v>
      </c>
      <c r="I24" t="s">
        <v>255</v>
      </c>
      <c r="J24">
        <v>1</v>
      </c>
      <c r="K24">
        <v>32</v>
      </c>
      <c r="L24">
        <f>J24*K24</f>
        <v>32</v>
      </c>
    </row>
    <row r="25" spans="1:12" x14ac:dyDescent="0.2">
      <c r="F25">
        <f t="shared" si="0"/>
        <v>0</v>
      </c>
      <c r="L25">
        <f t="shared" si="1"/>
        <v>0</v>
      </c>
    </row>
    <row r="26" spans="1:12" x14ac:dyDescent="0.2">
      <c r="F26">
        <f t="shared" si="0"/>
        <v>0</v>
      </c>
      <c r="L26">
        <f t="shared" si="1"/>
        <v>0</v>
      </c>
    </row>
    <row r="27" spans="1:12" x14ac:dyDescent="0.2">
      <c r="F27">
        <f t="shared" si="0"/>
        <v>0</v>
      </c>
      <c r="L27">
        <f t="shared" si="1"/>
        <v>0</v>
      </c>
    </row>
    <row r="28" spans="1:12" x14ac:dyDescent="0.2">
      <c r="F28">
        <f t="shared" si="0"/>
        <v>0</v>
      </c>
      <c r="L28">
        <f t="shared" si="1"/>
        <v>0</v>
      </c>
    </row>
    <row r="29" spans="1:12" x14ac:dyDescent="0.2">
      <c r="F29">
        <f t="shared" si="0"/>
        <v>0</v>
      </c>
      <c r="L29">
        <f t="shared" si="1"/>
        <v>0</v>
      </c>
    </row>
    <row r="32" spans="1:12" x14ac:dyDescent="0.2">
      <c r="C32" s="24" t="s">
        <v>273</v>
      </c>
      <c r="D32">
        <f>SUM(D33:D67)</f>
        <v>35899.399999999994</v>
      </c>
      <c r="G32" s="24" t="s">
        <v>273</v>
      </c>
      <c r="H32">
        <f>SUM(H33:H67)</f>
        <v>45761.599999999999</v>
      </c>
    </row>
    <row r="33" spans="1:9" x14ac:dyDescent="0.2">
      <c r="C33" t="s">
        <v>274</v>
      </c>
      <c r="D33">
        <v>6000</v>
      </c>
      <c r="G33" t="s">
        <v>274</v>
      </c>
      <c r="H33">
        <v>13000</v>
      </c>
    </row>
    <row r="34" spans="1:9" x14ac:dyDescent="0.2">
      <c r="C34" t="s">
        <v>361</v>
      </c>
      <c r="D34">
        <v>12000</v>
      </c>
      <c r="G34" t="s">
        <v>361</v>
      </c>
      <c r="H34">
        <v>12000</v>
      </c>
    </row>
    <row r="35" spans="1:9" x14ac:dyDescent="0.2">
      <c r="C35" t="s">
        <v>275</v>
      </c>
      <c r="D35">
        <v>14670</v>
      </c>
      <c r="G35" t="s">
        <v>275</v>
      </c>
      <c r="H35">
        <v>14670</v>
      </c>
    </row>
    <row r="36" spans="1:9" x14ac:dyDescent="0.2">
      <c r="C36" t="s">
        <v>276</v>
      </c>
      <c r="D36">
        <v>2000</v>
      </c>
      <c r="G36" t="s">
        <v>276</v>
      </c>
      <c r="H36">
        <v>5000</v>
      </c>
    </row>
    <row r="37" spans="1:9" x14ac:dyDescent="0.2">
      <c r="C37" t="s">
        <v>277</v>
      </c>
      <c r="D37">
        <v>1000</v>
      </c>
      <c r="G37" t="s">
        <v>277</v>
      </c>
      <c r="H37">
        <v>1000</v>
      </c>
    </row>
    <row r="42" spans="1:9" x14ac:dyDescent="0.2">
      <c r="B42" s="24" t="s">
        <v>262</v>
      </c>
      <c r="C42" s="24" t="s">
        <v>263</v>
      </c>
      <c r="D42" t="s">
        <v>264</v>
      </c>
      <c r="E42" t="s">
        <v>265</v>
      </c>
    </row>
    <row r="43" spans="1:9" x14ac:dyDescent="0.2">
      <c r="A43" t="s">
        <v>40</v>
      </c>
      <c r="B43">
        <v>34</v>
      </c>
      <c r="C43">
        <f>B43/4</f>
        <v>8.5</v>
      </c>
      <c r="D43">
        <f>(B43/1000)*300</f>
        <v>10.200000000000001</v>
      </c>
      <c r="E43" t="s">
        <v>266</v>
      </c>
      <c r="F43">
        <v>17</v>
      </c>
    </row>
    <row r="44" spans="1:9" x14ac:dyDescent="0.2">
      <c r="A44" t="s">
        <v>267</v>
      </c>
      <c r="B44">
        <v>18</v>
      </c>
      <c r="C44">
        <f>B44/4</f>
        <v>4.5</v>
      </c>
      <c r="D44">
        <f>(B44/1000)*300</f>
        <v>5.3999999999999995</v>
      </c>
      <c r="F44">
        <v>4.5</v>
      </c>
    </row>
    <row r="45" spans="1:9" x14ac:dyDescent="0.2">
      <c r="A45" t="s">
        <v>268</v>
      </c>
      <c r="B45">
        <v>25</v>
      </c>
      <c r="C45">
        <f>B45/4</f>
        <v>6.25</v>
      </c>
      <c r="D45">
        <f>(B45/1000)*300</f>
        <v>7.5</v>
      </c>
      <c r="F45">
        <v>6.25</v>
      </c>
    </row>
    <row r="48" spans="1:9" x14ac:dyDescent="0.2">
      <c r="D48">
        <f>SUM(D43:D47)</f>
        <v>23.1</v>
      </c>
      <c r="F48">
        <f>SUM(F42:F47)</f>
        <v>27.75</v>
      </c>
      <c r="H48" t="s">
        <v>269</v>
      </c>
      <c r="I48">
        <f>F48*6*30</f>
        <v>4995</v>
      </c>
    </row>
    <row r="53" spans="1:14" x14ac:dyDescent="0.2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2"/>
      <c r="M53" t="s">
        <v>390</v>
      </c>
      <c r="N53">
        <f>J64+J79+J95+J111</f>
        <v>12276</v>
      </c>
    </row>
    <row r="54" spans="1:14" x14ac:dyDescent="0.2">
      <c r="A54" s="43"/>
      <c r="B54" s="44" t="s">
        <v>316</v>
      </c>
      <c r="C54" s="44" t="s">
        <v>360</v>
      </c>
      <c r="D54" s="44" t="s">
        <v>20</v>
      </c>
      <c r="E54" s="44" t="s">
        <v>270</v>
      </c>
      <c r="F54" s="44"/>
      <c r="G54" s="44" t="s">
        <v>278</v>
      </c>
      <c r="H54" s="44"/>
      <c r="I54" s="44"/>
      <c r="J54" s="44"/>
      <c r="K54" s="44"/>
      <c r="L54" s="45"/>
      <c r="M54" t="s">
        <v>391</v>
      </c>
      <c r="N54">
        <f>N59+N74+N88+N105</f>
        <v>480</v>
      </c>
    </row>
    <row r="55" spans="1:14" x14ac:dyDescent="0.2">
      <c r="A55" s="43" t="s">
        <v>40</v>
      </c>
      <c r="B55" s="44">
        <v>0</v>
      </c>
      <c r="C55">
        <v>33</v>
      </c>
      <c r="D55" s="44">
        <f>B55*C55</f>
        <v>0</v>
      </c>
      <c r="E55" s="44">
        <v>30</v>
      </c>
      <c r="F55" s="44"/>
      <c r="G55" s="44">
        <v>1.5</v>
      </c>
      <c r="H55" s="44"/>
      <c r="I55" s="44"/>
      <c r="J55" s="44"/>
      <c r="K55" s="44"/>
      <c r="L55" s="45"/>
      <c r="M55" t="s">
        <v>392</v>
      </c>
      <c r="N55">
        <f>N60+N75+N89+N106</f>
        <v>180</v>
      </c>
    </row>
    <row r="56" spans="1:14" x14ac:dyDescent="0.2">
      <c r="A56" s="43" t="s">
        <v>267</v>
      </c>
      <c r="B56" s="44">
        <v>0</v>
      </c>
      <c r="C56">
        <v>18</v>
      </c>
      <c r="D56" s="44">
        <f>B56*C56</f>
        <v>0</v>
      </c>
      <c r="E56" s="44">
        <v>30</v>
      </c>
      <c r="F56" s="44"/>
      <c r="G56" s="44">
        <v>1.5</v>
      </c>
      <c r="H56" s="44"/>
      <c r="I56" s="44"/>
      <c r="J56" s="44"/>
      <c r="K56" s="44"/>
      <c r="L56" s="45"/>
    </row>
    <row r="57" spans="1:14" x14ac:dyDescent="0.2">
      <c r="A57" s="43" t="s">
        <v>219</v>
      </c>
      <c r="B57" s="44">
        <v>0</v>
      </c>
      <c r="C57">
        <v>23</v>
      </c>
      <c r="D57" s="44">
        <f>B57*C57</f>
        <v>0</v>
      </c>
      <c r="E57" s="44"/>
      <c r="F57" s="44"/>
      <c r="G57" s="44"/>
      <c r="H57" s="44"/>
      <c r="I57" s="44"/>
      <c r="J57" s="44"/>
      <c r="K57" s="44"/>
      <c r="L57" s="45"/>
    </row>
    <row r="58" spans="1:14" x14ac:dyDescent="0.2">
      <c r="A58" s="43" t="s">
        <v>268</v>
      </c>
      <c r="B58" s="44">
        <v>0</v>
      </c>
      <c r="C58">
        <v>25</v>
      </c>
      <c r="D58" s="44">
        <f>B58*C58</f>
        <v>0</v>
      </c>
      <c r="E58" s="44">
        <v>60</v>
      </c>
      <c r="F58" s="44"/>
      <c r="G58" s="44">
        <v>3</v>
      </c>
      <c r="H58" s="44"/>
      <c r="I58" s="44"/>
      <c r="J58" s="44"/>
      <c r="K58" s="44"/>
      <c r="L58" s="45"/>
    </row>
    <row r="59" spans="1:14" x14ac:dyDescent="0.2">
      <c r="A59" s="43"/>
      <c r="B59" s="44"/>
      <c r="C59" s="50" t="s">
        <v>359</v>
      </c>
      <c r="D59" s="44">
        <f>SUM(D55:D58)</f>
        <v>0</v>
      </c>
      <c r="E59" s="44"/>
      <c r="F59" s="44"/>
      <c r="G59" s="44"/>
      <c r="H59" s="44"/>
      <c r="I59" s="44"/>
      <c r="J59" s="44"/>
      <c r="K59" s="44"/>
      <c r="L59" s="45"/>
      <c r="M59" s="54" t="s">
        <v>222</v>
      </c>
      <c r="N59" s="54">
        <f>2*3*30</f>
        <v>180</v>
      </c>
    </row>
    <row r="60" spans="1:14" x14ac:dyDescent="0.2">
      <c r="A60" s="43"/>
      <c r="B60" s="44" t="s">
        <v>316</v>
      </c>
      <c r="C60" s="44" t="s">
        <v>360</v>
      </c>
      <c r="D60" s="44" t="s">
        <v>20</v>
      </c>
      <c r="E60" s="44"/>
      <c r="F60" s="44"/>
      <c r="G60" s="44"/>
      <c r="H60" s="44"/>
      <c r="I60" s="44"/>
      <c r="J60" s="44"/>
      <c r="K60" s="44"/>
      <c r="L60" s="45"/>
      <c r="M60" s="54" t="s">
        <v>271</v>
      </c>
      <c r="N60" s="54">
        <f>2*2*30</f>
        <v>120</v>
      </c>
    </row>
    <row r="61" spans="1:14" x14ac:dyDescent="0.2">
      <c r="A61" s="43" t="s">
        <v>5</v>
      </c>
      <c r="B61" s="44">
        <v>0</v>
      </c>
      <c r="C61" s="44">
        <v>10</v>
      </c>
      <c r="D61" s="44">
        <f>B61*C61</f>
        <v>0</v>
      </c>
      <c r="E61" s="44"/>
      <c r="F61" s="44"/>
      <c r="G61" s="44"/>
      <c r="H61" s="44"/>
      <c r="I61" s="44"/>
      <c r="J61" s="44"/>
      <c r="K61" s="44"/>
      <c r="L61" s="45"/>
    </row>
    <row r="62" spans="1:14" x14ac:dyDescent="0.2">
      <c r="A62" s="43" t="s">
        <v>271</v>
      </c>
      <c r="B62" s="44">
        <v>2</v>
      </c>
      <c r="C62" s="44">
        <v>20.6</v>
      </c>
      <c r="D62" s="44">
        <f>B62*C62</f>
        <v>41.2</v>
      </c>
      <c r="E62" s="44"/>
      <c r="F62" s="44"/>
      <c r="G62" s="44"/>
      <c r="H62" s="44"/>
      <c r="I62" s="44"/>
      <c r="J62" s="44"/>
      <c r="K62" s="44"/>
      <c r="L62" s="45"/>
    </row>
    <row r="63" spans="1:14" x14ac:dyDescent="0.2">
      <c r="A63" s="43" t="s">
        <v>223</v>
      </c>
      <c r="B63" s="44">
        <v>0</v>
      </c>
      <c r="C63" s="44">
        <v>16</v>
      </c>
      <c r="D63" s="44">
        <f>B63*C63</f>
        <v>0</v>
      </c>
      <c r="E63" s="44"/>
      <c r="F63" s="44"/>
      <c r="G63" s="44" t="s">
        <v>272</v>
      </c>
      <c r="H63" s="44">
        <f>D66+(D59/2)</f>
        <v>91.600000000000009</v>
      </c>
      <c r="I63" s="44"/>
      <c r="J63" s="44" t="s">
        <v>362</v>
      </c>
      <c r="K63" s="44"/>
      <c r="L63" s="45"/>
    </row>
    <row r="64" spans="1:14" x14ac:dyDescent="0.2">
      <c r="A64" s="43" t="s">
        <v>222</v>
      </c>
      <c r="B64" s="44">
        <v>3</v>
      </c>
      <c r="C64" s="44">
        <v>16.8</v>
      </c>
      <c r="D64" s="44">
        <f>B64*C64</f>
        <v>50.400000000000006</v>
      </c>
      <c r="E64" s="44"/>
      <c r="F64" s="44"/>
      <c r="G64" s="44"/>
      <c r="H64" s="44"/>
      <c r="I64" s="44"/>
      <c r="J64" s="44">
        <f>H63*2*30</f>
        <v>5496.0000000000009</v>
      </c>
      <c r="K64" s="44"/>
      <c r="L64" s="45"/>
    </row>
    <row r="65" spans="1:14" x14ac:dyDescent="0.2">
      <c r="A65" s="43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5"/>
    </row>
    <row r="66" spans="1:14" x14ac:dyDescent="0.2">
      <c r="A66" s="46"/>
      <c r="B66" s="47">
        <f>SUM(B61:B64)</f>
        <v>5</v>
      </c>
      <c r="C66" s="47"/>
      <c r="D66" s="47">
        <f>SUM(D61:D64)</f>
        <v>91.600000000000009</v>
      </c>
      <c r="E66" s="47"/>
      <c r="F66" s="47"/>
      <c r="G66" s="47"/>
      <c r="H66" s="47"/>
      <c r="I66" s="47"/>
      <c r="J66" s="47"/>
      <c r="K66" s="47"/>
      <c r="L66" s="48"/>
    </row>
    <row r="67" spans="1:14" x14ac:dyDescent="0.2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</row>
    <row r="68" spans="1:14" x14ac:dyDescent="0.2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2"/>
    </row>
    <row r="69" spans="1:14" x14ac:dyDescent="0.2">
      <c r="A69" s="43"/>
      <c r="B69" s="44" t="s">
        <v>316</v>
      </c>
      <c r="C69" s="44" t="s">
        <v>360</v>
      </c>
      <c r="D69" s="44" t="s">
        <v>20</v>
      </c>
      <c r="E69" s="44" t="s">
        <v>270</v>
      </c>
      <c r="F69" s="44"/>
      <c r="G69" s="44" t="s">
        <v>278</v>
      </c>
      <c r="H69" s="44"/>
      <c r="I69" s="44"/>
      <c r="J69" s="44"/>
      <c r="K69" s="44"/>
      <c r="L69" s="45"/>
    </row>
    <row r="70" spans="1:14" x14ac:dyDescent="0.2">
      <c r="A70" s="43" t="s">
        <v>40</v>
      </c>
      <c r="B70" s="44">
        <v>0</v>
      </c>
      <c r="C70">
        <v>33</v>
      </c>
      <c r="D70" s="44">
        <f>B70*C70</f>
        <v>0</v>
      </c>
      <c r="E70" s="44">
        <v>30</v>
      </c>
      <c r="F70" s="44"/>
      <c r="G70" s="44">
        <v>1.5</v>
      </c>
      <c r="H70" s="44"/>
      <c r="I70" s="44"/>
      <c r="J70" s="44"/>
      <c r="K70" s="44"/>
      <c r="L70" s="45"/>
    </row>
    <row r="71" spans="1:14" x14ac:dyDescent="0.2">
      <c r="A71" s="43" t="s">
        <v>267</v>
      </c>
      <c r="B71" s="44">
        <v>0</v>
      </c>
      <c r="C71">
        <v>18</v>
      </c>
      <c r="D71" s="44">
        <f>B71*C71</f>
        <v>0</v>
      </c>
      <c r="E71" s="44">
        <v>30</v>
      </c>
      <c r="F71" s="44"/>
      <c r="G71" s="44">
        <v>1.5</v>
      </c>
      <c r="H71" s="44"/>
      <c r="I71" s="44"/>
      <c r="J71" s="44"/>
      <c r="K71" s="44"/>
      <c r="L71" s="45"/>
    </row>
    <row r="72" spans="1:14" x14ac:dyDescent="0.2">
      <c r="A72" s="43" t="s">
        <v>219</v>
      </c>
      <c r="B72" s="44">
        <v>0</v>
      </c>
      <c r="C72">
        <v>23</v>
      </c>
      <c r="D72" s="44">
        <f>B72*C72</f>
        <v>0</v>
      </c>
      <c r="E72" s="44"/>
      <c r="F72" s="44"/>
      <c r="G72" s="44"/>
      <c r="H72" s="44"/>
      <c r="I72" s="44"/>
      <c r="J72" s="44"/>
      <c r="K72" s="44"/>
      <c r="L72" s="45"/>
    </row>
    <row r="73" spans="1:14" x14ac:dyDescent="0.2">
      <c r="A73" s="43" t="s">
        <v>268</v>
      </c>
      <c r="B73" s="44">
        <v>0</v>
      </c>
      <c r="C73">
        <v>25</v>
      </c>
      <c r="D73" s="44">
        <f>B73*C73</f>
        <v>0</v>
      </c>
      <c r="E73" s="44">
        <v>60</v>
      </c>
      <c r="F73" s="44"/>
      <c r="G73" s="44">
        <v>3</v>
      </c>
      <c r="H73" s="44"/>
      <c r="I73" s="44"/>
      <c r="J73" s="44"/>
      <c r="K73" s="44"/>
      <c r="L73" s="45"/>
    </row>
    <row r="74" spans="1:14" x14ac:dyDescent="0.2">
      <c r="A74" s="43"/>
      <c r="B74" s="44"/>
      <c r="C74" s="50" t="s">
        <v>359</v>
      </c>
      <c r="D74" s="44">
        <f>SUM(D70:D73)</f>
        <v>0</v>
      </c>
      <c r="E74" s="44"/>
      <c r="F74" s="44"/>
      <c r="G74" s="44"/>
      <c r="H74" s="44"/>
      <c r="I74" s="44"/>
      <c r="J74" s="44"/>
      <c r="K74" s="44"/>
      <c r="L74" s="45"/>
      <c r="M74" s="54" t="s">
        <v>222</v>
      </c>
      <c r="N74" s="54">
        <f>2*3*30</f>
        <v>180</v>
      </c>
    </row>
    <row r="75" spans="1:14" x14ac:dyDescent="0.2">
      <c r="A75" s="43"/>
      <c r="B75" s="44" t="s">
        <v>316</v>
      </c>
      <c r="C75" s="44" t="s">
        <v>360</v>
      </c>
      <c r="D75" s="44" t="s">
        <v>20</v>
      </c>
      <c r="E75" s="44"/>
      <c r="F75" s="44"/>
      <c r="G75" s="44"/>
      <c r="H75" s="44"/>
      <c r="I75" s="44"/>
      <c r="J75" s="44"/>
      <c r="K75" s="44"/>
      <c r="L75" s="45"/>
      <c r="M75" s="54" t="s">
        <v>271</v>
      </c>
      <c r="N75" s="54">
        <f>2*1*30</f>
        <v>60</v>
      </c>
    </row>
    <row r="76" spans="1:14" x14ac:dyDescent="0.2">
      <c r="A76" s="43" t="s">
        <v>5</v>
      </c>
      <c r="B76" s="44">
        <v>0</v>
      </c>
      <c r="C76" s="44">
        <v>10</v>
      </c>
      <c r="D76" s="44">
        <f>B76*C76</f>
        <v>0</v>
      </c>
      <c r="E76" s="44"/>
      <c r="F76" s="44"/>
      <c r="G76" s="44"/>
      <c r="H76" s="44"/>
      <c r="I76" s="44"/>
      <c r="J76" s="44"/>
      <c r="K76" s="44"/>
      <c r="L76" s="45"/>
    </row>
    <row r="77" spans="1:14" x14ac:dyDescent="0.2">
      <c r="A77" s="43" t="s">
        <v>271</v>
      </c>
      <c r="B77" s="44">
        <v>1</v>
      </c>
      <c r="C77" s="44">
        <v>20.6</v>
      </c>
      <c r="D77" s="44">
        <f>B77*C77</f>
        <v>20.6</v>
      </c>
      <c r="E77" s="44"/>
      <c r="F77" s="44"/>
      <c r="G77" s="44"/>
      <c r="H77" s="44"/>
      <c r="I77" s="44"/>
      <c r="J77" s="44"/>
      <c r="K77" s="44"/>
      <c r="L77" s="45"/>
    </row>
    <row r="78" spans="1:14" x14ac:dyDescent="0.2">
      <c r="A78" s="43" t="s">
        <v>223</v>
      </c>
      <c r="B78" s="44">
        <v>0</v>
      </c>
      <c r="C78" s="44">
        <v>16</v>
      </c>
      <c r="D78" s="44">
        <f>B78*C78</f>
        <v>0</v>
      </c>
      <c r="E78" s="44"/>
      <c r="F78" s="44"/>
      <c r="G78" s="44" t="s">
        <v>272</v>
      </c>
      <c r="H78" s="44">
        <f>D81+(D74/2)</f>
        <v>71</v>
      </c>
      <c r="I78" s="44"/>
      <c r="J78" s="44" t="s">
        <v>362</v>
      </c>
      <c r="K78" s="44"/>
      <c r="L78" s="45"/>
    </row>
    <row r="79" spans="1:14" x14ac:dyDescent="0.2">
      <c r="A79" s="43" t="s">
        <v>222</v>
      </c>
      <c r="B79" s="44">
        <v>3</v>
      </c>
      <c r="C79" s="44">
        <v>16.8</v>
      </c>
      <c r="D79" s="44">
        <f>B79*C79</f>
        <v>50.400000000000006</v>
      </c>
      <c r="E79" s="44"/>
      <c r="F79" s="44"/>
      <c r="G79" s="44"/>
      <c r="H79" s="44"/>
      <c r="I79" s="44"/>
      <c r="J79" s="44">
        <f>H78*2*30</f>
        <v>4260</v>
      </c>
      <c r="K79" s="44"/>
      <c r="L79" s="45"/>
    </row>
    <row r="80" spans="1:14" x14ac:dyDescent="0.2">
      <c r="A80" s="43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5"/>
    </row>
    <row r="81" spans="1:14" x14ac:dyDescent="0.2">
      <c r="A81" s="46"/>
      <c r="B81" s="47">
        <f>SUM(B76:B79)</f>
        <v>4</v>
      </c>
      <c r="C81" s="47"/>
      <c r="D81" s="47">
        <f>SUM(D76:D79)</f>
        <v>71</v>
      </c>
      <c r="E81" s="47"/>
      <c r="F81" s="47"/>
      <c r="G81" s="47"/>
      <c r="H81" s="47"/>
      <c r="I81" s="47"/>
      <c r="J81" s="47"/>
      <c r="K81" s="47"/>
      <c r="L81" s="48"/>
    </row>
    <row r="82" spans="1:14" x14ac:dyDescent="0.2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</row>
    <row r="83" spans="1:14" x14ac:dyDescent="0.2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</row>
    <row r="84" spans="1:14" x14ac:dyDescent="0.2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2"/>
    </row>
    <row r="85" spans="1:14" x14ac:dyDescent="0.2">
      <c r="A85" s="43"/>
      <c r="B85" s="44" t="s">
        <v>316</v>
      </c>
      <c r="C85" s="44" t="s">
        <v>360</v>
      </c>
      <c r="D85" s="44" t="s">
        <v>20</v>
      </c>
      <c r="E85" s="44" t="s">
        <v>270</v>
      </c>
      <c r="F85" s="44"/>
      <c r="G85" s="44" t="s">
        <v>278</v>
      </c>
      <c r="H85" s="44"/>
      <c r="I85" s="44"/>
      <c r="J85" s="44"/>
      <c r="K85" s="44"/>
      <c r="L85" s="45"/>
    </row>
    <row r="86" spans="1:14" x14ac:dyDescent="0.2">
      <c r="A86" s="43" t="s">
        <v>40</v>
      </c>
      <c r="B86" s="44">
        <v>0</v>
      </c>
      <c r="C86">
        <v>33</v>
      </c>
      <c r="D86" s="44">
        <f>B86*C86</f>
        <v>0</v>
      </c>
      <c r="E86" s="44">
        <v>30</v>
      </c>
      <c r="F86" s="44"/>
      <c r="G86" s="44">
        <v>1.5</v>
      </c>
      <c r="H86" s="44"/>
      <c r="I86" s="44"/>
      <c r="J86" s="44"/>
      <c r="K86" s="44"/>
      <c r="L86" s="45"/>
    </row>
    <row r="87" spans="1:14" x14ac:dyDescent="0.2">
      <c r="A87" s="43" t="s">
        <v>267</v>
      </c>
      <c r="B87" s="44">
        <v>0</v>
      </c>
      <c r="C87">
        <v>18</v>
      </c>
      <c r="D87" s="44">
        <f>B87*C87</f>
        <v>0</v>
      </c>
      <c r="E87" s="44">
        <v>30</v>
      </c>
      <c r="F87" s="44"/>
      <c r="G87" s="44">
        <v>1.5</v>
      </c>
      <c r="H87" s="44"/>
      <c r="I87" s="44"/>
      <c r="J87" s="44"/>
      <c r="K87" s="44"/>
      <c r="L87" s="45"/>
    </row>
    <row r="88" spans="1:14" x14ac:dyDescent="0.2">
      <c r="A88" s="43" t="s">
        <v>219</v>
      </c>
      <c r="B88" s="44">
        <v>0</v>
      </c>
      <c r="C88">
        <v>23</v>
      </c>
      <c r="D88" s="44">
        <f>B88*C88</f>
        <v>0</v>
      </c>
      <c r="E88" s="44"/>
      <c r="F88" s="44"/>
      <c r="G88" s="44"/>
      <c r="H88" s="44"/>
      <c r="I88" s="44"/>
      <c r="J88" s="44"/>
      <c r="K88" s="44"/>
      <c r="L88" s="45"/>
      <c r="M88" s="54" t="s">
        <v>222</v>
      </c>
      <c r="N88" s="54">
        <f>1.5*2*30</f>
        <v>90</v>
      </c>
    </row>
    <row r="89" spans="1:14" x14ac:dyDescent="0.2">
      <c r="A89" s="43" t="s">
        <v>268</v>
      </c>
      <c r="B89" s="44">
        <v>0</v>
      </c>
      <c r="C89">
        <v>25</v>
      </c>
      <c r="D89" s="44">
        <f>B89*C89</f>
        <v>0</v>
      </c>
      <c r="E89" s="44">
        <v>60</v>
      </c>
      <c r="F89" s="44"/>
      <c r="G89" s="44">
        <v>3</v>
      </c>
      <c r="H89" s="44"/>
      <c r="I89" s="44"/>
      <c r="J89" s="44"/>
      <c r="K89" s="44"/>
      <c r="L89" s="45"/>
      <c r="M89" s="54" t="s">
        <v>271</v>
      </c>
      <c r="N89" s="54">
        <f>0*1*30</f>
        <v>0</v>
      </c>
    </row>
    <row r="90" spans="1:14" x14ac:dyDescent="0.2">
      <c r="A90" s="43"/>
      <c r="B90" s="44"/>
      <c r="C90" s="50" t="s">
        <v>359</v>
      </c>
      <c r="D90" s="44">
        <f>SUM(D86:D89)</f>
        <v>0</v>
      </c>
      <c r="E90" s="44"/>
      <c r="F90" s="44"/>
      <c r="G90" s="44"/>
      <c r="H90" s="44"/>
      <c r="I90" s="44"/>
      <c r="J90" s="44"/>
      <c r="K90" s="44"/>
      <c r="L90" s="45"/>
    </row>
    <row r="91" spans="1:14" x14ac:dyDescent="0.2">
      <c r="A91" s="43"/>
      <c r="B91" s="44" t="s">
        <v>316</v>
      </c>
      <c r="C91" s="44" t="s">
        <v>360</v>
      </c>
      <c r="D91" s="44" t="s">
        <v>20</v>
      </c>
      <c r="E91" s="44"/>
      <c r="F91" s="44"/>
      <c r="G91" s="44"/>
      <c r="H91" s="44"/>
      <c r="I91" s="44"/>
      <c r="J91" s="44"/>
      <c r="K91" s="44"/>
      <c r="L91" s="45"/>
    </row>
    <row r="92" spans="1:14" x14ac:dyDescent="0.2">
      <c r="A92" s="43" t="s">
        <v>5</v>
      </c>
      <c r="B92" s="44">
        <v>0</v>
      </c>
      <c r="C92" s="44">
        <v>10</v>
      </c>
      <c r="D92" s="44">
        <f>B92*C92</f>
        <v>0</v>
      </c>
      <c r="E92" s="44"/>
      <c r="F92" s="44"/>
      <c r="G92" s="44"/>
      <c r="H92" s="44"/>
      <c r="I92" s="44"/>
      <c r="J92" s="44"/>
      <c r="K92" s="44"/>
      <c r="L92" s="45"/>
    </row>
    <row r="93" spans="1:14" x14ac:dyDescent="0.2">
      <c r="A93" s="43" t="s">
        <v>271</v>
      </c>
      <c r="B93" s="44">
        <v>0</v>
      </c>
      <c r="C93" s="44">
        <v>20.6</v>
      </c>
      <c r="D93" s="44">
        <f>B93*C93</f>
        <v>0</v>
      </c>
      <c r="E93" s="44"/>
      <c r="F93" s="44"/>
      <c r="G93" s="44"/>
      <c r="H93" s="44"/>
      <c r="I93" s="44"/>
      <c r="J93" s="44"/>
      <c r="K93" s="44"/>
      <c r="L93" s="45"/>
    </row>
    <row r="94" spans="1:14" x14ac:dyDescent="0.2">
      <c r="A94" s="43" t="s">
        <v>223</v>
      </c>
      <c r="B94" s="44">
        <v>0</v>
      </c>
      <c r="C94" s="44">
        <v>16</v>
      </c>
      <c r="D94" s="44">
        <f>B94*C94</f>
        <v>0</v>
      </c>
      <c r="E94" s="44"/>
      <c r="F94" s="44"/>
      <c r="G94" s="44" t="s">
        <v>272</v>
      </c>
      <c r="H94" s="44">
        <f>D97+(D90/2)</f>
        <v>25.200000000000003</v>
      </c>
      <c r="I94" s="44"/>
      <c r="J94" s="44" t="s">
        <v>362</v>
      </c>
      <c r="K94" s="44"/>
      <c r="L94" s="45"/>
    </row>
    <row r="95" spans="1:14" x14ac:dyDescent="0.2">
      <c r="A95" s="43" t="s">
        <v>222</v>
      </c>
      <c r="B95" s="44">
        <v>1.5</v>
      </c>
      <c r="C95" s="44">
        <v>16.8</v>
      </c>
      <c r="D95" s="44">
        <f>B95*C95</f>
        <v>25.200000000000003</v>
      </c>
      <c r="E95" s="44"/>
      <c r="F95" s="44"/>
      <c r="G95" s="44"/>
      <c r="H95" s="44"/>
      <c r="I95" s="44"/>
      <c r="J95" s="44">
        <f>H94*2*30</f>
        <v>1512.0000000000002</v>
      </c>
      <c r="K95" s="44"/>
      <c r="L95" s="45"/>
    </row>
    <row r="96" spans="1:14" x14ac:dyDescent="0.2">
      <c r="A96" s="43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5"/>
    </row>
    <row r="97" spans="1:14" x14ac:dyDescent="0.2">
      <c r="A97" s="46"/>
      <c r="B97" s="47">
        <f>SUM(B92:B95)</f>
        <v>1.5</v>
      </c>
      <c r="C97" s="47"/>
      <c r="D97" s="47">
        <f>SUM(D92:D95)</f>
        <v>25.200000000000003</v>
      </c>
      <c r="E97" s="47"/>
      <c r="F97" s="47"/>
      <c r="G97" s="47"/>
      <c r="H97" s="47"/>
      <c r="I97" s="47"/>
      <c r="J97" s="47"/>
      <c r="K97" s="47"/>
      <c r="L97" s="48"/>
    </row>
    <row r="98" spans="1:14" x14ac:dyDescent="0.2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</row>
    <row r="99" spans="1:14" x14ac:dyDescent="0.2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</row>
    <row r="100" spans="1:14" x14ac:dyDescent="0.2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2"/>
    </row>
    <row r="101" spans="1:14" x14ac:dyDescent="0.2">
      <c r="A101" s="43"/>
      <c r="B101" s="44" t="s">
        <v>316</v>
      </c>
      <c r="C101" s="44" t="s">
        <v>360</v>
      </c>
      <c r="D101" s="44" t="s">
        <v>20</v>
      </c>
      <c r="E101" s="44" t="s">
        <v>270</v>
      </c>
      <c r="F101" s="44"/>
      <c r="G101" s="44" t="s">
        <v>278</v>
      </c>
      <c r="H101" s="44"/>
      <c r="I101" s="44"/>
      <c r="J101" s="44"/>
      <c r="K101" s="44"/>
      <c r="L101" s="45"/>
    </row>
    <row r="102" spans="1:14" x14ac:dyDescent="0.2">
      <c r="A102" s="43" t="s">
        <v>40</v>
      </c>
      <c r="B102" s="44">
        <v>0</v>
      </c>
      <c r="C102">
        <v>33</v>
      </c>
      <c r="D102" s="44">
        <f>B102*C102</f>
        <v>0</v>
      </c>
      <c r="E102" s="44">
        <v>30</v>
      </c>
      <c r="F102" s="44"/>
      <c r="G102" s="44">
        <v>1.5</v>
      </c>
      <c r="H102" s="44"/>
      <c r="I102" s="44"/>
      <c r="J102" s="44"/>
      <c r="K102" s="44"/>
      <c r="L102" s="45"/>
    </row>
    <row r="103" spans="1:14" x14ac:dyDescent="0.2">
      <c r="A103" s="43" t="s">
        <v>267</v>
      </c>
      <c r="B103" s="44">
        <v>0</v>
      </c>
      <c r="C103">
        <v>18</v>
      </c>
      <c r="D103" s="44">
        <f>B103*C103</f>
        <v>0</v>
      </c>
      <c r="E103" s="44">
        <v>30</v>
      </c>
      <c r="F103" s="44"/>
      <c r="G103" s="44">
        <v>1.5</v>
      </c>
      <c r="H103" s="44"/>
      <c r="I103" s="44"/>
      <c r="J103" s="44"/>
      <c r="K103" s="44"/>
      <c r="L103" s="45"/>
    </row>
    <row r="104" spans="1:14" x14ac:dyDescent="0.2">
      <c r="A104" s="43" t="s">
        <v>219</v>
      </c>
      <c r="B104" s="44">
        <v>0</v>
      </c>
      <c r="C104">
        <v>23</v>
      </c>
      <c r="D104" s="44">
        <f>B104*C104</f>
        <v>0</v>
      </c>
      <c r="E104" s="44"/>
      <c r="F104" s="44"/>
      <c r="G104" s="44"/>
      <c r="H104" s="44"/>
      <c r="I104" s="44"/>
      <c r="J104" s="44"/>
      <c r="K104" s="44"/>
      <c r="L104" s="45"/>
    </row>
    <row r="105" spans="1:14" x14ac:dyDescent="0.2">
      <c r="A105" s="43" t="s">
        <v>268</v>
      </c>
      <c r="B105" s="44">
        <v>0</v>
      </c>
      <c r="C105">
        <v>25</v>
      </c>
      <c r="D105" s="44">
        <f>B105*C105</f>
        <v>0</v>
      </c>
      <c r="E105" s="44">
        <v>60</v>
      </c>
      <c r="F105" s="44"/>
      <c r="G105" s="44">
        <v>3</v>
      </c>
      <c r="H105" s="44"/>
      <c r="I105" s="44"/>
      <c r="J105" s="44"/>
      <c r="K105" s="44"/>
      <c r="L105" s="45"/>
      <c r="M105" s="54" t="s">
        <v>222</v>
      </c>
      <c r="N105" s="54">
        <f>1*1*30</f>
        <v>30</v>
      </c>
    </row>
    <row r="106" spans="1:14" x14ac:dyDescent="0.2">
      <c r="A106" s="43"/>
      <c r="B106" s="44"/>
      <c r="C106" s="50" t="s">
        <v>359</v>
      </c>
      <c r="D106" s="44">
        <f>SUM(D102:D105)</f>
        <v>0</v>
      </c>
      <c r="E106" s="44"/>
      <c r="F106" s="44"/>
      <c r="G106" s="44"/>
      <c r="H106" s="44"/>
      <c r="I106" s="44"/>
      <c r="J106" s="44"/>
      <c r="K106" s="44"/>
      <c r="L106" s="45"/>
      <c r="M106" s="54" t="s">
        <v>271</v>
      </c>
      <c r="N106" s="54">
        <f>0*1*30</f>
        <v>0</v>
      </c>
    </row>
    <row r="107" spans="1:14" x14ac:dyDescent="0.2">
      <c r="A107" s="43"/>
      <c r="B107" s="44" t="s">
        <v>316</v>
      </c>
      <c r="C107" s="44" t="s">
        <v>360</v>
      </c>
      <c r="D107" s="44" t="s">
        <v>20</v>
      </c>
      <c r="E107" s="44"/>
      <c r="F107" s="44"/>
      <c r="G107" s="44"/>
      <c r="H107" s="44"/>
      <c r="I107" s="44"/>
      <c r="J107" s="44"/>
      <c r="K107" s="44"/>
      <c r="L107" s="45"/>
    </row>
    <row r="108" spans="1:14" x14ac:dyDescent="0.2">
      <c r="A108" s="43" t="s">
        <v>5</v>
      </c>
      <c r="B108" s="44">
        <v>0</v>
      </c>
      <c r="C108" s="44">
        <v>10</v>
      </c>
      <c r="D108" s="44">
        <f>B108*C108</f>
        <v>0</v>
      </c>
      <c r="E108" s="44"/>
      <c r="F108" s="44"/>
      <c r="G108" s="44"/>
      <c r="H108" s="44"/>
      <c r="I108" s="44"/>
      <c r="J108" s="44"/>
      <c r="K108" s="44"/>
      <c r="L108" s="45"/>
    </row>
    <row r="109" spans="1:14" x14ac:dyDescent="0.2">
      <c r="A109" s="43" t="s">
        <v>271</v>
      </c>
      <c r="B109" s="44">
        <v>0</v>
      </c>
      <c r="C109" s="44">
        <v>20.6</v>
      </c>
      <c r="D109" s="44">
        <f>B109*C109</f>
        <v>0</v>
      </c>
      <c r="E109" s="44"/>
      <c r="F109" s="44"/>
      <c r="G109" s="44"/>
      <c r="H109" s="44"/>
      <c r="I109" s="44"/>
      <c r="J109" s="44"/>
      <c r="K109" s="44"/>
      <c r="L109" s="45"/>
    </row>
    <row r="110" spans="1:14" x14ac:dyDescent="0.2">
      <c r="A110" s="43" t="s">
        <v>223</v>
      </c>
      <c r="B110" s="44">
        <v>0</v>
      </c>
      <c r="C110" s="44">
        <v>16</v>
      </c>
      <c r="D110" s="44">
        <f>B110*C110</f>
        <v>0</v>
      </c>
      <c r="E110" s="44"/>
      <c r="F110" s="44"/>
      <c r="G110" s="44" t="s">
        <v>272</v>
      </c>
      <c r="H110" s="44">
        <f>D113+(D106/2)</f>
        <v>16.8</v>
      </c>
      <c r="I110" s="44"/>
      <c r="J110" s="44" t="s">
        <v>362</v>
      </c>
      <c r="K110" s="44"/>
      <c r="L110" s="45"/>
    </row>
    <row r="111" spans="1:14" x14ac:dyDescent="0.2">
      <c r="A111" s="43" t="s">
        <v>222</v>
      </c>
      <c r="B111" s="44">
        <v>1</v>
      </c>
      <c r="C111" s="44">
        <v>16.8</v>
      </c>
      <c r="D111" s="44">
        <f>B111*C111</f>
        <v>16.8</v>
      </c>
      <c r="E111" s="44"/>
      <c r="F111" s="44"/>
      <c r="G111" s="44"/>
      <c r="H111" s="44"/>
      <c r="I111" s="44"/>
      <c r="J111" s="44">
        <f>H110*2*30</f>
        <v>1008</v>
      </c>
      <c r="K111" s="44"/>
      <c r="L111" s="45"/>
    </row>
    <row r="112" spans="1:14" x14ac:dyDescent="0.2">
      <c r="A112" s="43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5"/>
    </row>
    <row r="113" spans="1:12" x14ac:dyDescent="0.2">
      <c r="A113" s="46"/>
      <c r="B113" s="47">
        <f>SUM(B108:B111)</f>
        <v>1</v>
      </c>
      <c r="C113" s="47"/>
      <c r="D113" s="47">
        <f>SUM(D108:D111)</f>
        <v>16.8</v>
      </c>
      <c r="E113" s="47"/>
      <c r="F113" s="47"/>
      <c r="G113" s="47"/>
      <c r="H113" s="47"/>
      <c r="I113" s="47"/>
      <c r="J113" s="47"/>
      <c r="K113" s="47"/>
      <c r="L113" s="48"/>
    </row>
  </sheetData>
  <sheetProtection selectLockedCells="1" selectUnlockedCells="1"/>
  <mergeCells count="5">
    <mergeCell ref="B1:E1"/>
    <mergeCell ref="F1:I1"/>
    <mergeCell ref="J1:M1"/>
    <mergeCell ref="C18:F18"/>
    <mergeCell ref="I18:L18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C16" sqref="C16"/>
    </sheetView>
  </sheetViews>
  <sheetFormatPr defaultColWidth="11.5703125" defaultRowHeight="12.75" x14ac:dyDescent="0.2"/>
  <cols>
    <col min="1" max="1" width="28.28515625" bestFit="1" customWidth="1"/>
    <col min="2" max="2" width="0" hidden="1" customWidth="1"/>
    <col min="4" max="4" width="0" hidden="1" customWidth="1"/>
    <col min="5" max="5" width="15.28515625" bestFit="1" customWidth="1"/>
    <col min="6" max="6" width="12.85546875" bestFit="1" customWidth="1"/>
    <col min="7" max="7" width="14.42578125" bestFit="1" customWidth="1"/>
    <col min="9" max="9" width="16.140625" bestFit="1" customWidth="1"/>
  </cols>
  <sheetData>
    <row r="1" spans="1:16" x14ac:dyDescent="0.2">
      <c r="A1" t="s">
        <v>30</v>
      </c>
      <c r="B1" s="31" t="s">
        <v>56</v>
      </c>
      <c r="C1" s="13" t="s">
        <v>28</v>
      </c>
      <c r="D1" s="35" t="s">
        <v>57</v>
      </c>
      <c r="E1" s="13" t="s">
        <v>55</v>
      </c>
      <c r="F1" s="13" t="s">
        <v>107</v>
      </c>
      <c r="G1" s="13" t="s">
        <v>108</v>
      </c>
      <c r="H1" s="13" t="s">
        <v>286</v>
      </c>
      <c r="I1" s="13" t="s">
        <v>306</v>
      </c>
      <c r="J1" s="13"/>
      <c r="K1" s="13"/>
      <c r="L1" s="13"/>
      <c r="M1" s="13"/>
      <c r="N1" s="13"/>
      <c r="O1" s="13"/>
      <c r="P1" s="13"/>
    </row>
    <row r="2" spans="1:16" x14ac:dyDescent="0.2">
      <c r="A2" t="s">
        <v>31</v>
      </c>
      <c r="B2" s="10">
        <v>43218</v>
      </c>
      <c r="C2" s="10">
        <v>43218</v>
      </c>
      <c r="D2" s="10">
        <v>43218</v>
      </c>
      <c r="E2" s="10">
        <v>43218</v>
      </c>
      <c r="F2" s="10">
        <v>43218</v>
      </c>
      <c r="G2" s="10">
        <v>43218</v>
      </c>
    </row>
    <row r="3" spans="1:16" x14ac:dyDescent="0.2">
      <c r="A3" t="s">
        <v>311</v>
      </c>
      <c r="C3" t="s">
        <v>293</v>
      </c>
      <c r="E3" t="s">
        <v>293</v>
      </c>
      <c r="F3" t="s">
        <v>293</v>
      </c>
      <c r="G3" t="s">
        <v>293</v>
      </c>
      <c r="H3" t="s">
        <v>293</v>
      </c>
      <c r="I3" t="s">
        <v>293</v>
      </c>
    </row>
    <row r="4" spans="1:16" x14ac:dyDescent="0.2">
      <c r="A4" t="s">
        <v>31</v>
      </c>
      <c r="C4" s="20">
        <v>43140</v>
      </c>
      <c r="E4" s="20">
        <v>43140</v>
      </c>
      <c r="F4" s="20">
        <v>43140</v>
      </c>
      <c r="G4" s="20">
        <v>43140</v>
      </c>
      <c r="H4" s="20">
        <v>43140</v>
      </c>
      <c r="I4" s="20">
        <v>43140</v>
      </c>
    </row>
    <row r="11" spans="1:16" s="13" customFormat="1" ht="38.25" x14ac:dyDescent="0.2">
      <c r="C11" s="13" t="s">
        <v>260</v>
      </c>
      <c r="E11" s="13" t="s">
        <v>311</v>
      </c>
    </row>
    <row r="12" spans="1:16" x14ac:dyDescent="0.2">
      <c r="A12" t="s">
        <v>257</v>
      </c>
      <c r="C12" s="20">
        <v>43288</v>
      </c>
      <c r="E12" t="s">
        <v>293</v>
      </c>
    </row>
    <row r="13" spans="1:16" x14ac:dyDescent="0.2">
      <c r="A13" t="s">
        <v>258</v>
      </c>
      <c r="C13" s="20">
        <v>43412</v>
      </c>
      <c r="E13" t="s">
        <v>293</v>
      </c>
    </row>
    <row r="14" spans="1:16" x14ac:dyDescent="0.2">
      <c r="A14" t="s">
        <v>259</v>
      </c>
      <c r="C14" s="20">
        <v>43442</v>
      </c>
      <c r="E14" t="s">
        <v>293</v>
      </c>
    </row>
    <row r="15" spans="1:16" x14ac:dyDescent="0.2">
      <c r="A15" t="s">
        <v>372</v>
      </c>
    </row>
    <row r="16" spans="1:16" x14ac:dyDescent="0.2">
      <c r="A16" t="s">
        <v>373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ColWidth="11.5703125" defaultRowHeight="12.75" x14ac:dyDescent="0.2"/>
  <cols>
    <col min="1" max="1" width="28.42578125" bestFit="1" customWidth="1"/>
    <col min="3" max="3" width="15.5703125" customWidth="1"/>
  </cols>
  <sheetData>
    <row r="1" spans="1:4" x14ac:dyDescent="0.2">
      <c r="A1" t="s">
        <v>133</v>
      </c>
      <c r="B1" t="s">
        <v>134</v>
      </c>
      <c r="C1" s="9"/>
      <c r="D1" s="9"/>
    </row>
    <row r="2" spans="1:4" x14ac:dyDescent="0.2">
      <c r="A2" t="s">
        <v>138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6"/>
  <sheetViews>
    <sheetView topLeftCell="A13" workbookViewId="0">
      <selection activeCell="C37" sqref="C37"/>
    </sheetView>
  </sheetViews>
  <sheetFormatPr defaultRowHeight="12.75" x14ac:dyDescent="0.2"/>
  <cols>
    <col min="1" max="1" width="23" customWidth="1"/>
    <col min="2" max="2" width="23" style="24" customWidth="1"/>
    <col min="3" max="3" width="26.7109375" style="24" customWidth="1"/>
    <col min="4" max="4" width="13.7109375" bestFit="1" customWidth="1"/>
    <col min="6" max="6" width="33.85546875" bestFit="1" customWidth="1"/>
  </cols>
  <sheetData>
    <row r="2" spans="1:10" x14ac:dyDescent="0.2">
      <c r="A2" s="26" t="s">
        <v>71</v>
      </c>
      <c r="C2" s="24">
        <v>4</v>
      </c>
      <c r="J2" t="s">
        <v>101</v>
      </c>
    </row>
    <row r="3" spans="1:10" x14ac:dyDescent="0.2">
      <c r="A3" t="s">
        <v>72</v>
      </c>
      <c r="B3" s="25" t="s">
        <v>74</v>
      </c>
      <c r="C3" s="24" t="s">
        <v>70</v>
      </c>
      <c r="J3" t="s">
        <v>102</v>
      </c>
    </row>
    <row r="4" spans="1:10" x14ac:dyDescent="0.2">
      <c r="A4" t="s">
        <v>77</v>
      </c>
    </row>
    <row r="5" spans="1:10" x14ac:dyDescent="0.2">
      <c r="A5" t="s">
        <v>75</v>
      </c>
    </row>
    <row r="6" spans="1:10" x14ac:dyDescent="0.2">
      <c r="A6" t="s">
        <v>90</v>
      </c>
    </row>
    <row r="7" spans="1:10" x14ac:dyDescent="0.2">
      <c r="A7" t="s">
        <v>91</v>
      </c>
      <c r="B7" s="25">
        <v>43196</v>
      </c>
    </row>
    <row r="8" spans="1:10" x14ac:dyDescent="0.2">
      <c r="A8" t="s">
        <v>92</v>
      </c>
      <c r="B8" s="25" t="s">
        <v>112</v>
      </c>
    </row>
    <row r="9" spans="1:10" x14ac:dyDescent="0.2">
      <c r="A9" t="s">
        <v>158</v>
      </c>
      <c r="B9" s="25" t="s">
        <v>147</v>
      </c>
    </row>
    <row r="10" spans="1:10" x14ac:dyDescent="0.2">
      <c r="A10" t="s">
        <v>225</v>
      </c>
      <c r="B10" s="25">
        <v>43350</v>
      </c>
    </row>
    <row r="12" spans="1:10" x14ac:dyDescent="0.2">
      <c r="A12" s="26" t="s">
        <v>73</v>
      </c>
    </row>
    <row r="13" spans="1:10" ht="38.25" x14ac:dyDescent="0.2">
      <c r="A13" t="s">
        <v>72</v>
      </c>
      <c r="B13" s="25">
        <v>43348</v>
      </c>
      <c r="D13" t="s">
        <v>216</v>
      </c>
      <c r="E13" t="s">
        <v>207</v>
      </c>
      <c r="F13" s="13" t="s">
        <v>236</v>
      </c>
    </row>
    <row r="14" spans="1:10" x14ac:dyDescent="0.2">
      <c r="A14" t="s">
        <v>77</v>
      </c>
    </row>
    <row r="15" spans="1:10" x14ac:dyDescent="0.2">
      <c r="A15" t="s">
        <v>75</v>
      </c>
    </row>
    <row r="16" spans="1:10" x14ac:dyDescent="0.2">
      <c r="A16" t="s">
        <v>90</v>
      </c>
    </row>
    <row r="17" spans="1:2" x14ac:dyDescent="0.2">
      <c r="A17" t="s">
        <v>91</v>
      </c>
      <c r="B17" s="25">
        <v>43196</v>
      </c>
    </row>
    <row r="18" spans="1:2" x14ac:dyDescent="0.2">
      <c r="A18" t="s">
        <v>92</v>
      </c>
      <c r="B18" s="25" t="s">
        <v>112</v>
      </c>
    </row>
    <row r="19" spans="1:2" x14ac:dyDescent="0.2">
      <c r="A19" t="s">
        <v>158</v>
      </c>
      <c r="B19" s="25" t="s">
        <v>147</v>
      </c>
    </row>
    <row r="20" spans="1:2" x14ac:dyDescent="0.2">
      <c r="A20" t="s">
        <v>226</v>
      </c>
      <c r="B20" s="25" t="s">
        <v>208</v>
      </c>
    </row>
    <row r="21" spans="1:2" x14ac:dyDescent="0.2">
      <c r="A21" t="s">
        <v>225</v>
      </c>
      <c r="B21" s="25">
        <v>43350</v>
      </c>
    </row>
    <row r="22" spans="1:2" x14ac:dyDescent="0.2">
      <c r="A22" t="s">
        <v>230</v>
      </c>
      <c r="B22" s="25">
        <v>43259</v>
      </c>
    </row>
    <row r="24" spans="1:2" x14ac:dyDescent="0.2">
      <c r="A24" s="26" t="s">
        <v>76</v>
      </c>
    </row>
    <row r="25" spans="1:2" x14ac:dyDescent="0.2">
      <c r="A25" t="s">
        <v>72</v>
      </c>
      <c r="B25" s="25">
        <v>43106</v>
      </c>
    </row>
    <row r="26" spans="1:2" x14ac:dyDescent="0.2">
      <c r="A26" t="s">
        <v>77</v>
      </c>
    </row>
    <row r="27" spans="1:2" x14ac:dyDescent="0.2">
      <c r="A27" t="s">
        <v>75</v>
      </c>
      <c r="B27" s="25">
        <v>43196</v>
      </c>
    </row>
    <row r="28" spans="1:2" x14ac:dyDescent="0.2">
      <c r="A28" t="s">
        <v>90</v>
      </c>
    </row>
    <row r="29" spans="1:2" x14ac:dyDescent="0.2">
      <c r="A29" t="s">
        <v>92</v>
      </c>
      <c r="B29" s="24" t="s">
        <v>113</v>
      </c>
    </row>
    <row r="30" spans="1:2" x14ac:dyDescent="0.2">
      <c r="A30" t="s">
        <v>158</v>
      </c>
      <c r="B30" s="24" t="s">
        <v>148</v>
      </c>
    </row>
    <row r="31" spans="1:2" x14ac:dyDescent="0.2">
      <c r="A31" t="s">
        <v>226</v>
      </c>
      <c r="B31" s="24" t="s">
        <v>210</v>
      </c>
    </row>
    <row r="32" spans="1:2" x14ac:dyDescent="0.2">
      <c r="A32" t="s">
        <v>227</v>
      </c>
      <c r="B32" s="24" t="s">
        <v>218</v>
      </c>
    </row>
    <row r="33" spans="1:3" x14ac:dyDescent="0.2">
      <c r="A33" t="s">
        <v>225</v>
      </c>
      <c r="B33" s="25">
        <v>43380</v>
      </c>
    </row>
    <row r="34" spans="1:3" x14ac:dyDescent="0.2">
      <c r="A34" t="s">
        <v>230</v>
      </c>
      <c r="B34" s="25">
        <v>43289</v>
      </c>
    </row>
    <row r="35" spans="1:3" x14ac:dyDescent="0.2">
      <c r="A35" t="s">
        <v>261</v>
      </c>
      <c r="B35" s="25">
        <v>43198</v>
      </c>
    </row>
    <row r="36" spans="1:3" x14ac:dyDescent="0.2">
      <c r="A36" t="s">
        <v>328</v>
      </c>
      <c r="B36" s="24" t="s">
        <v>327</v>
      </c>
      <c r="C36" s="24" t="s">
        <v>329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1" sqref="L21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F5" sqref="F2:F5"/>
    </sheetView>
  </sheetViews>
  <sheetFormatPr defaultRowHeight="12.75" x14ac:dyDescent="0.2"/>
  <cols>
    <col min="1" max="1" width="11" bestFit="1" customWidth="1"/>
    <col min="4" max="4" width="32" bestFit="1" customWidth="1"/>
  </cols>
  <sheetData>
    <row r="1" spans="1:11" x14ac:dyDescent="0.2">
      <c r="A1" t="s">
        <v>171</v>
      </c>
      <c r="B1">
        <v>24275</v>
      </c>
      <c r="F1">
        <f>SUM(F2:F19)</f>
        <v>46280</v>
      </c>
    </row>
    <row r="2" spans="1:11" x14ac:dyDescent="0.2">
      <c r="D2" t="s">
        <v>178</v>
      </c>
      <c r="E2" t="s">
        <v>177</v>
      </c>
      <c r="F2">
        <v>1050</v>
      </c>
    </row>
    <row r="3" spans="1:11" x14ac:dyDescent="0.2">
      <c r="D3" t="s">
        <v>179</v>
      </c>
      <c r="E3" t="s">
        <v>176</v>
      </c>
      <c r="F3">
        <v>1305</v>
      </c>
    </row>
    <row r="4" spans="1:11" x14ac:dyDescent="0.2">
      <c r="D4" t="s">
        <v>181</v>
      </c>
      <c r="E4" t="s">
        <v>175</v>
      </c>
      <c r="F4">
        <v>7020</v>
      </c>
    </row>
    <row r="5" spans="1:11" x14ac:dyDescent="0.2">
      <c r="D5" t="s">
        <v>180</v>
      </c>
      <c r="E5" t="s">
        <v>172</v>
      </c>
      <c r="F5">
        <v>8775</v>
      </c>
    </row>
    <row r="7" spans="1:11" x14ac:dyDescent="0.2">
      <c r="D7" t="s">
        <v>182</v>
      </c>
      <c r="F7">
        <v>13000</v>
      </c>
      <c r="J7" t="s">
        <v>188</v>
      </c>
      <c r="K7">
        <f>B1-F1</f>
        <v>-22005</v>
      </c>
    </row>
    <row r="8" spans="1:11" x14ac:dyDescent="0.2">
      <c r="D8" t="s">
        <v>183</v>
      </c>
      <c r="F8">
        <v>12000</v>
      </c>
    </row>
    <row r="9" spans="1:11" x14ac:dyDescent="0.2">
      <c r="D9" t="s">
        <v>187</v>
      </c>
      <c r="F9">
        <v>1080</v>
      </c>
    </row>
    <row r="10" spans="1:11" x14ac:dyDescent="0.2">
      <c r="D10" t="s">
        <v>184</v>
      </c>
      <c r="F10">
        <v>650</v>
      </c>
    </row>
    <row r="11" spans="1:11" x14ac:dyDescent="0.2">
      <c r="D11" t="s">
        <v>186</v>
      </c>
      <c r="F11">
        <v>750</v>
      </c>
    </row>
    <row r="12" spans="1:11" x14ac:dyDescent="0.2">
      <c r="D12" t="s">
        <v>185</v>
      </c>
      <c r="F12">
        <v>650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opLeftCell="A21" workbookViewId="0">
      <selection activeCell="A34" sqref="A34"/>
    </sheetView>
  </sheetViews>
  <sheetFormatPr defaultColWidth="11.5703125" defaultRowHeight="12.75" x14ac:dyDescent="0.2"/>
  <cols>
    <col min="1" max="1" width="25" bestFit="1" customWidth="1"/>
    <col min="2" max="2" width="63.42578125" style="13" customWidth="1"/>
    <col min="3" max="3" width="18.28515625" style="13" customWidth="1"/>
    <col min="4" max="4" width="25.85546875" style="13" customWidth="1"/>
    <col min="5" max="5" width="18.42578125" bestFit="1" customWidth="1"/>
    <col min="6" max="6" width="21" bestFit="1" customWidth="1"/>
  </cols>
  <sheetData>
    <row r="1" spans="1:9" x14ac:dyDescent="0.2">
      <c r="A1" t="s">
        <v>0</v>
      </c>
      <c r="B1" s="13" t="s">
        <v>1</v>
      </c>
    </row>
    <row r="2" spans="1:9" x14ac:dyDescent="0.2">
      <c r="A2" t="s">
        <v>2</v>
      </c>
      <c r="B2" s="13" t="s">
        <v>3</v>
      </c>
    </row>
    <row r="3" spans="1:9" x14ac:dyDescent="0.2">
      <c r="A3" t="s">
        <v>4</v>
      </c>
      <c r="B3" s="13" t="s">
        <v>5</v>
      </c>
    </row>
    <row r="5" spans="1:9" x14ac:dyDescent="0.2">
      <c r="C5" s="13" t="s">
        <v>33</v>
      </c>
    </row>
    <row r="6" spans="1:9" x14ac:dyDescent="0.2">
      <c r="A6" t="s">
        <v>6</v>
      </c>
      <c r="B6" s="13" t="s">
        <v>7</v>
      </c>
    </row>
    <row r="7" spans="1:9" ht="25.5" x14ac:dyDescent="0.2">
      <c r="A7" t="s">
        <v>8</v>
      </c>
      <c r="B7" s="14" t="s">
        <v>9</v>
      </c>
      <c r="C7" s="14"/>
      <c r="D7" s="14"/>
      <c r="E7" s="11"/>
      <c r="F7" s="11"/>
      <c r="G7" s="11"/>
      <c r="H7" s="11"/>
      <c r="I7" s="11"/>
    </row>
    <row r="8" spans="1:9" ht="38.25" x14ac:dyDescent="0.2">
      <c r="A8" t="s">
        <v>10</v>
      </c>
      <c r="B8" s="14" t="s">
        <v>191</v>
      </c>
      <c r="C8" s="14"/>
      <c r="D8" s="14" t="s">
        <v>192</v>
      </c>
      <c r="E8" s="11" t="s">
        <v>193</v>
      </c>
      <c r="F8" s="11" t="s">
        <v>194</v>
      </c>
      <c r="G8" s="11"/>
      <c r="H8" s="11"/>
      <c r="I8" s="11"/>
    </row>
    <row r="9" spans="1:9" ht="38.25" x14ac:dyDescent="0.2">
      <c r="A9" t="s">
        <v>32</v>
      </c>
      <c r="B9" s="14" t="s">
        <v>35</v>
      </c>
      <c r="C9" s="14" t="s">
        <v>34</v>
      </c>
      <c r="D9" s="14" t="s">
        <v>52</v>
      </c>
      <c r="E9" s="11" t="s">
        <v>69</v>
      </c>
      <c r="F9" s="11"/>
      <c r="G9" s="11"/>
      <c r="H9" s="11"/>
      <c r="I9" s="11"/>
    </row>
    <row r="10" spans="1:9" ht="38.25" x14ac:dyDescent="0.2">
      <c r="A10" t="s">
        <v>242</v>
      </c>
      <c r="B10" s="14" t="s">
        <v>54</v>
      </c>
      <c r="C10" s="14" t="s">
        <v>34</v>
      </c>
      <c r="D10" s="14" t="s">
        <v>195</v>
      </c>
      <c r="E10" s="11" t="s">
        <v>68</v>
      </c>
      <c r="F10" s="11" t="s">
        <v>197</v>
      </c>
      <c r="G10" s="11"/>
      <c r="H10" s="11"/>
      <c r="I10" s="11"/>
    </row>
    <row r="11" spans="1:9" x14ac:dyDescent="0.2">
      <c r="A11" t="s">
        <v>103</v>
      </c>
      <c r="B11" s="13" t="s">
        <v>106</v>
      </c>
    </row>
    <row r="12" spans="1:9" ht="25.5" x14ac:dyDescent="0.2">
      <c r="A12" t="s">
        <v>132</v>
      </c>
      <c r="B12" s="13" t="s">
        <v>155</v>
      </c>
    </row>
    <row r="13" spans="1:9" ht="38.25" x14ac:dyDescent="0.2">
      <c r="A13" t="s">
        <v>154</v>
      </c>
      <c r="B13" s="13" t="s">
        <v>156</v>
      </c>
      <c r="C13" s="14" t="s">
        <v>34</v>
      </c>
      <c r="D13" s="13" t="s">
        <v>173</v>
      </c>
      <c r="E13" t="s">
        <v>174</v>
      </c>
    </row>
    <row r="14" spans="1:9" ht="38.25" x14ac:dyDescent="0.2">
      <c r="A14" t="s">
        <v>165</v>
      </c>
      <c r="B14" s="13" t="s">
        <v>166</v>
      </c>
      <c r="C14" s="14" t="s">
        <v>34</v>
      </c>
      <c r="D14" s="13" t="s">
        <v>167</v>
      </c>
      <c r="E14" t="s">
        <v>168</v>
      </c>
      <c r="F14" t="s">
        <v>196</v>
      </c>
    </row>
    <row r="15" spans="1:9" x14ac:dyDescent="0.2">
      <c r="A15" t="s">
        <v>224</v>
      </c>
      <c r="B15" s="13" t="s">
        <v>238</v>
      </c>
      <c r="C15" s="14"/>
    </row>
    <row r="16" spans="1:9" ht="25.5" x14ac:dyDescent="0.2">
      <c r="A16" t="s">
        <v>237</v>
      </c>
      <c r="B16" s="13" t="s">
        <v>243</v>
      </c>
      <c r="C16" s="14"/>
      <c r="D16" s="13" t="s">
        <v>246</v>
      </c>
      <c r="E16" t="s">
        <v>244</v>
      </c>
      <c r="F16" t="s">
        <v>245</v>
      </c>
    </row>
    <row r="17" spans="1:6" ht="38.25" x14ac:dyDescent="0.2">
      <c r="A17" t="s">
        <v>279</v>
      </c>
      <c r="B17" s="13" t="s">
        <v>280</v>
      </c>
      <c r="C17" s="14"/>
      <c r="D17" s="13" t="s">
        <v>281</v>
      </c>
      <c r="E17" t="s">
        <v>282</v>
      </c>
      <c r="F17" t="s">
        <v>283</v>
      </c>
    </row>
    <row r="18" spans="1:6" ht="25.5" x14ac:dyDescent="0.2">
      <c r="A18" t="s">
        <v>338</v>
      </c>
      <c r="B18" s="13" t="s">
        <v>315</v>
      </c>
      <c r="C18" s="14"/>
    </row>
    <row r="21" spans="1:6" ht="38.25" x14ac:dyDescent="0.2">
      <c r="A21" t="s">
        <v>11</v>
      </c>
      <c r="B21" s="13" t="s">
        <v>12</v>
      </c>
      <c r="C21" s="13" t="s">
        <v>63</v>
      </c>
      <c r="D21" s="13" t="s">
        <v>66</v>
      </c>
      <c r="E21" s="13" t="s">
        <v>67</v>
      </c>
      <c r="F21" t="s">
        <v>89</v>
      </c>
    </row>
    <row r="22" spans="1:6" ht="38.25" x14ac:dyDescent="0.2">
      <c r="A22" t="s">
        <v>239</v>
      </c>
      <c r="B22" s="13" t="s">
        <v>241</v>
      </c>
      <c r="C22" s="13" t="s">
        <v>240</v>
      </c>
    </row>
    <row r="23" spans="1:6" x14ac:dyDescent="0.2">
      <c r="A23" t="s">
        <v>375</v>
      </c>
      <c r="B23" s="13" t="s">
        <v>376</v>
      </c>
    </row>
    <row r="27" spans="1:6" x14ac:dyDescent="0.2">
      <c r="A27" t="s">
        <v>13</v>
      </c>
      <c r="B27" s="13" t="s">
        <v>64</v>
      </c>
    </row>
    <row r="28" spans="1:6" x14ac:dyDescent="0.2">
      <c r="A28" t="s">
        <v>14</v>
      </c>
      <c r="B28" s="13" t="s">
        <v>65</v>
      </c>
    </row>
    <row r="29" spans="1:6" x14ac:dyDescent="0.2">
      <c r="A29" t="s">
        <v>104</v>
      </c>
      <c r="B29" s="13" t="s">
        <v>105</v>
      </c>
    </row>
    <row r="30" spans="1:6" x14ac:dyDescent="0.2">
      <c r="A30" t="s">
        <v>231</v>
      </c>
      <c r="B30" s="13" t="s">
        <v>232</v>
      </c>
    </row>
    <row r="31" spans="1:6" x14ac:dyDescent="0.2">
      <c r="A31" t="s">
        <v>233</v>
      </c>
      <c r="B31" s="13" t="s">
        <v>234</v>
      </c>
    </row>
    <row r="32" spans="1:6" x14ac:dyDescent="0.2">
      <c r="A32" t="s">
        <v>305</v>
      </c>
      <c r="B32" s="13" t="s">
        <v>325</v>
      </c>
    </row>
    <row r="33" spans="1:4" x14ac:dyDescent="0.2">
      <c r="A33" t="s">
        <v>323</v>
      </c>
      <c r="B33" s="13" t="s">
        <v>326</v>
      </c>
    </row>
    <row r="34" spans="1:4" x14ac:dyDescent="0.2">
      <c r="A34" t="s">
        <v>377</v>
      </c>
      <c r="B34" s="13" t="s">
        <v>378</v>
      </c>
    </row>
    <row r="37" spans="1:4" x14ac:dyDescent="0.2">
      <c r="A37" s="21"/>
      <c r="B37" s="22" t="s">
        <v>36</v>
      </c>
      <c r="C37" s="23" t="s">
        <v>43</v>
      </c>
      <c r="D37" s="22" t="s">
        <v>44</v>
      </c>
    </row>
    <row r="38" spans="1:4" x14ac:dyDescent="0.2">
      <c r="B38" s="13" t="s">
        <v>1</v>
      </c>
      <c r="C38" s="15">
        <v>17</v>
      </c>
      <c r="D38" s="13" t="s">
        <v>45</v>
      </c>
    </row>
    <row r="39" spans="1:4" x14ac:dyDescent="0.2">
      <c r="B39" s="13" t="s">
        <v>37</v>
      </c>
      <c r="C39" s="15">
        <v>20</v>
      </c>
      <c r="D39" s="13" t="s">
        <v>45</v>
      </c>
    </row>
    <row r="40" spans="1:4" x14ac:dyDescent="0.2">
      <c r="B40" s="13" t="s">
        <v>38</v>
      </c>
      <c r="C40" s="15">
        <v>10</v>
      </c>
      <c r="D40" s="13" t="s">
        <v>45</v>
      </c>
    </row>
    <row r="41" spans="1:4" x14ac:dyDescent="0.2">
      <c r="B41" s="13" t="s">
        <v>39</v>
      </c>
      <c r="C41" s="15">
        <v>24</v>
      </c>
      <c r="D41" s="13" t="s">
        <v>45</v>
      </c>
    </row>
    <row r="42" spans="1:4" ht="25.5" x14ac:dyDescent="0.2">
      <c r="B42" s="13" t="s">
        <v>40</v>
      </c>
      <c r="C42" s="15">
        <v>32</v>
      </c>
      <c r="D42" s="13" t="s">
        <v>46</v>
      </c>
    </row>
    <row r="43" spans="1:4" ht="25.5" x14ac:dyDescent="0.2">
      <c r="B43" s="13" t="s">
        <v>41</v>
      </c>
      <c r="C43" s="15">
        <v>15</v>
      </c>
      <c r="D43" s="13" t="s">
        <v>46</v>
      </c>
    </row>
    <row r="44" spans="1:4" ht="51" x14ac:dyDescent="0.2">
      <c r="B44" s="13" t="s">
        <v>42</v>
      </c>
      <c r="C44" s="15">
        <v>25</v>
      </c>
      <c r="D44" s="13" t="s">
        <v>53</v>
      </c>
    </row>
    <row r="45" spans="1:4" x14ac:dyDescent="0.2">
      <c r="B45" s="13" t="s">
        <v>47</v>
      </c>
      <c r="C45" s="15">
        <v>17</v>
      </c>
      <c r="D45" s="13" t="s">
        <v>45</v>
      </c>
    </row>
    <row r="46" spans="1:4" x14ac:dyDescent="0.2">
      <c r="B46" s="13" t="s">
        <v>219</v>
      </c>
      <c r="C46" s="15">
        <v>20</v>
      </c>
    </row>
    <row r="48" spans="1:4" x14ac:dyDescent="0.2">
      <c r="B48" s="13" t="s">
        <v>220</v>
      </c>
      <c r="C48" s="13">
        <v>20.6</v>
      </c>
    </row>
    <row r="49" spans="2:3" x14ac:dyDescent="0.2">
      <c r="B49" s="13" t="s">
        <v>221</v>
      </c>
      <c r="C49" s="13">
        <v>21.6</v>
      </c>
    </row>
    <row r="50" spans="2:3" x14ac:dyDescent="0.2">
      <c r="B50" s="13" t="s">
        <v>222</v>
      </c>
      <c r="C50" s="13">
        <v>16.8</v>
      </c>
    </row>
    <row r="51" spans="2:3" x14ac:dyDescent="0.2">
      <c r="B51" s="13" t="s">
        <v>223</v>
      </c>
      <c r="C51" s="13">
        <v>16</v>
      </c>
    </row>
    <row r="52" spans="2:3" x14ac:dyDescent="0.2">
      <c r="B52" s="13" t="s">
        <v>5</v>
      </c>
      <c r="C52" s="13">
        <v>10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9"/>
  <sheetViews>
    <sheetView zoomScaleNormal="100" workbookViewId="0">
      <pane ySplit="1" topLeftCell="A339" activePane="bottomLeft" state="frozen"/>
      <selection pane="bottomLeft" activeCell="H347" sqref="H347:J359"/>
    </sheetView>
  </sheetViews>
  <sheetFormatPr defaultColWidth="11.5703125" defaultRowHeight="12.75" x14ac:dyDescent="0.2"/>
  <cols>
    <col min="1" max="1" width="11.42578125" bestFit="1" customWidth="1"/>
    <col min="2" max="2" width="7.42578125" customWidth="1"/>
    <col min="3" max="3" width="8.140625" style="19" bestFit="1" customWidth="1"/>
    <col min="4" max="4" width="12.5703125" customWidth="1"/>
    <col min="5" max="7" width="7.7109375" customWidth="1"/>
    <col min="8" max="8" width="15.5703125" customWidth="1"/>
    <col min="9" max="9" width="21.42578125" customWidth="1"/>
    <col min="10" max="10" width="13.7109375" customWidth="1"/>
    <col min="11" max="11" width="14.28515625" bestFit="1" customWidth="1"/>
    <col min="12" max="12" width="31.5703125" customWidth="1"/>
    <col min="13" max="13" width="4.140625" customWidth="1"/>
    <col min="14" max="14" width="4" customWidth="1"/>
    <col min="15" max="15" width="7.7109375" customWidth="1"/>
  </cols>
  <sheetData>
    <row r="1" spans="1:10" x14ac:dyDescent="0.2">
      <c r="A1" s="2" t="s">
        <v>15</v>
      </c>
      <c r="B1" s="2"/>
      <c r="C1" s="16" t="s">
        <v>16</v>
      </c>
      <c r="D1" s="3" t="s">
        <v>17</v>
      </c>
      <c r="E1" s="3" t="s">
        <v>18</v>
      </c>
      <c r="F1" s="3" t="s">
        <v>19</v>
      </c>
      <c r="G1" s="3" t="s">
        <v>20</v>
      </c>
      <c r="H1" t="s">
        <v>21</v>
      </c>
      <c r="I1" t="s">
        <v>22</v>
      </c>
      <c r="J1" t="s">
        <v>23</v>
      </c>
    </row>
    <row r="2" spans="1:10" x14ac:dyDescent="0.2">
      <c r="A2" s="4">
        <v>43206</v>
      </c>
      <c r="B2" s="4" t="s">
        <v>24</v>
      </c>
      <c r="C2" s="17">
        <v>14.42</v>
      </c>
      <c r="D2">
        <v>3.88</v>
      </c>
      <c r="E2">
        <v>7.63</v>
      </c>
      <c r="F2">
        <v>21.91</v>
      </c>
      <c r="G2">
        <v>320.26</v>
      </c>
      <c r="H2" s="5" t="s">
        <v>25</v>
      </c>
      <c r="I2" t="s">
        <v>6</v>
      </c>
      <c r="J2" s="1" t="s">
        <v>11</v>
      </c>
    </row>
    <row r="3" spans="1:10" x14ac:dyDescent="0.2">
      <c r="A3" s="4">
        <v>43206</v>
      </c>
      <c r="B3" s="4" t="s">
        <v>26</v>
      </c>
      <c r="C3" s="17">
        <v>4.3499999999999996</v>
      </c>
      <c r="D3">
        <v>4.0999999999999996</v>
      </c>
      <c r="E3">
        <v>7.5</v>
      </c>
      <c r="F3">
        <v>22.04</v>
      </c>
      <c r="G3">
        <v>95.87</v>
      </c>
      <c r="H3" s="5" t="s">
        <v>25</v>
      </c>
      <c r="I3" t="s">
        <v>6</v>
      </c>
      <c r="J3" s="1" t="s">
        <v>11</v>
      </c>
    </row>
    <row r="4" spans="1:10" x14ac:dyDescent="0.2">
      <c r="A4" s="4">
        <v>43207</v>
      </c>
      <c r="B4" s="4" t="s">
        <v>24</v>
      </c>
      <c r="C4" s="17">
        <v>8.73</v>
      </c>
      <c r="D4">
        <v>3.7</v>
      </c>
      <c r="E4">
        <v>7.6</v>
      </c>
      <c r="F4">
        <v>20.91</v>
      </c>
      <c r="G4">
        <v>182.54</v>
      </c>
      <c r="H4" t="s">
        <v>13</v>
      </c>
      <c r="I4" t="s">
        <v>6</v>
      </c>
      <c r="J4" s="1" t="s">
        <v>11</v>
      </c>
    </row>
    <row r="5" spans="1:10" x14ac:dyDescent="0.2">
      <c r="A5" s="4">
        <v>43207</v>
      </c>
      <c r="B5" s="4" t="s">
        <v>26</v>
      </c>
      <c r="C5" s="17">
        <v>5.49</v>
      </c>
      <c r="D5">
        <v>4.3</v>
      </c>
      <c r="E5">
        <v>7.4</v>
      </c>
      <c r="F5">
        <v>22.82</v>
      </c>
      <c r="G5">
        <v>125.28</v>
      </c>
      <c r="H5" t="s">
        <v>13</v>
      </c>
      <c r="I5" t="s">
        <v>6</v>
      </c>
      <c r="J5" s="1" t="s">
        <v>11</v>
      </c>
    </row>
    <row r="6" spans="1:10" x14ac:dyDescent="0.2">
      <c r="A6" s="4">
        <v>43208</v>
      </c>
      <c r="B6" s="4" t="s">
        <v>24</v>
      </c>
      <c r="C6" s="17">
        <v>10.18</v>
      </c>
      <c r="D6">
        <v>3.8</v>
      </c>
      <c r="E6">
        <v>7.9</v>
      </c>
      <c r="F6">
        <v>22.82</v>
      </c>
      <c r="G6">
        <v>232.3</v>
      </c>
      <c r="H6" s="5" t="s">
        <v>25</v>
      </c>
      <c r="I6" t="s">
        <v>6</v>
      </c>
      <c r="J6" s="1" t="s">
        <v>11</v>
      </c>
    </row>
    <row r="7" spans="1:10" x14ac:dyDescent="0.2">
      <c r="A7" s="4">
        <v>43208</v>
      </c>
      <c r="B7" s="4" t="s">
        <v>26</v>
      </c>
      <c r="C7" s="17">
        <v>7.69</v>
      </c>
      <c r="D7">
        <v>4.5</v>
      </c>
      <c r="E7">
        <v>7.7</v>
      </c>
      <c r="F7">
        <v>24.64</v>
      </c>
      <c r="G7">
        <v>189.48</v>
      </c>
      <c r="H7" s="5" t="s">
        <v>25</v>
      </c>
      <c r="I7" t="s">
        <v>6</v>
      </c>
      <c r="J7" s="1" t="s">
        <v>11</v>
      </c>
    </row>
    <row r="8" spans="1:10" x14ac:dyDescent="0.2">
      <c r="A8" s="4">
        <v>43209</v>
      </c>
      <c r="B8" s="4" t="s">
        <v>24</v>
      </c>
      <c r="C8" s="17">
        <v>5.99</v>
      </c>
      <c r="D8">
        <v>4</v>
      </c>
      <c r="E8">
        <v>7.6</v>
      </c>
      <c r="F8">
        <v>22.04</v>
      </c>
      <c r="G8">
        <v>132.01</v>
      </c>
      <c r="H8" s="5" t="s">
        <v>25</v>
      </c>
      <c r="I8" t="s">
        <v>6</v>
      </c>
      <c r="J8" s="1" t="s">
        <v>11</v>
      </c>
    </row>
    <row r="9" spans="1:10" x14ac:dyDescent="0.2">
      <c r="A9" s="4">
        <v>43209</v>
      </c>
      <c r="B9" s="4" t="s">
        <v>26</v>
      </c>
      <c r="C9" s="17">
        <v>6.37</v>
      </c>
      <c r="D9">
        <v>4.0999999999999996</v>
      </c>
      <c r="E9">
        <v>7.6</v>
      </c>
      <c r="F9">
        <v>22.82</v>
      </c>
      <c r="G9">
        <v>145.36000000000001</v>
      </c>
      <c r="H9" s="5" t="s">
        <v>25</v>
      </c>
      <c r="I9" t="s">
        <v>6</v>
      </c>
      <c r="J9" s="1" t="s">
        <v>11</v>
      </c>
    </row>
    <row r="10" spans="1:10" x14ac:dyDescent="0.2">
      <c r="A10" s="4">
        <v>43210</v>
      </c>
      <c r="B10" s="4" t="s">
        <v>24</v>
      </c>
      <c r="C10" s="17">
        <v>7.81</v>
      </c>
      <c r="D10">
        <v>3.9</v>
      </c>
      <c r="E10">
        <v>7.5</v>
      </c>
      <c r="F10">
        <v>21.09</v>
      </c>
      <c r="G10">
        <v>164.71</v>
      </c>
      <c r="H10" t="s">
        <v>13</v>
      </c>
      <c r="I10" t="s">
        <v>6</v>
      </c>
      <c r="J10" s="1" t="s">
        <v>11</v>
      </c>
    </row>
    <row r="11" spans="1:10" x14ac:dyDescent="0.2">
      <c r="A11" s="4">
        <v>43210</v>
      </c>
      <c r="B11" s="4" t="s">
        <v>26</v>
      </c>
      <c r="C11" s="17">
        <v>8.2799999999999994</v>
      </c>
      <c r="D11">
        <v>3.9</v>
      </c>
      <c r="E11">
        <v>7.6</v>
      </c>
      <c r="F11">
        <v>21.85</v>
      </c>
      <c r="G11">
        <v>180.91</v>
      </c>
      <c r="H11" t="s">
        <v>13</v>
      </c>
      <c r="I11" t="s">
        <v>6</v>
      </c>
      <c r="J11" s="1" t="s">
        <v>11</v>
      </c>
    </row>
    <row r="12" spans="1:10" x14ac:dyDescent="0.2">
      <c r="A12" s="4">
        <v>43211</v>
      </c>
      <c r="B12" s="4" t="s">
        <v>24</v>
      </c>
      <c r="C12" s="17">
        <v>9.34</v>
      </c>
      <c r="D12">
        <v>4.0999999999999996</v>
      </c>
      <c r="E12">
        <v>7.5</v>
      </c>
      <c r="F12">
        <v>22.04</v>
      </c>
      <c r="G12">
        <v>205.85</v>
      </c>
      <c r="H12" t="s">
        <v>13</v>
      </c>
      <c r="I12" t="s">
        <v>6</v>
      </c>
      <c r="J12" s="1" t="s">
        <v>11</v>
      </c>
    </row>
    <row r="13" spans="1:10" x14ac:dyDescent="0.2">
      <c r="A13" s="4">
        <v>43211</v>
      </c>
      <c r="B13" s="4" t="s">
        <v>26</v>
      </c>
      <c r="C13" s="17">
        <v>10.25</v>
      </c>
      <c r="D13">
        <v>4.0999999999999996</v>
      </c>
      <c r="E13">
        <v>7.6</v>
      </c>
      <c r="F13">
        <v>22.82</v>
      </c>
      <c r="G13">
        <v>233.9</v>
      </c>
      <c r="H13" s="5" t="s">
        <v>25</v>
      </c>
      <c r="I13" t="s">
        <v>6</v>
      </c>
      <c r="J13" s="1" t="s">
        <v>11</v>
      </c>
    </row>
    <row r="14" spans="1:10" x14ac:dyDescent="0.2">
      <c r="A14" s="4">
        <v>43212</v>
      </c>
      <c r="B14" s="4" t="s">
        <v>24</v>
      </c>
      <c r="C14" s="17">
        <v>9.01</v>
      </c>
      <c r="D14">
        <v>4</v>
      </c>
      <c r="E14">
        <v>7.7</v>
      </c>
      <c r="F14">
        <v>22.82</v>
      </c>
      <c r="G14">
        <v>205.6</v>
      </c>
      <c r="H14" s="5" t="s">
        <v>25</v>
      </c>
      <c r="I14" t="s">
        <v>6</v>
      </c>
      <c r="J14" s="1" t="s">
        <v>11</v>
      </c>
    </row>
    <row r="15" spans="1:10" x14ac:dyDescent="0.2">
      <c r="A15" s="4">
        <v>43212</v>
      </c>
      <c r="B15" s="4" t="s">
        <v>26</v>
      </c>
      <c r="C15" s="17">
        <v>6.43</v>
      </c>
      <c r="D15">
        <v>4.0999999999999996</v>
      </c>
      <c r="E15">
        <v>7.7</v>
      </c>
      <c r="F15">
        <v>23.01</v>
      </c>
      <c r="G15">
        <v>148.63999999999999</v>
      </c>
      <c r="H15" s="5"/>
      <c r="J15" s="1"/>
    </row>
    <row r="16" spans="1:10" x14ac:dyDescent="0.2">
      <c r="A16" s="4">
        <v>43213</v>
      </c>
      <c r="B16" s="4" t="s">
        <v>24</v>
      </c>
      <c r="C16" s="17">
        <v>5.62</v>
      </c>
      <c r="D16">
        <v>4.0999999999999996</v>
      </c>
      <c r="E16">
        <v>7.4</v>
      </c>
      <c r="F16">
        <v>21.85</v>
      </c>
      <c r="G16">
        <v>122.79</v>
      </c>
      <c r="H16" s="5" t="s">
        <v>25</v>
      </c>
      <c r="I16" t="s">
        <v>8</v>
      </c>
      <c r="J16" s="1" t="s">
        <v>11</v>
      </c>
    </row>
    <row r="17" spans="1:10" x14ac:dyDescent="0.2">
      <c r="A17" s="4">
        <v>43213</v>
      </c>
      <c r="B17" s="4" t="s">
        <v>26</v>
      </c>
      <c r="C17" s="17">
        <v>5.1100000000000003</v>
      </c>
      <c r="D17">
        <v>4.3</v>
      </c>
      <c r="E17">
        <v>7.6</v>
      </c>
      <c r="F17">
        <v>23.8</v>
      </c>
      <c r="G17">
        <v>121.61</v>
      </c>
      <c r="H17" s="5" t="s">
        <v>25</v>
      </c>
      <c r="I17" t="s">
        <v>8</v>
      </c>
      <c r="J17" s="1" t="s">
        <v>11</v>
      </c>
    </row>
    <row r="18" spans="1:10" x14ac:dyDescent="0.2">
      <c r="A18" s="4">
        <v>43214</v>
      </c>
      <c r="B18" s="4" t="s">
        <v>24</v>
      </c>
      <c r="C18" s="17">
        <v>8.43</v>
      </c>
      <c r="D18">
        <v>4.4000000000000004</v>
      </c>
      <c r="E18">
        <v>7.2</v>
      </c>
      <c r="F18">
        <v>22.04</v>
      </c>
      <c r="G18">
        <v>185.79</v>
      </c>
      <c r="H18" s="5" t="s">
        <v>25</v>
      </c>
      <c r="I18" t="s">
        <v>8</v>
      </c>
      <c r="J18" s="1" t="s">
        <v>11</v>
      </c>
    </row>
    <row r="19" spans="1:10" x14ac:dyDescent="0.2">
      <c r="A19" s="4">
        <v>43214</v>
      </c>
      <c r="B19" s="4" t="s">
        <v>26</v>
      </c>
      <c r="C19" s="17">
        <v>7.98</v>
      </c>
      <c r="D19">
        <v>4.2</v>
      </c>
      <c r="E19">
        <v>7.8</v>
      </c>
      <c r="F19">
        <v>24</v>
      </c>
      <c r="G19">
        <v>191.52</v>
      </c>
      <c r="H19" s="5" t="s">
        <v>25</v>
      </c>
      <c r="I19" t="s">
        <v>8</v>
      </c>
      <c r="J19" s="1" t="s">
        <v>11</v>
      </c>
    </row>
    <row r="20" spans="1:10" x14ac:dyDescent="0.2">
      <c r="A20" s="4">
        <v>43215</v>
      </c>
      <c r="B20" s="4" t="s">
        <v>24</v>
      </c>
      <c r="C20" s="17">
        <v>8.74</v>
      </c>
      <c r="D20">
        <v>4.0999999999999996</v>
      </c>
      <c r="E20">
        <v>7.6</v>
      </c>
      <c r="F20">
        <v>22.82</v>
      </c>
      <c r="G20">
        <v>199.44</v>
      </c>
      <c r="H20" s="5" t="s">
        <v>25</v>
      </c>
      <c r="I20" t="s">
        <v>8</v>
      </c>
      <c r="J20" s="1" t="s">
        <v>11</v>
      </c>
    </row>
    <row r="21" spans="1:10" x14ac:dyDescent="0.2">
      <c r="A21" s="4">
        <v>43215</v>
      </c>
      <c r="B21" s="4" t="s">
        <v>26</v>
      </c>
      <c r="C21" s="17">
        <v>5</v>
      </c>
      <c r="D21">
        <v>3.8</v>
      </c>
      <c r="E21">
        <v>7.7</v>
      </c>
      <c r="F21">
        <v>21.85</v>
      </c>
      <c r="G21">
        <v>109.25</v>
      </c>
      <c r="H21" s="5" t="s">
        <v>25</v>
      </c>
      <c r="I21" t="s">
        <v>8</v>
      </c>
      <c r="J21" s="1" t="s">
        <v>11</v>
      </c>
    </row>
    <row r="22" spans="1:10" x14ac:dyDescent="0.2">
      <c r="A22" s="4">
        <v>43216</v>
      </c>
      <c r="B22" s="4" t="s">
        <v>24</v>
      </c>
      <c r="C22" s="17">
        <v>9.6199999999999992</v>
      </c>
      <c r="D22">
        <v>4.2</v>
      </c>
      <c r="E22">
        <v>7.4</v>
      </c>
      <c r="F22">
        <v>22.04</v>
      </c>
      <c r="G22">
        <v>212.04</v>
      </c>
      <c r="H22" s="5" t="s">
        <v>25</v>
      </c>
      <c r="I22" t="s">
        <v>8</v>
      </c>
      <c r="J22" s="1" t="s">
        <v>11</v>
      </c>
    </row>
    <row r="23" spans="1:10" x14ac:dyDescent="0.2">
      <c r="A23" s="4">
        <v>43216</v>
      </c>
      <c r="B23" s="4" t="s">
        <v>26</v>
      </c>
      <c r="C23" s="17">
        <v>9.42</v>
      </c>
      <c r="D23">
        <v>3.9</v>
      </c>
      <c r="E23">
        <v>7.5</v>
      </c>
      <c r="F23">
        <v>21.09</v>
      </c>
      <c r="G23">
        <v>198.66</v>
      </c>
      <c r="H23" s="5" t="s">
        <v>25</v>
      </c>
      <c r="I23" t="s">
        <v>8</v>
      </c>
      <c r="J23" s="1" t="s">
        <v>11</v>
      </c>
    </row>
    <row r="24" spans="1:10" x14ac:dyDescent="0.2">
      <c r="A24" s="4">
        <v>43217</v>
      </c>
      <c r="B24" s="4" t="s">
        <v>24</v>
      </c>
      <c r="C24" s="17">
        <v>7.08</v>
      </c>
      <c r="D24">
        <v>4.2</v>
      </c>
      <c r="E24">
        <v>7.3</v>
      </c>
      <c r="F24">
        <v>21.85</v>
      </c>
      <c r="G24">
        <v>154.69</v>
      </c>
      <c r="H24" s="5" t="s">
        <v>25</v>
      </c>
      <c r="I24" t="s">
        <v>8</v>
      </c>
      <c r="J24" s="1" t="s">
        <v>11</v>
      </c>
    </row>
    <row r="25" spans="1:10" x14ac:dyDescent="0.2">
      <c r="A25" s="4">
        <v>43217</v>
      </c>
      <c r="B25" s="4" t="s">
        <v>26</v>
      </c>
      <c r="C25" s="17">
        <v>8.2200000000000006</v>
      </c>
      <c r="D25">
        <v>4.2</v>
      </c>
      <c r="E25">
        <v>7.4</v>
      </c>
      <c r="F25">
        <v>22.04</v>
      </c>
      <c r="G25">
        <v>181.16</v>
      </c>
      <c r="H25" s="5" t="s">
        <v>25</v>
      </c>
      <c r="I25" t="s">
        <v>8</v>
      </c>
      <c r="J25" s="1" t="s">
        <v>11</v>
      </c>
    </row>
    <row r="26" spans="1:10" x14ac:dyDescent="0.2">
      <c r="A26" s="4">
        <v>43218</v>
      </c>
      <c r="B26" s="4" t="s">
        <v>24</v>
      </c>
      <c r="C26" s="17">
        <v>9.5399999999999991</v>
      </c>
      <c r="D26">
        <v>4</v>
      </c>
      <c r="E26">
        <v>7.6</v>
      </c>
      <c r="F26">
        <v>22.04</v>
      </c>
      <c r="G26">
        <v>210.26</v>
      </c>
      <c r="H26" s="5" t="s">
        <v>25</v>
      </c>
      <c r="I26" t="s">
        <v>8</v>
      </c>
      <c r="J26" s="1" t="s">
        <v>11</v>
      </c>
    </row>
    <row r="27" spans="1:10" x14ac:dyDescent="0.2">
      <c r="A27" s="4">
        <v>43218</v>
      </c>
      <c r="B27" s="4" t="s">
        <v>26</v>
      </c>
      <c r="C27" s="17">
        <v>9.0399999999999991</v>
      </c>
      <c r="D27">
        <v>4.0999999999999996</v>
      </c>
      <c r="E27">
        <v>7.3</v>
      </c>
      <c r="F27">
        <v>21.09</v>
      </c>
      <c r="G27">
        <v>190.65</v>
      </c>
      <c r="H27" s="5" t="s">
        <v>25</v>
      </c>
    </row>
    <row r="28" spans="1:10" x14ac:dyDescent="0.2">
      <c r="A28" s="4">
        <v>43219</v>
      </c>
      <c r="B28" s="4" t="s">
        <v>24</v>
      </c>
      <c r="C28" s="17">
        <v>9.58</v>
      </c>
      <c r="D28">
        <v>4.2</v>
      </c>
      <c r="E28">
        <v>7.7</v>
      </c>
      <c r="F28">
        <v>23.8</v>
      </c>
      <c r="G28">
        <v>228</v>
      </c>
      <c r="H28" t="s">
        <v>14</v>
      </c>
      <c r="I28" t="s">
        <v>10</v>
      </c>
      <c r="J28" s="1" t="s">
        <v>11</v>
      </c>
    </row>
    <row r="29" spans="1:10" x14ac:dyDescent="0.2">
      <c r="A29" s="4">
        <v>43219</v>
      </c>
      <c r="B29" s="4" t="s">
        <v>26</v>
      </c>
      <c r="C29" s="17">
        <v>10.44</v>
      </c>
      <c r="D29">
        <v>4.0999999999999996</v>
      </c>
      <c r="E29">
        <v>7.3</v>
      </c>
      <c r="F29">
        <v>21.09</v>
      </c>
      <c r="G29">
        <v>220.17</v>
      </c>
      <c r="H29" t="s">
        <v>14</v>
      </c>
      <c r="I29" t="s">
        <v>10</v>
      </c>
      <c r="J29" s="11" t="s">
        <v>11</v>
      </c>
    </row>
    <row r="30" spans="1:10" x14ac:dyDescent="0.2">
      <c r="A30" s="4">
        <v>43220</v>
      </c>
      <c r="B30" s="4" t="s">
        <v>24</v>
      </c>
      <c r="C30" s="18">
        <v>10.77</v>
      </c>
      <c r="D30">
        <v>4.2</v>
      </c>
      <c r="E30">
        <v>7.1</v>
      </c>
      <c r="F30">
        <v>21.85</v>
      </c>
      <c r="G30">
        <v>230.32</v>
      </c>
      <c r="H30" t="s">
        <v>14</v>
      </c>
      <c r="I30" t="s">
        <v>10</v>
      </c>
      <c r="J30" s="11" t="s">
        <v>11</v>
      </c>
    </row>
    <row r="31" spans="1:10" x14ac:dyDescent="0.2">
      <c r="A31" s="4">
        <v>43220</v>
      </c>
      <c r="B31" s="12" t="s">
        <v>26</v>
      </c>
      <c r="C31" s="19">
        <v>6.95</v>
      </c>
      <c r="D31">
        <v>4.3</v>
      </c>
      <c r="E31">
        <v>7.1</v>
      </c>
      <c r="F31">
        <v>21.09</v>
      </c>
      <c r="G31">
        <v>146.57</v>
      </c>
      <c r="H31" t="s">
        <v>14</v>
      </c>
      <c r="I31" t="s">
        <v>10</v>
      </c>
      <c r="J31" s="11" t="s">
        <v>11</v>
      </c>
    </row>
    <row r="32" spans="1:10" x14ac:dyDescent="0.2">
      <c r="A32" s="20">
        <v>43105</v>
      </c>
      <c r="B32" s="4" t="s">
        <v>24</v>
      </c>
      <c r="C32" s="19">
        <v>8.4</v>
      </c>
      <c r="D32">
        <v>4.0999999999999996</v>
      </c>
      <c r="E32">
        <v>7.8</v>
      </c>
      <c r="F32">
        <v>23.8</v>
      </c>
      <c r="G32">
        <v>199.92</v>
      </c>
      <c r="H32" t="s">
        <v>14</v>
      </c>
      <c r="I32" t="s">
        <v>10</v>
      </c>
      <c r="J32" s="11" t="s">
        <v>11</v>
      </c>
    </row>
    <row r="33" spans="1:10" x14ac:dyDescent="0.2">
      <c r="A33" s="20">
        <v>43105</v>
      </c>
      <c r="B33" s="12" t="s">
        <v>26</v>
      </c>
      <c r="C33" s="19">
        <v>8.51</v>
      </c>
      <c r="D33">
        <v>4.4000000000000004</v>
      </c>
      <c r="E33">
        <v>7.5</v>
      </c>
      <c r="F33">
        <v>23.8</v>
      </c>
      <c r="G33">
        <v>202.53</v>
      </c>
      <c r="H33" t="s">
        <v>14</v>
      </c>
      <c r="I33" t="s">
        <v>10</v>
      </c>
      <c r="J33" s="11" t="s">
        <v>11</v>
      </c>
    </row>
    <row r="34" spans="1:10" x14ac:dyDescent="0.2">
      <c r="A34" s="20">
        <v>43136</v>
      </c>
      <c r="B34" s="4" t="s">
        <v>24</v>
      </c>
      <c r="C34" s="19">
        <v>10.24</v>
      </c>
      <c r="D34">
        <v>4.4000000000000004</v>
      </c>
      <c r="E34">
        <v>7.7</v>
      </c>
      <c r="F34">
        <v>24.44</v>
      </c>
      <c r="G34">
        <v>254.42</v>
      </c>
      <c r="H34" t="s">
        <v>14</v>
      </c>
      <c r="I34" t="s">
        <v>10</v>
      </c>
      <c r="J34" s="11" t="s">
        <v>11</v>
      </c>
    </row>
    <row r="35" spans="1:10" x14ac:dyDescent="0.2">
      <c r="A35" s="20">
        <v>43136</v>
      </c>
      <c r="B35" s="12" t="s">
        <v>26</v>
      </c>
      <c r="C35" s="19">
        <v>7.18</v>
      </c>
      <c r="D35">
        <v>5.3</v>
      </c>
      <c r="E35">
        <v>7.4</v>
      </c>
      <c r="F35">
        <v>26.67</v>
      </c>
      <c r="G35">
        <v>191.49</v>
      </c>
      <c r="H35" t="s">
        <v>14</v>
      </c>
      <c r="I35" t="s">
        <v>10</v>
      </c>
      <c r="J35" s="11" t="s">
        <v>11</v>
      </c>
    </row>
    <row r="36" spans="1:10" x14ac:dyDescent="0.2">
      <c r="A36" s="20">
        <v>43164</v>
      </c>
      <c r="B36" s="4" t="s">
        <v>24</v>
      </c>
      <c r="C36" s="19">
        <v>11.49</v>
      </c>
      <c r="D36">
        <v>4.0999999999999996</v>
      </c>
      <c r="E36">
        <v>7.6</v>
      </c>
      <c r="F36">
        <v>22.82</v>
      </c>
      <c r="G36">
        <v>262.2</v>
      </c>
      <c r="H36" t="s">
        <v>14</v>
      </c>
      <c r="I36" t="s">
        <v>10</v>
      </c>
      <c r="J36" s="11" t="s">
        <v>11</v>
      </c>
    </row>
    <row r="37" spans="1:10" x14ac:dyDescent="0.2">
      <c r="A37" s="20">
        <v>43164</v>
      </c>
      <c r="B37" s="12" t="s">
        <v>26</v>
      </c>
      <c r="C37" s="19">
        <v>10.09</v>
      </c>
      <c r="D37">
        <v>4.5</v>
      </c>
      <c r="E37">
        <v>7.5</v>
      </c>
      <c r="F37">
        <v>24</v>
      </c>
      <c r="G37">
        <v>242.16</v>
      </c>
      <c r="H37" t="s">
        <v>14</v>
      </c>
      <c r="I37" t="s">
        <v>10</v>
      </c>
      <c r="J37" s="11" t="s">
        <v>11</v>
      </c>
    </row>
    <row r="38" spans="1:10" x14ac:dyDescent="0.2">
      <c r="A38" s="20">
        <v>43195</v>
      </c>
      <c r="B38" s="4" t="s">
        <v>24</v>
      </c>
      <c r="C38" s="19">
        <v>10.66</v>
      </c>
      <c r="D38">
        <v>4.4000000000000004</v>
      </c>
      <c r="E38">
        <v>7.8</v>
      </c>
      <c r="F38">
        <v>24.64</v>
      </c>
      <c r="G38">
        <v>262.66000000000003</v>
      </c>
      <c r="H38" t="s">
        <v>14</v>
      </c>
      <c r="I38" t="s">
        <v>10</v>
      </c>
      <c r="J38" s="11" t="s">
        <v>11</v>
      </c>
    </row>
    <row r="39" spans="1:10" x14ac:dyDescent="0.2">
      <c r="A39" s="20">
        <v>43195</v>
      </c>
      <c r="B39" s="12" t="s">
        <v>26</v>
      </c>
      <c r="C39" s="19">
        <v>9.17</v>
      </c>
      <c r="D39">
        <v>3.7</v>
      </c>
      <c r="E39">
        <v>7.7</v>
      </c>
      <c r="F39">
        <v>21.09</v>
      </c>
      <c r="G39">
        <v>193.39</v>
      </c>
      <c r="H39" t="s">
        <v>14</v>
      </c>
      <c r="I39" t="s">
        <v>10</v>
      </c>
      <c r="J39" s="11" t="s">
        <v>11</v>
      </c>
    </row>
    <row r="40" spans="1:10" x14ac:dyDescent="0.2">
      <c r="A40" s="20">
        <v>43225</v>
      </c>
      <c r="B40" s="4" t="s">
        <v>24</v>
      </c>
      <c r="C40" s="19">
        <v>10.11</v>
      </c>
      <c r="D40">
        <v>4</v>
      </c>
      <c r="E40">
        <v>7.7</v>
      </c>
      <c r="F40">
        <v>22.82</v>
      </c>
      <c r="G40">
        <v>230.71</v>
      </c>
      <c r="H40" t="s">
        <v>14</v>
      </c>
      <c r="I40" t="s">
        <v>10</v>
      </c>
      <c r="J40" s="11" t="s">
        <v>11</v>
      </c>
    </row>
    <row r="41" spans="1:10" x14ac:dyDescent="0.2">
      <c r="A41" s="20">
        <v>43225</v>
      </c>
      <c r="B41" s="12" t="s">
        <v>26</v>
      </c>
      <c r="C41" s="19">
        <v>9.89</v>
      </c>
      <c r="D41">
        <v>4.0999999999999996</v>
      </c>
      <c r="E41">
        <v>7.3</v>
      </c>
      <c r="F41">
        <v>21.09</v>
      </c>
      <c r="G41">
        <v>208.58</v>
      </c>
      <c r="H41" t="s">
        <v>14</v>
      </c>
      <c r="I41" t="s">
        <v>10</v>
      </c>
      <c r="J41" s="11" t="s">
        <v>11</v>
      </c>
    </row>
    <row r="42" spans="1:10" x14ac:dyDescent="0.2">
      <c r="A42" s="20">
        <v>43256</v>
      </c>
      <c r="B42" s="4" t="s">
        <v>24</v>
      </c>
      <c r="C42" s="19">
        <v>11.49</v>
      </c>
      <c r="D42">
        <v>3.9</v>
      </c>
      <c r="E42">
        <v>7.8</v>
      </c>
      <c r="F42">
        <v>22.82</v>
      </c>
      <c r="G42">
        <v>262.2</v>
      </c>
      <c r="H42" t="s">
        <v>14</v>
      </c>
      <c r="I42" t="s">
        <v>48</v>
      </c>
      <c r="J42" s="11" t="s">
        <v>11</v>
      </c>
    </row>
    <row r="43" spans="1:10" x14ac:dyDescent="0.2">
      <c r="A43" s="20">
        <v>43256</v>
      </c>
      <c r="B43" s="12" t="s">
        <v>26</v>
      </c>
      <c r="C43" s="19">
        <v>10.35</v>
      </c>
      <c r="D43">
        <v>4.0999999999999996</v>
      </c>
      <c r="E43">
        <v>7.5</v>
      </c>
      <c r="F43">
        <v>22.04</v>
      </c>
      <c r="G43">
        <v>228.11</v>
      </c>
      <c r="H43" t="s">
        <v>14</v>
      </c>
      <c r="I43" t="s">
        <v>48</v>
      </c>
      <c r="J43" s="11" t="s">
        <v>11</v>
      </c>
    </row>
    <row r="44" spans="1:10" x14ac:dyDescent="0.2">
      <c r="A44" s="20">
        <v>43286</v>
      </c>
      <c r="B44" s="4" t="s">
        <v>24</v>
      </c>
      <c r="C44" s="19">
        <v>12.48</v>
      </c>
      <c r="D44">
        <v>4.2</v>
      </c>
      <c r="E44">
        <v>7.6</v>
      </c>
      <c r="F44">
        <v>23.01</v>
      </c>
      <c r="G44">
        <v>287.16000000000003</v>
      </c>
      <c r="H44" t="s">
        <v>14</v>
      </c>
      <c r="I44" t="s">
        <v>48</v>
      </c>
      <c r="J44" s="11" t="s">
        <v>11</v>
      </c>
    </row>
    <row r="45" spans="1:10" x14ac:dyDescent="0.2">
      <c r="A45" s="20">
        <v>43286</v>
      </c>
      <c r="B45" s="12" t="s">
        <v>26</v>
      </c>
      <c r="C45" s="19">
        <v>9.69</v>
      </c>
      <c r="D45">
        <v>3.9</v>
      </c>
      <c r="E45">
        <v>7.7</v>
      </c>
      <c r="F45">
        <v>22.04</v>
      </c>
      <c r="G45">
        <v>213.56</v>
      </c>
      <c r="H45" t="s">
        <v>14</v>
      </c>
      <c r="I45" t="s">
        <v>48</v>
      </c>
      <c r="J45" s="11" t="s">
        <v>11</v>
      </c>
    </row>
    <row r="46" spans="1:10" x14ac:dyDescent="0.2">
      <c r="A46" s="20">
        <v>43317</v>
      </c>
      <c r="B46" s="4" t="s">
        <v>24</v>
      </c>
      <c r="C46" s="19">
        <v>12.71</v>
      </c>
      <c r="D46">
        <v>4</v>
      </c>
      <c r="E46">
        <v>7.6</v>
      </c>
      <c r="F46">
        <v>22.04</v>
      </c>
      <c r="G46">
        <v>280.12</v>
      </c>
      <c r="H46" t="s">
        <v>14</v>
      </c>
      <c r="I46" t="s">
        <v>48</v>
      </c>
      <c r="J46" s="11" t="s">
        <v>11</v>
      </c>
    </row>
    <row r="47" spans="1:10" x14ac:dyDescent="0.2">
      <c r="A47" s="20">
        <v>43317</v>
      </c>
      <c r="B47" s="12" t="s">
        <v>26</v>
      </c>
      <c r="C47" s="19">
        <v>8.2899999999999991</v>
      </c>
      <c r="D47">
        <v>4.4000000000000004</v>
      </c>
      <c r="E47">
        <v>7.3</v>
      </c>
      <c r="F47">
        <v>22.42</v>
      </c>
      <c r="G47">
        <v>189.17</v>
      </c>
      <c r="H47" t="s">
        <v>14</v>
      </c>
      <c r="I47" t="s">
        <v>48</v>
      </c>
      <c r="J47" s="11" t="s">
        <v>11</v>
      </c>
    </row>
    <row r="48" spans="1:10" x14ac:dyDescent="0.2">
      <c r="A48" s="20">
        <v>43348</v>
      </c>
      <c r="B48" s="4" t="s">
        <v>24</v>
      </c>
      <c r="C48" s="19">
        <v>13.16</v>
      </c>
      <c r="D48">
        <v>3.9</v>
      </c>
      <c r="E48">
        <v>7.9</v>
      </c>
      <c r="F48">
        <v>23.01</v>
      </c>
      <c r="G48">
        <v>302.81</v>
      </c>
      <c r="H48" t="s">
        <v>14</v>
      </c>
      <c r="I48" t="s">
        <v>48</v>
      </c>
      <c r="J48" s="11" t="s">
        <v>11</v>
      </c>
    </row>
    <row r="49" spans="1:10" x14ac:dyDescent="0.2">
      <c r="A49" s="20">
        <v>43348</v>
      </c>
      <c r="B49" s="12" t="s">
        <v>26</v>
      </c>
      <c r="C49" s="19">
        <v>8.59</v>
      </c>
      <c r="D49">
        <v>4.0999999999999996</v>
      </c>
      <c r="E49">
        <v>7.5</v>
      </c>
      <c r="F49">
        <v>22.4</v>
      </c>
      <c r="G49">
        <v>189.32</v>
      </c>
      <c r="H49" t="s">
        <v>14</v>
      </c>
      <c r="I49" t="s">
        <v>48</v>
      </c>
      <c r="J49" s="11" t="s">
        <v>11</v>
      </c>
    </row>
    <row r="50" spans="1:10" x14ac:dyDescent="0.2">
      <c r="A50" s="20">
        <v>43378</v>
      </c>
      <c r="B50" s="4" t="s">
        <v>24</v>
      </c>
      <c r="C50" s="19">
        <v>11.62</v>
      </c>
      <c r="D50">
        <v>4.0999999999999996</v>
      </c>
      <c r="E50">
        <v>7.7</v>
      </c>
      <c r="F50">
        <v>23.01</v>
      </c>
      <c r="G50">
        <v>267.37</v>
      </c>
      <c r="H50" t="s">
        <v>14</v>
      </c>
      <c r="I50" t="s">
        <v>48</v>
      </c>
      <c r="J50" s="11" t="s">
        <v>11</v>
      </c>
    </row>
    <row r="51" spans="1:10" x14ac:dyDescent="0.2">
      <c r="A51" s="20">
        <v>43378</v>
      </c>
      <c r="B51" s="12" t="s">
        <v>26</v>
      </c>
      <c r="C51" s="19">
        <v>9.56</v>
      </c>
      <c r="D51">
        <v>3.8</v>
      </c>
      <c r="E51">
        <v>7.7</v>
      </c>
      <c r="F51">
        <v>21.85</v>
      </c>
      <c r="G51">
        <v>208.88</v>
      </c>
      <c r="H51" t="s">
        <v>14</v>
      </c>
      <c r="I51" t="s">
        <v>48</v>
      </c>
      <c r="J51" s="11" t="s">
        <v>11</v>
      </c>
    </row>
    <row r="52" spans="1:10" x14ac:dyDescent="0.2">
      <c r="A52" s="20">
        <v>43409</v>
      </c>
      <c r="B52" s="4" t="s">
        <v>24</v>
      </c>
      <c r="C52" s="19">
        <v>12.12</v>
      </c>
      <c r="D52">
        <v>4.2</v>
      </c>
      <c r="E52">
        <v>7.5</v>
      </c>
      <c r="F52">
        <v>22.82</v>
      </c>
      <c r="G52">
        <v>276.57</v>
      </c>
      <c r="H52" t="s">
        <v>14</v>
      </c>
      <c r="I52" t="s">
        <v>48</v>
      </c>
      <c r="J52" s="11" t="s">
        <v>11</v>
      </c>
    </row>
    <row r="53" spans="1:10" x14ac:dyDescent="0.2">
      <c r="A53" s="20">
        <v>43409</v>
      </c>
      <c r="B53" s="12" t="s">
        <v>26</v>
      </c>
      <c r="C53" s="19">
        <v>6.8</v>
      </c>
      <c r="D53">
        <v>4.0999999999999996</v>
      </c>
      <c r="E53">
        <v>7.5</v>
      </c>
      <c r="F53">
        <v>22.04</v>
      </c>
      <c r="G53">
        <v>149.87</v>
      </c>
      <c r="H53" t="s">
        <v>14</v>
      </c>
      <c r="I53" t="s">
        <v>48</v>
      </c>
      <c r="J53" s="11" t="s">
        <v>11</v>
      </c>
    </row>
    <row r="54" spans="1:10" x14ac:dyDescent="0.2">
      <c r="A54" s="20">
        <v>43439</v>
      </c>
      <c r="B54" s="4" t="s">
        <v>24</v>
      </c>
      <c r="C54" s="19">
        <v>14.02</v>
      </c>
      <c r="D54">
        <v>3.9</v>
      </c>
      <c r="E54">
        <v>7.7</v>
      </c>
      <c r="F54">
        <v>22.04</v>
      </c>
      <c r="G54">
        <v>309</v>
      </c>
      <c r="H54" t="s">
        <v>14</v>
      </c>
      <c r="I54" t="s">
        <v>48</v>
      </c>
      <c r="J54" s="11" t="s">
        <v>11</v>
      </c>
    </row>
    <row r="55" spans="1:10" x14ac:dyDescent="0.2">
      <c r="A55" s="20">
        <v>43439</v>
      </c>
      <c r="B55" s="12" t="s">
        <v>26</v>
      </c>
      <c r="C55" s="19">
        <v>9.9700000000000006</v>
      </c>
      <c r="D55">
        <v>4.2</v>
      </c>
      <c r="E55">
        <v>7.3</v>
      </c>
      <c r="F55">
        <v>21.85</v>
      </c>
      <c r="G55">
        <v>215.65</v>
      </c>
      <c r="H55" t="s">
        <v>14</v>
      </c>
      <c r="I55" t="s">
        <v>48</v>
      </c>
      <c r="J55" s="11" t="s">
        <v>11</v>
      </c>
    </row>
    <row r="56" spans="1:10" x14ac:dyDescent="0.2">
      <c r="A56" s="20" t="s">
        <v>49</v>
      </c>
      <c r="B56" s="4" t="s">
        <v>24</v>
      </c>
      <c r="C56" s="19">
        <v>12.82</v>
      </c>
      <c r="D56">
        <v>4.0999999999999996</v>
      </c>
      <c r="E56">
        <v>7.3</v>
      </c>
      <c r="F56">
        <v>21.09</v>
      </c>
      <c r="G56">
        <v>270.37</v>
      </c>
      <c r="H56" t="s">
        <v>14</v>
      </c>
      <c r="I56" t="s">
        <v>48</v>
      </c>
      <c r="J56" s="11" t="s">
        <v>11</v>
      </c>
    </row>
    <row r="57" spans="1:10" x14ac:dyDescent="0.2">
      <c r="A57" s="20" t="s">
        <v>49</v>
      </c>
      <c r="B57" s="12" t="s">
        <v>26</v>
      </c>
      <c r="C57" s="19">
        <v>11.51</v>
      </c>
      <c r="D57">
        <v>4.2</v>
      </c>
      <c r="E57">
        <v>7.6</v>
      </c>
      <c r="F57">
        <v>23.01</v>
      </c>
      <c r="G57">
        <v>264.83999999999997</v>
      </c>
      <c r="H57" t="s">
        <v>14</v>
      </c>
      <c r="I57" t="s">
        <v>48</v>
      </c>
      <c r="J57" s="11" t="s">
        <v>11</v>
      </c>
    </row>
    <row r="58" spans="1:10" x14ac:dyDescent="0.2">
      <c r="A58" s="20" t="s">
        <v>50</v>
      </c>
      <c r="B58" s="4" t="s">
        <v>24</v>
      </c>
      <c r="C58" s="19">
        <v>12.53</v>
      </c>
      <c r="D58">
        <v>4.0999999999999996</v>
      </c>
      <c r="E58">
        <v>7.6</v>
      </c>
      <c r="F58">
        <v>22.82</v>
      </c>
      <c r="G58">
        <v>285.93</v>
      </c>
      <c r="H58" t="s">
        <v>14</v>
      </c>
      <c r="I58" t="s">
        <v>48</v>
      </c>
      <c r="J58" s="11" t="s">
        <v>11</v>
      </c>
    </row>
    <row r="59" spans="1:10" x14ac:dyDescent="0.2">
      <c r="A59" s="20" t="s">
        <v>50</v>
      </c>
      <c r="B59" s="12" t="s">
        <v>26</v>
      </c>
      <c r="C59" s="19">
        <v>11.2</v>
      </c>
      <c r="D59">
        <v>3.8</v>
      </c>
      <c r="E59">
        <v>7.7</v>
      </c>
      <c r="F59">
        <v>21.85</v>
      </c>
      <c r="G59">
        <v>244.72</v>
      </c>
      <c r="H59" t="s">
        <v>14</v>
      </c>
      <c r="I59" t="s">
        <v>48</v>
      </c>
      <c r="J59" s="11" t="s">
        <v>11</v>
      </c>
    </row>
    <row r="60" spans="1:10" x14ac:dyDescent="0.2">
      <c r="A60" s="20" t="s">
        <v>51</v>
      </c>
      <c r="B60" s="4" t="s">
        <v>24</v>
      </c>
      <c r="C60" s="19">
        <v>13.48</v>
      </c>
      <c r="D60">
        <v>4.0999999999999996</v>
      </c>
      <c r="E60">
        <v>7.5</v>
      </c>
      <c r="F60">
        <v>22.04</v>
      </c>
      <c r="G60">
        <v>297.08999999999997</v>
      </c>
      <c r="H60" t="s">
        <v>14</v>
      </c>
      <c r="I60" t="s">
        <v>48</v>
      </c>
      <c r="J60" s="11" t="s">
        <v>11</v>
      </c>
    </row>
    <row r="61" spans="1:10" x14ac:dyDescent="0.2">
      <c r="A61" s="20" t="s">
        <v>51</v>
      </c>
      <c r="B61" s="12" t="s">
        <v>26</v>
      </c>
      <c r="C61" s="19">
        <v>9.68</v>
      </c>
      <c r="D61">
        <v>4</v>
      </c>
      <c r="E61">
        <v>7.6</v>
      </c>
      <c r="F61">
        <v>22.04</v>
      </c>
      <c r="G61">
        <v>213.34</v>
      </c>
      <c r="H61" t="s">
        <v>14</v>
      </c>
      <c r="I61" t="s">
        <v>48</v>
      </c>
      <c r="J61" s="11" t="s">
        <v>11</v>
      </c>
    </row>
    <row r="62" spans="1:10" x14ac:dyDescent="0.2">
      <c r="A62" s="20" t="s">
        <v>58</v>
      </c>
      <c r="B62" s="4" t="s">
        <v>24</v>
      </c>
      <c r="C62" s="19">
        <v>11.88</v>
      </c>
      <c r="D62">
        <v>3.9</v>
      </c>
      <c r="E62">
        <v>7.7</v>
      </c>
      <c r="F62">
        <v>22.04</v>
      </c>
      <c r="G62">
        <v>261.83</v>
      </c>
      <c r="H62" t="s">
        <v>14</v>
      </c>
      <c r="I62" t="s">
        <v>48</v>
      </c>
      <c r="J62" s="11" t="s">
        <v>11</v>
      </c>
    </row>
    <row r="63" spans="1:10" x14ac:dyDescent="0.2">
      <c r="A63" s="20" t="s">
        <v>58</v>
      </c>
      <c r="B63" s="12" t="s">
        <v>26</v>
      </c>
      <c r="C63" s="19">
        <v>11.17</v>
      </c>
      <c r="D63">
        <v>4.0999999999999996</v>
      </c>
      <c r="E63">
        <v>7.6</v>
      </c>
      <c r="F63">
        <v>22.82</v>
      </c>
      <c r="G63">
        <v>254.89</v>
      </c>
      <c r="H63" t="s">
        <v>14</v>
      </c>
      <c r="I63" t="s">
        <v>48</v>
      </c>
      <c r="J63" s="11" t="s">
        <v>11</v>
      </c>
    </row>
    <row r="64" spans="1:10" x14ac:dyDescent="0.2">
      <c r="A64" s="20" t="s">
        <v>59</v>
      </c>
      <c r="B64" s="4" t="s">
        <v>24</v>
      </c>
      <c r="C64" s="19">
        <v>13.2</v>
      </c>
      <c r="D64">
        <v>4.2</v>
      </c>
      <c r="E64">
        <v>7.3</v>
      </c>
      <c r="F64">
        <v>21.85</v>
      </c>
      <c r="G64">
        <v>288.42</v>
      </c>
      <c r="H64" t="s">
        <v>14</v>
      </c>
      <c r="I64" t="s">
        <v>48</v>
      </c>
      <c r="J64" s="11" t="s">
        <v>11</v>
      </c>
    </row>
    <row r="65" spans="1:10" x14ac:dyDescent="0.2">
      <c r="A65" s="20" t="s">
        <v>59</v>
      </c>
      <c r="B65" s="12" t="s">
        <v>26</v>
      </c>
      <c r="C65" s="19">
        <v>11.58</v>
      </c>
      <c r="D65">
        <v>3.6</v>
      </c>
      <c r="E65">
        <v>8.1</v>
      </c>
      <c r="F65">
        <v>22.82</v>
      </c>
      <c r="G65">
        <v>264.25</v>
      </c>
      <c r="H65" t="s">
        <v>14</v>
      </c>
      <c r="I65" t="s">
        <v>48</v>
      </c>
      <c r="J65" s="11" t="s">
        <v>11</v>
      </c>
    </row>
    <row r="66" spans="1:10" x14ac:dyDescent="0.2">
      <c r="A66" s="20" t="s">
        <v>60</v>
      </c>
      <c r="B66" s="4" t="s">
        <v>24</v>
      </c>
      <c r="C66" s="19">
        <v>9.26</v>
      </c>
      <c r="D66">
        <v>4.0999999999999996</v>
      </c>
      <c r="E66">
        <v>7.6</v>
      </c>
      <c r="F66">
        <v>22.82</v>
      </c>
      <c r="G66">
        <v>211.31</v>
      </c>
      <c r="H66" t="s">
        <v>14</v>
      </c>
      <c r="I66" t="s">
        <v>48</v>
      </c>
      <c r="J66" s="11" t="s">
        <v>11</v>
      </c>
    </row>
    <row r="67" spans="1:10" x14ac:dyDescent="0.2">
      <c r="A67" s="20" t="s">
        <v>60</v>
      </c>
      <c r="B67" s="12" t="s">
        <v>26</v>
      </c>
      <c r="C67" s="19">
        <v>12.37</v>
      </c>
      <c r="D67">
        <v>4.4000000000000004</v>
      </c>
      <c r="E67">
        <v>7.5</v>
      </c>
      <c r="F67">
        <v>23.8</v>
      </c>
      <c r="G67">
        <v>294.39999999999998</v>
      </c>
      <c r="H67" t="s">
        <v>14</v>
      </c>
      <c r="I67" t="s">
        <v>48</v>
      </c>
      <c r="J67" s="11" t="s">
        <v>11</v>
      </c>
    </row>
    <row r="68" spans="1:10" x14ac:dyDescent="0.2">
      <c r="A68" s="20" t="s">
        <v>61</v>
      </c>
      <c r="B68" s="4" t="s">
        <v>24</v>
      </c>
      <c r="C68" s="19">
        <v>14.57</v>
      </c>
      <c r="D68">
        <v>3.8</v>
      </c>
      <c r="E68">
        <v>7.6</v>
      </c>
      <c r="F68">
        <v>21.09</v>
      </c>
      <c r="G68">
        <v>307.27999999999997</v>
      </c>
      <c r="H68" t="s">
        <v>14</v>
      </c>
      <c r="I68" t="s">
        <v>48</v>
      </c>
      <c r="J68" s="11" t="s">
        <v>11</v>
      </c>
    </row>
    <row r="69" spans="1:10" x14ac:dyDescent="0.2">
      <c r="A69" s="20" t="s">
        <v>61</v>
      </c>
      <c r="B69" s="12" t="s">
        <v>26</v>
      </c>
      <c r="C69" s="19">
        <v>6.21</v>
      </c>
      <c r="D69">
        <v>4.4000000000000004</v>
      </c>
      <c r="E69">
        <v>7.3</v>
      </c>
      <c r="F69">
        <v>22.82</v>
      </c>
      <c r="G69">
        <v>141.71</v>
      </c>
      <c r="H69" t="s">
        <v>14</v>
      </c>
      <c r="I69" t="s">
        <v>48</v>
      </c>
      <c r="J69" s="11" t="s">
        <v>11</v>
      </c>
    </row>
    <row r="70" spans="1:10" x14ac:dyDescent="0.2">
      <c r="A70" s="20" t="s">
        <v>62</v>
      </c>
      <c r="B70" s="4" t="s">
        <v>24</v>
      </c>
      <c r="C70" s="19">
        <v>12.03</v>
      </c>
      <c r="D70">
        <v>3.4</v>
      </c>
      <c r="E70">
        <v>8</v>
      </c>
      <c r="F70">
        <v>21.09</v>
      </c>
      <c r="G70">
        <v>253.71</v>
      </c>
      <c r="H70" t="s">
        <v>14</v>
      </c>
      <c r="I70" t="s">
        <v>48</v>
      </c>
      <c r="J70" s="11" t="s">
        <v>11</v>
      </c>
    </row>
    <row r="71" spans="1:10" x14ac:dyDescent="0.2">
      <c r="A71" s="20" t="s">
        <v>62</v>
      </c>
      <c r="B71" s="12" t="s">
        <v>26</v>
      </c>
      <c r="C71" s="19">
        <v>26.08</v>
      </c>
      <c r="D71">
        <v>4.5999999999999996</v>
      </c>
      <c r="E71">
        <v>8</v>
      </c>
      <c r="F71">
        <v>26.08</v>
      </c>
      <c r="G71">
        <v>243.06</v>
      </c>
      <c r="H71" t="s">
        <v>14</v>
      </c>
      <c r="I71" t="s">
        <v>48</v>
      </c>
      <c r="J71" s="11" t="s">
        <v>11</v>
      </c>
    </row>
    <row r="72" spans="1:10" x14ac:dyDescent="0.2">
      <c r="A72" s="20" t="s">
        <v>78</v>
      </c>
      <c r="B72" s="4" t="s">
        <v>24</v>
      </c>
      <c r="C72" s="19">
        <v>21.85</v>
      </c>
      <c r="D72">
        <v>4</v>
      </c>
      <c r="E72">
        <v>7.5</v>
      </c>
      <c r="F72">
        <v>21.85</v>
      </c>
      <c r="G72">
        <v>306.11</v>
      </c>
      <c r="H72" t="s">
        <v>14</v>
      </c>
      <c r="I72" t="s">
        <v>48</v>
      </c>
      <c r="J72" s="11" t="s">
        <v>11</v>
      </c>
    </row>
    <row r="73" spans="1:10" x14ac:dyDescent="0.2">
      <c r="A73" s="20" t="s">
        <v>78</v>
      </c>
      <c r="B73" s="12" t="s">
        <v>26</v>
      </c>
      <c r="C73" s="19">
        <v>22.04</v>
      </c>
      <c r="D73">
        <v>4.0999999999999996</v>
      </c>
      <c r="E73">
        <v>7.5</v>
      </c>
      <c r="F73">
        <v>22.04</v>
      </c>
      <c r="G73">
        <v>217.75</v>
      </c>
      <c r="H73" t="s">
        <v>14</v>
      </c>
      <c r="I73" t="s">
        <v>48</v>
      </c>
      <c r="J73" s="11" t="s">
        <v>11</v>
      </c>
    </row>
    <row r="74" spans="1:10" x14ac:dyDescent="0.2">
      <c r="A74" s="20" t="s">
        <v>79</v>
      </c>
      <c r="B74" s="4" t="s">
        <v>24</v>
      </c>
      <c r="C74" s="19">
        <v>23.59</v>
      </c>
      <c r="D74">
        <v>4.2</v>
      </c>
      <c r="E74">
        <v>7.5</v>
      </c>
      <c r="F74">
        <v>22.82</v>
      </c>
      <c r="G74">
        <v>538.82000000000005</v>
      </c>
      <c r="H74" t="s">
        <v>14</v>
      </c>
      <c r="I74" t="s">
        <v>48</v>
      </c>
      <c r="J74" s="11" t="s">
        <v>11</v>
      </c>
    </row>
    <row r="75" spans="1:10" x14ac:dyDescent="0.2">
      <c r="A75" s="20" t="s">
        <v>79</v>
      </c>
      <c r="B75" s="12" t="s">
        <v>26</v>
      </c>
      <c r="C75" s="19">
        <v>13.23</v>
      </c>
      <c r="D75">
        <v>4.2</v>
      </c>
      <c r="E75">
        <v>7.6</v>
      </c>
      <c r="F75">
        <v>23.01</v>
      </c>
      <c r="G75">
        <v>304.42</v>
      </c>
      <c r="H75" t="s">
        <v>14</v>
      </c>
      <c r="I75" t="s">
        <v>48</v>
      </c>
      <c r="J75" s="11" t="s">
        <v>11</v>
      </c>
    </row>
    <row r="76" spans="1:10" x14ac:dyDescent="0.2">
      <c r="A76" s="20" t="s">
        <v>80</v>
      </c>
      <c r="B76" s="4" t="s">
        <v>24</v>
      </c>
      <c r="C76" s="19">
        <v>21.78</v>
      </c>
      <c r="D76">
        <v>3.9</v>
      </c>
      <c r="E76">
        <v>7.5</v>
      </c>
      <c r="F76">
        <v>21.09</v>
      </c>
      <c r="G76">
        <v>459.34</v>
      </c>
      <c r="H76" t="s">
        <v>14</v>
      </c>
      <c r="I76" t="s">
        <v>48</v>
      </c>
      <c r="J76" s="11" t="s">
        <v>11</v>
      </c>
    </row>
    <row r="77" spans="1:10" x14ac:dyDescent="0.2">
      <c r="A77" s="20" t="s">
        <v>80</v>
      </c>
      <c r="B77" s="12" t="s">
        <v>26</v>
      </c>
      <c r="C77" s="19">
        <v>15.73</v>
      </c>
      <c r="D77">
        <v>3.4</v>
      </c>
      <c r="E77">
        <v>8.3000000000000007</v>
      </c>
      <c r="F77">
        <v>22.82</v>
      </c>
      <c r="G77">
        <v>358.95</v>
      </c>
      <c r="H77" t="s">
        <v>14</v>
      </c>
      <c r="I77" t="s">
        <v>48</v>
      </c>
      <c r="J77" s="11" t="s">
        <v>11</v>
      </c>
    </row>
    <row r="78" spans="1:10" x14ac:dyDescent="0.2">
      <c r="A78" s="20" t="s">
        <v>81</v>
      </c>
      <c r="B78" s="4" t="s">
        <v>24</v>
      </c>
      <c r="C78" s="19">
        <v>15.5</v>
      </c>
      <c r="D78">
        <v>4</v>
      </c>
      <c r="E78">
        <v>7.5</v>
      </c>
      <c r="F78">
        <v>21.85</v>
      </c>
      <c r="G78">
        <v>338.67</v>
      </c>
      <c r="H78" t="s">
        <v>14</v>
      </c>
      <c r="I78" t="s">
        <v>48</v>
      </c>
      <c r="J78" s="11" t="s">
        <v>11</v>
      </c>
    </row>
    <row r="79" spans="1:10" x14ac:dyDescent="0.2">
      <c r="A79" s="20" t="s">
        <v>81</v>
      </c>
      <c r="B79" s="12" t="s">
        <v>26</v>
      </c>
      <c r="C79" s="19">
        <v>21.9</v>
      </c>
      <c r="D79">
        <v>4.0999999999999996</v>
      </c>
      <c r="E79">
        <v>7.8</v>
      </c>
      <c r="F79">
        <v>23.8</v>
      </c>
      <c r="G79">
        <v>521.22</v>
      </c>
      <c r="H79" t="s">
        <v>14</v>
      </c>
      <c r="I79" t="s">
        <v>48</v>
      </c>
      <c r="J79" s="11" t="s">
        <v>11</v>
      </c>
    </row>
    <row r="80" spans="1:10" x14ac:dyDescent="0.2">
      <c r="A80" s="20" t="s">
        <v>82</v>
      </c>
      <c r="B80" s="4" t="s">
        <v>24</v>
      </c>
      <c r="C80" s="19">
        <v>21.27</v>
      </c>
      <c r="D80">
        <v>3.3</v>
      </c>
      <c r="E80">
        <v>8.3000000000000007</v>
      </c>
      <c r="F80">
        <v>22.04</v>
      </c>
      <c r="G80">
        <v>475.4</v>
      </c>
      <c r="H80" t="s">
        <v>14</v>
      </c>
      <c r="I80" t="s">
        <v>48</v>
      </c>
      <c r="J80" s="11" t="s">
        <v>11</v>
      </c>
    </row>
    <row r="81" spans="1:10" x14ac:dyDescent="0.2">
      <c r="A81" s="20" t="s">
        <v>82</v>
      </c>
      <c r="B81" s="12" t="s">
        <v>26</v>
      </c>
      <c r="C81" s="19">
        <v>17.53</v>
      </c>
      <c r="D81">
        <v>3.8</v>
      </c>
      <c r="E81">
        <v>7.6</v>
      </c>
      <c r="F81">
        <v>22.04</v>
      </c>
      <c r="G81">
        <v>386.38</v>
      </c>
      <c r="H81" t="s">
        <v>14</v>
      </c>
      <c r="I81" t="s">
        <v>48</v>
      </c>
      <c r="J81" s="11" t="s">
        <v>11</v>
      </c>
    </row>
    <row r="82" spans="1:10" x14ac:dyDescent="0.2">
      <c r="A82" s="20" t="s">
        <v>83</v>
      </c>
      <c r="B82" s="4" t="s">
        <v>24</v>
      </c>
      <c r="C82" s="19">
        <v>23.99</v>
      </c>
      <c r="D82">
        <v>4.3</v>
      </c>
      <c r="E82">
        <v>7.2</v>
      </c>
      <c r="F82">
        <v>21.85</v>
      </c>
      <c r="G82">
        <v>524.17999999999995</v>
      </c>
      <c r="H82" t="s">
        <v>14</v>
      </c>
      <c r="I82" t="s">
        <v>48</v>
      </c>
      <c r="J82" s="11" t="s">
        <v>11</v>
      </c>
    </row>
    <row r="83" spans="1:10" x14ac:dyDescent="0.2">
      <c r="A83" s="20" t="s">
        <v>83</v>
      </c>
      <c r="B83" s="12" t="s">
        <v>26</v>
      </c>
      <c r="C83" s="19">
        <v>17.510000000000002</v>
      </c>
      <c r="D83">
        <v>3.8</v>
      </c>
      <c r="E83">
        <v>7.9</v>
      </c>
      <c r="F83">
        <v>22.82</v>
      </c>
      <c r="G83">
        <v>399.57</v>
      </c>
      <c r="H83" t="s">
        <v>14</v>
      </c>
      <c r="I83" t="s">
        <v>48</v>
      </c>
      <c r="J83" s="11" t="s">
        <v>11</v>
      </c>
    </row>
    <row r="84" spans="1:10" x14ac:dyDescent="0.2">
      <c r="A84" s="20" t="s">
        <v>84</v>
      </c>
      <c r="B84" s="4" t="s">
        <v>24</v>
      </c>
      <c r="C84" s="19">
        <v>23.3</v>
      </c>
      <c r="D84">
        <v>3.9</v>
      </c>
      <c r="E84">
        <v>7.9</v>
      </c>
      <c r="F84">
        <v>23.01</v>
      </c>
      <c r="G84">
        <v>536.13</v>
      </c>
      <c r="H84" t="s">
        <v>14</v>
      </c>
      <c r="I84" t="s">
        <v>48</v>
      </c>
      <c r="J84" s="11" t="s">
        <v>11</v>
      </c>
    </row>
    <row r="85" spans="1:10" x14ac:dyDescent="0.2">
      <c r="A85" s="20" t="s">
        <v>84</v>
      </c>
      <c r="B85" s="12" t="s">
        <v>26</v>
      </c>
      <c r="C85" s="19">
        <v>18.559999999999999</v>
      </c>
      <c r="D85">
        <v>4.2</v>
      </c>
      <c r="E85">
        <v>7.5</v>
      </c>
      <c r="F85">
        <v>22.82</v>
      </c>
      <c r="G85">
        <v>423.53</v>
      </c>
      <c r="H85" t="s">
        <v>14</v>
      </c>
      <c r="I85" t="s">
        <v>48</v>
      </c>
      <c r="J85" s="11" t="s">
        <v>11</v>
      </c>
    </row>
    <row r="86" spans="1:10" x14ac:dyDescent="0.2">
      <c r="A86" s="20" t="s">
        <v>85</v>
      </c>
      <c r="B86" s="4" t="s">
        <v>24</v>
      </c>
      <c r="C86" s="19">
        <v>24.25</v>
      </c>
      <c r="D86">
        <v>4.0999999999999996</v>
      </c>
      <c r="E86">
        <v>7.5</v>
      </c>
      <c r="F86">
        <v>22.04</v>
      </c>
      <c r="G86">
        <v>534.47</v>
      </c>
      <c r="H86" t="s">
        <v>14</v>
      </c>
      <c r="I86" t="s">
        <v>48</v>
      </c>
      <c r="J86" s="11" t="s">
        <v>11</v>
      </c>
    </row>
    <row r="87" spans="1:10" x14ac:dyDescent="0.2">
      <c r="A87" s="20" t="s">
        <v>85</v>
      </c>
      <c r="B87" s="12" t="s">
        <v>26</v>
      </c>
      <c r="C87" s="19">
        <v>18.920000000000002</v>
      </c>
      <c r="D87">
        <v>3.7</v>
      </c>
      <c r="E87">
        <v>7.8</v>
      </c>
      <c r="F87">
        <v>21.85</v>
      </c>
      <c r="G87">
        <v>413.4</v>
      </c>
      <c r="H87" t="s">
        <v>14</v>
      </c>
      <c r="I87" t="s">
        <v>48</v>
      </c>
      <c r="J87" s="11" t="s">
        <v>11</v>
      </c>
    </row>
    <row r="88" spans="1:10" x14ac:dyDescent="0.2">
      <c r="A88" s="20" t="s">
        <v>86</v>
      </c>
      <c r="B88" s="4" t="s">
        <v>24</v>
      </c>
      <c r="C88" s="19">
        <v>21.74</v>
      </c>
      <c r="D88">
        <v>3.9</v>
      </c>
      <c r="E88">
        <v>7.7</v>
      </c>
      <c r="F88">
        <v>21.92</v>
      </c>
      <c r="G88">
        <v>476.54</v>
      </c>
      <c r="H88" t="s">
        <v>14</v>
      </c>
      <c r="I88" t="s">
        <v>48</v>
      </c>
      <c r="J88" s="11" t="s">
        <v>11</v>
      </c>
    </row>
    <row r="89" spans="1:10" x14ac:dyDescent="0.2">
      <c r="A89" s="20" t="s">
        <v>86</v>
      </c>
      <c r="B89" s="12" t="s">
        <v>26</v>
      </c>
      <c r="C89" s="19">
        <v>20.190000000000001</v>
      </c>
      <c r="D89">
        <v>4</v>
      </c>
      <c r="E89">
        <v>7.8</v>
      </c>
      <c r="F89">
        <v>22.95</v>
      </c>
      <c r="G89">
        <v>463.36</v>
      </c>
      <c r="H89" t="s">
        <v>14</v>
      </c>
      <c r="I89" t="s">
        <v>48</v>
      </c>
      <c r="J89" s="11" t="s">
        <v>11</v>
      </c>
    </row>
    <row r="90" spans="1:10" x14ac:dyDescent="0.2">
      <c r="A90" s="20" t="s">
        <v>87</v>
      </c>
      <c r="B90" s="4" t="s">
        <v>24</v>
      </c>
      <c r="C90" s="19">
        <v>24.93</v>
      </c>
      <c r="D90">
        <v>3.8</v>
      </c>
      <c r="E90">
        <v>7.7</v>
      </c>
      <c r="F90">
        <v>21.14</v>
      </c>
      <c r="G90">
        <v>527.02</v>
      </c>
      <c r="H90" t="s">
        <v>14</v>
      </c>
      <c r="I90" t="s">
        <v>48</v>
      </c>
      <c r="J90" s="11" t="s">
        <v>11</v>
      </c>
    </row>
    <row r="91" spans="1:10" x14ac:dyDescent="0.2">
      <c r="A91" s="20" t="s">
        <v>87</v>
      </c>
      <c r="B91" s="12" t="s">
        <v>26</v>
      </c>
      <c r="C91" s="19">
        <v>18.61</v>
      </c>
      <c r="D91">
        <v>4.4000000000000004</v>
      </c>
      <c r="E91">
        <v>7.4</v>
      </c>
      <c r="F91">
        <v>21.65</v>
      </c>
      <c r="G91">
        <v>402.9</v>
      </c>
      <c r="H91" t="s">
        <v>14</v>
      </c>
      <c r="I91" t="s">
        <v>48</v>
      </c>
      <c r="J91" s="11" t="s">
        <v>11</v>
      </c>
    </row>
    <row r="92" spans="1:10" x14ac:dyDescent="0.2">
      <c r="A92" s="20" t="s">
        <v>88</v>
      </c>
      <c r="B92" s="4" t="s">
        <v>24</v>
      </c>
      <c r="C92" s="19">
        <v>25.41</v>
      </c>
      <c r="D92">
        <v>4.2</v>
      </c>
      <c r="E92">
        <v>7.5</v>
      </c>
      <c r="F92">
        <v>21.91</v>
      </c>
      <c r="G92">
        <v>556.73</v>
      </c>
      <c r="H92" t="s">
        <v>14</v>
      </c>
      <c r="I92" t="s">
        <v>48</v>
      </c>
      <c r="J92" s="11" t="s">
        <v>11</v>
      </c>
    </row>
    <row r="93" spans="1:10" x14ac:dyDescent="0.2">
      <c r="A93" s="20" t="s">
        <v>88</v>
      </c>
      <c r="B93" s="12" t="s">
        <v>26</v>
      </c>
      <c r="C93" s="19">
        <v>17.899999999999999</v>
      </c>
      <c r="D93">
        <v>4.4000000000000004</v>
      </c>
      <c r="E93">
        <v>7.6</v>
      </c>
      <c r="F93">
        <v>23.22</v>
      </c>
      <c r="G93">
        <v>415.63</v>
      </c>
      <c r="H93" t="s">
        <v>14</v>
      </c>
      <c r="I93" t="s">
        <v>48</v>
      </c>
      <c r="J93" s="11" t="s">
        <v>11</v>
      </c>
    </row>
    <row r="94" spans="1:10" x14ac:dyDescent="0.2">
      <c r="A94" s="20">
        <v>43106</v>
      </c>
      <c r="B94" s="4" t="s">
        <v>24</v>
      </c>
      <c r="C94" s="19">
        <v>21.22</v>
      </c>
      <c r="D94">
        <v>3.9</v>
      </c>
      <c r="E94">
        <v>7.6</v>
      </c>
      <c r="F94">
        <v>21.54</v>
      </c>
      <c r="G94">
        <v>457.07</v>
      </c>
      <c r="H94" t="s">
        <v>14</v>
      </c>
      <c r="I94" t="s">
        <v>48</v>
      </c>
      <c r="J94" s="11" t="s">
        <v>11</v>
      </c>
    </row>
    <row r="95" spans="1:10" x14ac:dyDescent="0.2">
      <c r="A95" s="20">
        <v>43106</v>
      </c>
      <c r="B95" s="12" t="s">
        <v>26</v>
      </c>
      <c r="C95" s="19">
        <v>15.2</v>
      </c>
      <c r="D95">
        <v>4.5</v>
      </c>
      <c r="E95">
        <v>7.5</v>
      </c>
      <c r="F95">
        <v>22.77</v>
      </c>
      <c r="G95">
        <v>346.1</v>
      </c>
      <c r="H95" t="s">
        <v>14</v>
      </c>
      <c r="I95" t="s">
        <v>48</v>
      </c>
      <c r="J95" s="11" t="s">
        <v>11</v>
      </c>
    </row>
    <row r="96" spans="1:10" x14ac:dyDescent="0.2">
      <c r="A96" s="20">
        <v>43137</v>
      </c>
      <c r="B96" s="4" t="s">
        <v>24</v>
      </c>
      <c r="C96" s="19">
        <v>20.18</v>
      </c>
      <c r="D96">
        <v>3.7</v>
      </c>
      <c r="E96">
        <v>7.8</v>
      </c>
      <c r="F96">
        <v>21.34</v>
      </c>
      <c r="G96">
        <v>430.64</v>
      </c>
      <c r="H96" t="s">
        <v>14</v>
      </c>
      <c r="I96" t="s">
        <v>48</v>
      </c>
      <c r="J96" s="11" t="s">
        <v>11</v>
      </c>
    </row>
    <row r="97" spans="1:10" x14ac:dyDescent="0.2">
      <c r="A97" s="20">
        <v>43137</v>
      </c>
      <c r="B97" s="12" t="s">
        <v>26</v>
      </c>
      <c r="C97" s="19">
        <v>14.59</v>
      </c>
      <c r="D97">
        <v>4.7</v>
      </c>
      <c r="E97">
        <v>7.4</v>
      </c>
      <c r="F97">
        <v>22.61</v>
      </c>
      <c r="G97">
        <v>329.87</v>
      </c>
      <c r="H97" t="s">
        <v>14</v>
      </c>
      <c r="I97" t="s">
        <v>48</v>
      </c>
      <c r="J97" s="11" t="s">
        <v>11</v>
      </c>
    </row>
    <row r="98" spans="1:10" x14ac:dyDescent="0.2">
      <c r="A98" s="20">
        <v>43165</v>
      </c>
      <c r="B98" s="4" t="s">
        <v>24</v>
      </c>
      <c r="C98" s="19">
        <v>22.17</v>
      </c>
      <c r="D98">
        <v>4</v>
      </c>
      <c r="E98">
        <v>7.7</v>
      </c>
      <c r="F98">
        <v>22.56</v>
      </c>
      <c r="G98">
        <v>500.15</v>
      </c>
      <c r="H98" t="s">
        <v>14</v>
      </c>
      <c r="I98" t="s">
        <v>48</v>
      </c>
      <c r="J98" s="11" t="s">
        <v>11</v>
      </c>
    </row>
    <row r="99" spans="1:10" x14ac:dyDescent="0.2">
      <c r="A99" s="20">
        <v>43165</v>
      </c>
      <c r="B99" s="12" t="s">
        <v>26</v>
      </c>
      <c r="C99" s="19">
        <v>14.68</v>
      </c>
      <c r="D99">
        <v>4.0999999999999996</v>
      </c>
      <c r="E99">
        <v>7.9</v>
      </c>
      <c r="F99">
        <v>23.32</v>
      </c>
      <c r="G99">
        <v>342.33</v>
      </c>
      <c r="H99" t="s">
        <v>14</v>
      </c>
      <c r="I99" t="s">
        <v>48</v>
      </c>
      <c r="J99" s="11" t="s">
        <v>11</v>
      </c>
    </row>
    <row r="100" spans="1:10" x14ac:dyDescent="0.2">
      <c r="A100" s="20">
        <v>43196</v>
      </c>
      <c r="B100" s="4" t="s">
        <v>24</v>
      </c>
      <c r="C100" s="19">
        <v>24.42</v>
      </c>
      <c r="D100">
        <v>3.9</v>
      </c>
      <c r="E100">
        <v>7.9</v>
      </c>
      <c r="F100">
        <v>22.5</v>
      </c>
      <c r="G100">
        <v>549.45000000000005</v>
      </c>
      <c r="H100" t="s">
        <v>14</v>
      </c>
      <c r="I100" t="s">
        <v>48</v>
      </c>
      <c r="J100" s="11" t="s">
        <v>11</v>
      </c>
    </row>
    <row r="101" spans="1:10" x14ac:dyDescent="0.2">
      <c r="A101" s="20">
        <v>43196</v>
      </c>
      <c r="B101" s="12" t="s">
        <v>26</v>
      </c>
      <c r="C101" s="19">
        <v>23.32</v>
      </c>
      <c r="D101">
        <v>4.2</v>
      </c>
      <c r="E101">
        <v>7.8</v>
      </c>
      <c r="F101">
        <v>23.32</v>
      </c>
      <c r="G101">
        <v>341.63</v>
      </c>
      <c r="H101" t="s">
        <v>14</v>
      </c>
      <c r="I101" t="s">
        <v>48</v>
      </c>
      <c r="J101" s="11" t="s">
        <v>11</v>
      </c>
    </row>
    <row r="102" spans="1:10" x14ac:dyDescent="0.2">
      <c r="A102" s="20">
        <v>43226</v>
      </c>
      <c r="B102" s="4" t="s">
        <v>24</v>
      </c>
      <c r="H102" t="s">
        <v>14</v>
      </c>
      <c r="I102" t="s">
        <v>48</v>
      </c>
      <c r="J102" s="11" t="s">
        <v>11</v>
      </c>
    </row>
    <row r="103" spans="1:10" x14ac:dyDescent="0.2">
      <c r="A103" s="20">
        <v>43226</v>
      </c>
      <c r="B103" s="12" t="s">
        <v>26</v>
      </c>
      <c r="H103" t="s">
        <v>14</v>
      </c>
      <c r="I103" t="s">
        <v>48</v>
      </c>
      <c r="J103" s="11" t="s">
        <v>11</v>
      </c>
    </row>
    <row r="104" spans="1:10" x14ac:dyDescent="0.2">
      <c r="A104" s="20">
        <v>43257</v>
      </c>
      <c r="B104" s="4" t="s">
        <v>24</v>
      </c>
      <c r="C104" s="19">
        <v>24.59</v>
      </c>
      <c r="D104">
        <v>3.6</v>
      </c>
      <c r="E104">
        <v>7.8</v>
      </c>
      <c r="F104">
        <v>24.59</v>
      </c>
      <c r="G104">
        <v>520.07000000000005</v>
      </c>
      <c r="H104" t="s">
        <v>14</v>
      </c>
      <c r="I104" t="s">
        <v>48</v>
      </c>
      <c r="J104" s="11" t="s">
        <v>11</v>
      </c>
    </row>
    <row r="105" spans="1:10" x14ac:dyDescent="0.2">
      <c r="A105" s="20">
        <v>43257</v>
      </c>
      <c r="B105" s="12" t="s">
        <v>26</v>
      </c>
      <c r="C105" s="19">
        <v>14.97</v>
      </c>
      <c r="D105">
        <v>4.2</v>
      </c>
      <c r="E105">
        <v>7.5</v>
      </c>
      <c r="F105">
        <v>21.91</v>
      </c>
      <c r="G105">
        <v>327.99</v>
      </c>
      <c r="H105" t="s">
        <v>14</v>
      </c>
      <c r="I105" t="s">
        <v>48</v>
      </c>
      <c r="J105" s="11" t="s">
        <v>11</v>
      </c>
    </row>
    <row r="106" spans="1:10" x14ac:dyDescent="0.2">
      <c r="A106" s="20">
        <v>43287</v>
      </c>
      <c r="B106" s="4" t="s">
        <v>24</v>
      </c>
      <c r="C106" s="19">
        <v>20.5</v>
      </c>
      <c r="D106">
        <v>4.0999999999999996</v>
      </c>
      <c r="E106">
        <v>7.6</v>
      </c>
      <c r="F106">
        <v>20.5</v>
      </c>
      <c r="G106">
        <v>458.38</v>
      </c>
      <c r="H106" t="s">
        <v>14</v>
      </c>
      <c r="I106" t="s">
        <v>48</v>
      </c>
      <c r="J106" s="11" t="s">
        <v>11</v>
      </c>
    </row>
    <row r="107" spans="1:10" x14ac:dyDescent="0.2">
      <c r="A107" s="20">
        <v>43287</v>
      </c>
      <c r="B107" s="12" t="s">
        <v>26</v>
      </c>
      <c r="C107" s="19">
        <v>11.09</v>
      </c>
      <c r="D107">
        <v>4.3</v>
      </c>
      <c r="E107">
        <v>7.5</v>
      </c>
      <c r="F107">
        <v>22.4</v>
      </c>
      <c r="G107">
        <v>248.41</v>
      </c>
      <c r="H107" t="s">
        <v>14</v>
      </c>
      <c r="I107" t="s">
        <v>48</v>
      </c>
      <c r="J107" s="11" t="s">
        <v>11</v>
      </c>
    </row>
    <row r="108" spans="1:10" x14ac:dyDescent="0.2">
      <c r="A108" s="20">
        <v>43318</v>
      </c>
      <c r="B108" s="4" t="s">
        <v>24</v>
      </c>
      <c r="C108" s="19">
        <v>21.28</v>
      </c>
      <c r="D108">
        <v>4.0999999999999996</v>
      </c>
      <c r="E108">
        <v>7.7</v>
      </c>
      <c r="F108">
        <v>21.08</v>
      </c>
      <c r="G108">
        <v>484.12</v>
      </c>
      <c r="H108" t="s">
        <v>14</v>
      </c>
      <c r="I108" t="s">
        <v>48</v>
      </c>
      <c r="J108" s="11" t="s">
        <v>11</v>
      </c>
    </row>
    <row r="109" spans="1:10" x14ac:dyDescent="0.2">
      <c r="A109" s="20">
        <v>43318</v>
      </c>
      <c r="B109" s="12" t="s">
        <v>26</v>
      </c>
      <c r="C109" s="19">
        <v>15.24</v>
      </c>
      <c r="D109">
        <v>3.6</v>
      </c>
      <c r="E109">
        <v>8.1</v>
      </c>
      <c r="F109">
        <v>22.01</v>
      </c>
      <c r="G109">
        <v>335.43</v>
      </c>
      <c r="H109" t="s">
        <v>14</v>
      </c>
      <c r="I109" t="s">
        <v>48</v>
      </c>
      <c r="J109" s="11" t="s">
        <v>11</v>
      </c>
    </row>
    <row r="110" spans="1:10" x14ac:dyDescent="0.2">
      <c r="A110" s="20">
        <v>43349</v>
      </c>
      <c r="B110" s="4" t="s">
        <v>24</v>
      </c>
      <c r="C110" s="19">
        <v>22.04</v>
      </c>
      <c r="D110">
        <v>3.7</v>
      </c>
      <c r="E110">
        <v>7.9</v>
      </c>
      <c r="F110">
        <v>22.03</v>
      </c>
      <c r="G110">
        <v>474.08</v>
      </c>
      <c r="H110" t="s">
        <v>104</v>
      </c>
      <c r="I110" t="s">
        <v>103</v>
      </c>
      <c r="J110" s="11" t="s">
        <v>11</v>
      </c>
    </row>
    <row r="111" spans="1:10" x14ac:dyDescent="0.2">
      <c r="A111" s="20">
        <v>43349</v>
      </c>
      <c r="B111" s="12" t="s">
        <v>26</v>
      </c>
      <c r="H111" t="s">
        <v>104</v>
      </c>
      <c r="I111" t="s">
        <v>103</v>
      </c>
      <c r="J111" s="11" t="s">
        <v>11</v>
      </c>
    </row>
    <row r="112" spans="1:10" x14ac:dyDescent="0.2">
      <c r="A112" s="20">
        <v>43379</v>
      </c>
      <c r="B112" s="4" t="s">
        <v>24</v>
      </c>
      <c r="H112" t="s">
        <v>104</v>
      </c>
      <c r="I112" t="s">
        <v>103</v>
      </c>
      <c r="J112" s="11" t="s">
        <v>11</v>
      </c>
    </row>
    <row r="113" spans="1:10" x14ac:dyDescent="0.2">
      <c r="A113" s="20">
        <v>43379</v>
      </c>
      <c r="B113" s="12" t="s">
        <v>26</v>
      </c>
      <c r="C113" s="19">
        <v>10.84</v>
      </c>
      <c r="D113">
        <v>3.7</v>
      </c>
      <c r="E113">
        <v>8</v>
      </c>
      <c r="F113">
        <v>21.91</v>
      </c>
      <c r="G113">
        <v>237.5</v>
      </c>
      <c r="H113" t="s">
        <v>104</v>
      </c>
      <c r="I113" t="s">
        <v>103</v>
      </c>
      <c r="J113" s="11" t="s">
        <v>11</v>
      </c>
    </row>
    <row r="114" spans="1:10" x14ac:dyDescent="0.2">
      <c r="A114" s="20">
        <v>43410</v>
      </c>
      <c r="B114" s="4" t="s">
        <v>24</v>
      </c>
      <c r="C114" s="19">
        <v>20.98</v>
      </c>
      <c r="D114">
        <v>3.8</v>
      </c>
      <c r="E114">
        <v>7.9</v>
      </c>
      <c r="F114">
        <v>21.71</v>
      </c>
      <c r="G114">
        <v>455.47</v>
      </c>
      <c r="H114" t="s">
        <v>104</v>
      </c>
      <c r="I114" t="s">
        <v>103</v>
      </c>
      <c r="J114" s="11" t="s">
        <v>11</v>
      </c>
    </row>
    <row r="115" spans="1:10" x14ac:dyDescent="0.2">
      <c r="A115" s="20">
        <v>43410</v>
      </c>
      <c r="B115" s="12" t="s">
        <v>26</v>
      </c>
      <c r="H115" t="s">
        <v>190</v>
      </c>
      <c r="I115" t="s">
        <v>103</v>
      </c>
      <c r="J115" s="11" t="s">
        <v>11</v>
      </c>
    </row>
    <row r="116" spans="1:10" x14ac:dyDescent="0.2">
      <c r="A116" s="20">
        <v>43440</v>
      </c>
      <c r="B116" s="4" t="s">
        <v>24</v>
      </c>
      <c r="C116" s="19">
        <v>10.08</v>
      </c>
      <c r="D116">
        <v>3.6</v>
      </c>
      <c r="E116">
        <v>7.9</v>
      </c>
      <c r="F116">
        <v>21.34</v>
      </c>
      <c r="G116">
        <v>215.1</v>
      </c>
      <c r="H116" t="s">
        <v>104</v>
      </c>
      <c r="I116" t="s">
        <v>103</v>
      </c>
      <c r="J116" s="11" t="s">
        <v>11</v>
      </c>
    </row>
    <row r="117" spans="1:10" x14ac:dyDescent="0.2">
      <c r="A117" s="20">
        <v>43440</v>
      </c>
      <c r="B117" s="12" t="s">
        <v>26</v>
      </c>
      <c r="C117" s="19">
        <v>13.57</v>
      </c>
      <c r="D117">
        <v>4.4000000000000004</v>
      </c>
      <c r="E117">
        <v>7.5</v>
      </c>
      <c r="F117">
        <v>22.58</v>
      </c>
      <c r="G117">
        <v>306.41000000000003</v>
      </c>
      <c r="H117" t="s">
        <v>104</v>
      </c>
      <c r="I117" t="s">
        <v>103</v>
      </c>
      <c r="J117" s="11" t="s">
        <v>11</v>
      </c>
    </row>
    <row r="118" spans="1:10" x14ac:dyDescent="0.2">
      <c r="A118" s="20" t="s">
        <v>109</v>
      </c>
      <c r="B118" s="4" t="s">
        <v>24</v>
      </c>
      <c r="C118" s="19">
        <v>11.81</v>
      </c>
      <c r="D118">
        <v>4.4000000000000004</v>
      </c>
      <c r="E118">
        <v>7.8</v>
      </c>
      <c r="F118">
        <v>23.99</v>
      </c>
      <c r="G118">
        <v>283.32</v>
      </c>
      <c r="H118" t="s">
        <v>104</v>
      </c>
      <c r="I118" t="s">
        <v>103</v>
      </c>
      <c r="J118" s="11" t="s">
        <v>11</v>
      </c>
    </row>
    <row r="119" spans="1:10" x14ac:dyDescent="0.2">
      <c r="A119" s="20" t="s">
        <v>109</v>
      </c>
      <c r="B119" s="12" t="s">
        <v>26</v>
      </c>
      <c r="C119" s="19">
        <v>9.15</v>
      </c>
      <c r="D119">
        <v>4.8</v>
      </c>
      <c r="E119">
        <v>7.5</v>
      </c>
      <c r="F119">
        <v>24.73</v>
      </c>
      <c r="G119">
        <v>226.27</v>
      </c>
      <c r="H119" t="s">
        <v>104</v>
      </c>
      <c r="I119" t="s">
        <v>103</v>
      </c>
      <c r="J119" s="11" t="s">
        <v>11</v>
      </c>
    </row>
    <row r="120" spans="1:10" x14ac:dyDescent="0.2">
      <c r="A120" s="20" t="s">
        <v>110</v>
      </c>
      <c r="B120" s="4" t="s">
        <v>24</v>
      </c>
      <c r="C120" s="19">
        <v>14.89</v>
      </c>
      <c r="D120">
        <v>3.7</v>
      </c>
      <c r="E120">
        <v>7.7</v>
      </c>
      <c r="F120">
        <v>20.95</v>
      </c>
      <c r="G120">
        <v>311.95</v>
      </c>
      <c r="H120" t="s">
        <v>104</v>
      </c>
      <c r="I120" t="s">
        <v>103</v>
      </c>
      <c r="J120" s="11" t="s">
        <v>11</v>
      </c>
    </row>
    <row r="121" spans="1:10" x14ac:dyDescent="0.2">
      <c r="A121" s="20" t="s">
        <v>110</v>
      </c>
      <c r="B121" s="12" t="s">
        <v>26</v>
      </c>
      <c r="C121" s="19">
        <v>6.13</v>
      </c>
      <c r="D121">
        <v>3.8</v>
      </c>
      <c r="E121">
        <v>7.7</v>
      </c>
      <c r="F121">
        <v>21.14</v>
      </c>
      <c r="G121">
        <v>129.58000000000001</v>
      </c>
      <c r="H121" t="s">
        <v>104</v>
      </c>
      <c r="I121" t="s">
        <v>103</v>
      </c>
      <c r="J121" s="11" t="s">
        <v>11</v>
      </c>
    </row>
    <row r="122" spans="1:10" x14ac:dyDescent="0.2">
      <c r="A122" s="20" t="s">
        <v>111</v>
      </c>
      <c r="B122" s="4" t="s">
        <v>24</v>
      </c>
      <c r="C122" s="19">
        <v>14.34</v>
      </c>
      <c r="D122">
        <v>4</v>
      </c>
      <c r="E122">
        <v>8.1</v>
      </c>
      <c r="F122">
        <v>23.81</v>
      </c>
      <c r="G122">
        <v>341.43</v>
      </c>
      <c r="H122" t="s">
        <v>104</v>
      </c>
      <c r="I122" t="s">
        <v>103</v>
      </c>
      <c r="J122" s="11" t="s">
        <v>11</v>
      </c>
    </row>
    <row r="123" spans="1:10" x14ac:dyDescent="0.2">
      <c r="A123" s="20" t="s">
        <v>111</v>
      </c>
      <c r="B123" s="12" t="s">
        <v>26</v>
      </c>
      <c r="C123" s="19">
        <v>7.76</v>
      </c>
      <c r="D123">
        <v>3.6</v>
      </c>
      <c r="E123">
        <v>8.1999999999999993</v>
      </c>
      <c r="F123">
        <v>22.2</v>
      </c>
      <c r="G123">
        <v>172.49</v>
      </c>
      <c r="H123" t="s">
        <v>104</v>
      </c>
      <c r="I123" t="s">
        <v>103</v>
      </c>
      <c r="J123" s="11" t="s">
        <v>11</v>
      </c>
    </row>
    <row r="124" spans="1:10" x14ac:dyDescent="0.2">
      <c r="A124" s="20" t="s">
        <v>112</v>
      </c>
      <c r="B124" s="4" t="s">
        <v>24</v>
      </c>
      <c r="C124" s="19">
        <v>15.63</v>
      </c>
      <c r="D124">
        <v>3.6</v>
      </c>
      <c r="E124">
        <v>8</v>
      </c>
      <c r="H124" t="s">
        <v>104</v>
      </c>
      <c r="I124" t="s">
        <v>103</v>
      </c>
      <c r="J124" s="11" t="s">
        <v>11</v>
      </c>
    </row>
    <row r="125" spans="1:10" x14ac:dyDescent="0.2">
      <c r="A125" s="20" t="s">
        <v>112</v>
      </c>
      <c r="B125" s="12" t="s">
        <v>26</v>
      </c>
      <c r="C125" s="19">
        <v>15.29</v>
      </c>
      <c r="D125">
        <v>3.9</v>
      </c>
      <c r="E125">
        <v>8</v>
      </c>
      <c r="F125">
        <v>22.88</v>
      </c>
      <c r="G125">
        <v>349.83</v>
      </c>
      <c r="H125" t="s">
        <v>104</v>
      </c>
      <c r="I125" t="s">
        <v>132</v>
      </c>
      <c r="J125" s="11" t="s">
        <v>11</v>
      </c>
    </row>
    <row r="126" spans="1:10" x14ac:dyDescent="0.2">
      <c r="A126" s="20" t="s">
        <v>113</v>
      </c>
      <c r="B126" s="4" t="s">
        <v>24</v>
      </c>
      <c r="C126" s="19">
        <v>26.51</v>
      </c>
      <c r="D126">
        <v>3.7</v>
      </c>
      <c r="E126">
        <v>7.9</v>
      </c>
      <c r="F126">
        <v>21.52</v>
      </c>
      <c r="G126">
        <v>466.17</v>
      </c>
      <c r="H126" t="s">
        <v>104</v>
      </c>
      <c r="I126" t="s">
        <v>132</v>
      </c>
      <c r="J126" s="11" t="s">
        <v>11</v>
      </c>
    </row>
    <row r="127" spans="1:10" x14ac:dyDescent="0.2">
      <c r="A127" s="20" t="s">
        <v>113</v>
      </c>
      <c r="B127" s="12" t="s">
        <v>26</v>
      </c>
      <c r="C127" s="19">
        <v>21.18</v>
      </c>
      <c r="D127">
        <v>3.6</v>
      </c>
      <c r="E127">
        <v>8.1</v>
      </c>
      <c r="F127">
        <v>21.18</v>
      </c>
      <c r="G127">
        <v>466.17</v>
      </c>
      <c r="H127" t="s">
        <v>104</v>
      </c>
      <c r="I127" t="s">
        <v>132</v>
      </c>
      <c r="J127" s="11" t="s">
        <v>11</v>
      </c>
    </row>
    <row r="128" spans="1:10" x14ac:dyDescent="0.2">
      <c r="A128" s="20" t="s">
        <v>141</v>
      </c>
      <c r="B128" s="4" t="s">
        <v>24</v>
      </c>
      <c r="C128" s="19">
        <v>26.23</v>
      </c>
      <c r="D128">
        <v>3.8</v>
      </c>
      <c r="E128">
        <v>8</v>
      </c>
      <c r="F128">
        <v>26.23</v>
      </c>
      <c r="G128">
        <v>579.67999999999995</v>
      </c>
      <c r="H128" t="s">
        <v>104</v>
      </c>
      <c r="I128" t="s">
        <v>132</v>
      </c>
      <c r="J128" s="11" t="s">
        <v>11</v>
      </c>
    </row>
    <row r="129" spans="1:10" x14ac:dyDescent="0.2">
      <c r="A129" s="20" t="s">
        <v>141</v>
      </c>
      <c r="B129" s="12" t="s">
        <v>26</v>
      </c>
      <c r="C129" s="19">
        <v>20.96</v>
      </c>
      <c r="D129">
        <v>3.5</v>
      </c>
      <c r="E129">
        <v>8.4</v>
      </c>
      <c r="F129">
        <v>22.48</v>
      </c>
      <c r="G129">
        <v>471.18</v>
      </c>
      <c r="H129" t="s">
        <v>104</v>
      </c>
      <c r="I129" t="s">
        <v>132</v>
      </c>
      <c r="J129" s="11" t="s">
        <v>11</v>
      </c>
    </row>
    <row r="130" spans="1:10" x14ac:dyDescent="0.2">
      <c r="A130" s="20" t="s">
        <v>142</v>
      </c>
      <c r="B130" s="4" t="s">
        <v>24</v>
      </c>
      <c r="C130" s="19">
        <v>24.61</v>
      </c>
      <c r="D130">
        <v>3.7</v>
      </c>
      <c r="E130">
        <v>8.3000000000000007</v>
      </c>
      <c r="F130">
        <v>22.67</v>
      </c>
      <c r="G130">
        <v>557.9</v>
      </c>
      <c r="H130" t="s">
        <v>104</v>
      </c>
      <c r="I130" t="s">
        <v>132</v>
      </c>
      <c r="J130" s="11" t="s">
        <v>11</v>
      </c>
    </row>
    <row r="131" spans="1:10" x14ac:dyDescent="0.2">
      <c r="A131" s="20" t="s">
        <v>142</v>
      </c>
      <c r="B131" s="12" t="s">
        <v>26</v>
      </c>
      <c r="C131" s="19">
        <v>16.75</v>
      </c>
      <c r="D131">
        <v>3.7</v>
      </c>
      <c r="E131">
        <v>8.4</v>
      </c>
      <c r="F131">
        <v>22.86</v>
      </c>
      <c r="G131">
        <v>382.9</v>
      </c>
      <c r="H131" t="s">
        <v>104</v>
      </c>
      <c r="I131" t="s">
        <v>132</v>
      </c>
      <c r="J131" s="11" t="s">
        <v>11</v>
      </c>
    </row>
    <row r="132" spans="1:10" x14ac:dyDescent="0.2">
      <c r="A132" s="20" t="s">
        <v>143</v>
      </c>
      <c r="B132" s="4" t="s">
        <v>24</v>
      </c>
      <c r="C132" s="19">
        <v>25.97</v>
      </c>
      <c r="D132">
        <v>3.7</v>
      </c>
      <c r="E132">
        <v>7.8</v>
      </c>
      <c r="F132">
        <v>21.34</v>
      </c>
      <c r="G132">
        <v>554.19000000000005</v>
      </c>
      <c r="H132" t="s">
        <v>104</v>
      </c>
      <c r="I132" t="s">
        <v>132</v>
      </c>
      <c r="J132" s="11" t="s">
        <v>11</v>
      </c>
    </row>
    <row r="133" spans="1:10" x14ac:dyDescent="0.2">
      <c r="A133" s="20" t="s">
        <v>143</v>
      </c>
      <c r="B133" s="12" t="s">
        <v>26</v>
      </c>
      <c r="C133" s="19">
        <v>22.71</v>
      </c>
      <c r="D133">
        <v>3.6</v>
      </c>
      <c r="E133">
        <v>8.1</v>
      </c>
      <c r="F133">
        <v>22.01</v>
      </c>
      <c r="G133">
        <v>499.84</v>
      </c>
      <c r="H133" t="s">
        <v>104</v>
      </c>
      <c r="I133" t="s">
        <v>132</v>
      </c>
      <c r="J133" s="11" t="s">
        <v>11</v>
      </c>
    </row>
    <row r="134" spans="1:10" x14ac:dyDescent="0.2">
      <c r="A134" s="20" t="s">
        <v>144</v>
      </c>
      <c r="B134" s="4" t="s">
        <v>24</v>
      </c>
      <c r="C134" s="19">
        <v>25</v>
      </c>
      <c r="D134">
        <v>3.2</v>
      </c>
      <c r="E134">
        <v>8.1</v>
      </c>
      <c r="F134">
        <v>19.309999999999999</v>
      </c>
      <c r="G134">
        <v>482.75</v>
      </c>
      <c r="H134" t="s">
        <v>104</v>
      </c>
      <c r="I134" t="s">
        <v>132</v>
      </c>
      <c r="J134" s="11" t="s">
        <v>11</v>
      </c>
    </row>
    <row r="135" spans="1:10" x14ac:dyDescent="0.2">
      <c r="A135" s="20" t="s">
        <v>144</v>
      </c>
      <c r="B135" s="12" t="s">
        <v>26</v>
      </c>
      <c r="C135" s="19">
        <v>16.010000000000002</v>
      </c>
      <c r="D135">
        <v>3.5</v>
      </c>
      <c r="E135">
        <v>8.1999999999999993</v>
      </c>
      <c r="F135">
        <v>22.01</v>
      </c>
      <c r="G135">
        <v>352.38</v>
      </c>
      <c r="H135" t="s">
        <v>104</v>
      </c>
      <c r="I135" t="s">
        <v>132</v>
      </c>
      <c r="J135" s="11" t="s">
        <v>11</v>
      </c>
    </row>
    <row r="136" spans="1:10" x14ac:dyDescent="0.2">
      <c r="A136" s="20" t="s">
        <v>145</v>
      </c>
      <c r="B136" s="4" t="s">
        <v>24</v>
      </c>
      <c r="C136" s="19">
        <v>24.43</v>
      </c>
      <c r="D136">
        <v>3.9</v>
      </c>
      <c r="E136">
        <v>7.8</v>
      </c>
      <c r="F136">
        <v>22.31</v>
      </c>
      <c r="G136">
        <v>545.03</v>
      </c>
      <c r="H136" t="s">
        <v>104</v>
      </c>
      <c r="I136" t="s">
        <v>132</v>
      </c>
      <c r="J136" s="11" t="s">
        <v>11</v>
      </c>
    </row>
    <row r="137" spans="1:10" x14ac:dyDescent="0.2">
      <c r="A137" s="20" t="s">
        <v>145</v>
      </c>
      <c r="B137" s="12" t="s">
        <v>26</v>
      </c>
      <c r="C137" s="19">
        <v>11.03</v>
      </c>
      <c r="D137">
        <v>4</v>
      </c>
      <c r="E137">
        <v>7.6</v>
      </c>
      <c r="F137">
        <v>22.17</v>
      </c>
      <c r="G137">
        <v>244.53</v>
      </c>
      <c r="H137" t="s">
        <v>104</v>
      </c>
      <c r="I137" t="s">
        <v>132</v>
      </c>
      <c r="J137" s="11" t="s">
        <v>11</v>
      </c>
    </row>
    <row r="138" spans="1:10" x14ac:dyDescent="0.2">
      <c r="A138" s="20" t="s">
        <v>146</v>
      </c>
      <c r="B138" s="4" t="s">
        <v>24</v>
      </c>
      <c r="C138" s="19">
        <v>24.37</v>
      </c>
      <c r="D138">
        <v>3.8</v>
      </c>
      <c r="E138">
        <v>7.7</v>
      </c>
      <c r="F138">
        <v>21.14</v>
      </c>
      <c r="G138">
        <v>515.17999999999995</v>
      </c>
      <c r="H138" t="s">
        <v>104</v>
      </c>
      <c r="I138" t="s">
        <v>132</v>
      </c>
      <c r="J138" s="11" t="s">
        <v>11</v>
      </c>
    </row>
    <row r="139" spans="1:10" x14ac:dyDescent="0.2">
      <c r="A139" s="20" t="s">
        <v>146</v>
      </c>
      <c r="B139" s="12" t="s">
        <v>26</v>
      </c>
      <c r="C139" s="19">
        <v>13</v>
      </c>
      <c r="D139">
        <v>4.2</v>
      </c>
      <c r="E139">
        <v>7.9</v>
      </c>
      <c r="F139">
        <v>23.51</v>
      </c>
      <c r="G139">
        <v>305.63</v>
      </c>
      <c r="H139" t="s">
        <v>104</v>
      </c>
      <c r="I139" t="s">
        <v>154</v>
      </c>
      <c r="J139" s="11" t="s">
        <v>11</v>
      </c>
    </row>
    <row r="140" spans="1:10" x14ac:dyDescent="0.2">
      <c r="A140" s="20" t="s">
        <v>147</v>
      </c>
      <c r="B140" s="4" t="s">
        <v>24</v>
      </c>
      <c r="C140" s="19">
        <v>22.81</v>
      </c>
      <c r="D140">
        <v>3.8</v>
      </c>
      <c r="E140">
        <v>8.1</v>
      </c>
      <c r="F140">
        <v>22.38</v>
      </c>
      <c r="G140">
        <v>510.46</v>
      </c>
      <c r="J140" s="11" t="s">
        <v>11</v>
      </c>
    </row>
    <row r="141" spans="1:10" x14ac:dyDescent="0.2">
      <c r="A141" s="20" t="s">
        <v>147</v>
      </c>
      <c r="B141" s="12" t="s">
        <v>26</v>
      </c>
      <c r="C141" s="19">
        <v>18.04</v>
      </c>
      <c r="D141">
        <v>3.5</v>
      </c>
      <c r="E141">
        <v>8.1999999999999993</v>
      </c>
      <c r="F141">
        <v>22.01</v>
      </c>
      <c r="G141">
        <v>397.06</v>
      </c>
      <c r="H141" t="s">
        <v>104</v>
      </c>
      <c r="I141" t="s">
        <v>165</v>
      </c>
      <c r="J141" s="11" t="s">
        <v>11</v>
      </c>
    </row>
    <row r="142" spans="1:10" x14ac:dyDescent="0.2">
      <c r="A142" s="20" t="s">
        <v>148</v>
      </c>
      <c r="B142" s="4" t="s">
        <v>24</v>
      </c>
      <c r="C142" s="19">
        <v>25</v>
      </c>
      <c r="D142">
        <v>3.9</v>
      </c>
      <c r="E142">
        <v>22.5</v>
      </c>
      <c r="F142">
        <v>25</v>
      </c>
      <c r="G142">
        <v>562.5</v>
      </c>
      <c r="H142" t="s">
        <v>104</v>
      </c>
      <c r="I142" t="s">
        <v>165</v>
      </c>
      <c r="J142" s="11" t="s">
        <v>11</v>
      </c>
    </row>
    <row r="143" spans="1:10" x14ac:dyDescent="0.2">
      <c r="A143" s="20" t="s">
        <v>148</v>
      </c>
      <c r="B143" s="12" t="s">
        <v>26</v>
      </c>
      <c r="C143" s="19">
        <v>15.13</v>
      </c>
      <c r="D143">
        <v>3.6</v>
      </c>
      <c r="E143">
        <v>8</v>
      </c>
      <c r="F143">
        <v>21.72</v>
      </c>
      <c r="G143">
        <v>328.62</v>
      </c>
      <c r="H143" t="s">
        <v>104</v>
      </c>
      <c r="I143" t="s">
        <v>165</v>
      </c>
      <c r="J143" s="11" t="s">
        <v>11</v>
      </c>
    </row>
    <row r="144" spans="1:10" x14ac:dyDescent="0.2">
      <c r="A144" s="20" t="s">
        <v>149</v>
      </c>
      <c r="B144" s="4" t="s">
        <v>24</v>
      </c>
      <c r="C144" s="19">
        <v>26.49</v>
      </c>
      <c r="D144">
        <v>3.3</v>
      </c>
      <c r="E144">
        <v>8.1</v>
      </c>
      <c r="F144">
        <v>19.5</v>
      </c>
      <c r="G144">
        <v>516.54999999999995</v>
      </c>
      <c r="H144" t="s">
        <v>104</v>
      </c>
      <c r="I144" t="s">
        <v>165</v>
      </c>
      <c r="J144" s="11" t="s">
        <v>11</v>
      </c>
    </row>
    <row r="145" spans="1:10" x14ac:dyDescent="0.2">
      <c r="A145" s="20" t="s">
        <v>149</v>
      </c>
      <c r="B145" s="12" t="s">
        <v>26</v>
      </c>
      <c r="C145" s="19">
        <v>14.33</v>
      </c>
      <c r="D145">
        <v>3.7</v>
      </c>
      <c r="E145">
        <v>7.8</v>
      </c>
      <c r="F145">
        <v>21.34</v>
      </c>
      <c r="G145">
        <v>305.8</v>
      </c>
      <c r="H145" t="s">
        <v>104</v>
      </c>
      <c r="I145" t="s">
        <v>165</v>
      </c>
      <c r="J145" s="11" t="s">
        <v>11</v>
      </c>
    </row>
    <row r="146" spans="1:10" x14ac:dyDescent="0.2">
      <c r="A146" s="20" t="s">
        <v>150</v>
      </c>
      <c r="B146" s="4" t="s">
        <v>24</v>
      </c>
      <c r="C146" s="19">
        <v>15.13</v>
      </c>
      <c r="D146">
        <v>3.6</v>
      </c>
      <c r="E146">
        <v>8.1</v>
      </c>
      <c r="F146">
        <v>22.01</v>
      </c>
      <c r="G146">
        <v>333.01</v>
      </c>
      <c r="H146" t="s">
        <v>104</v>
      </c>
      <c r="I146" t="s">
        <v>165</v>
      </c>
      <c r="J146" s="11" t="s">
        <v>11</v>
      </c>
    </row>
    <row r="147" spans="1:10" x14ac:dyDescent="0.2">
      <c r="A147" s="20" t="s">
        <v>150</v>
      </c>
      <c r="B147" s="12" t="s">
        <v>26</v>
      </c>
      <c r="C147" s="19">
        <v>17.850000000000001</v>
      </c>
      <c r="D147">
        <v>3.5</v>
      </c>
      <c r="E147">
        <v>8</v>
      </c>
      <c r="F147">
        <v>21.54</v>
      </c>
      <c r="G147">
        <v>384.48</v>
      </c>
      <c r="H147" t="s">
        <v>104</v>
      </c>
      <c r="I147" t="s">
        <v>165</v>
      </c>
      <c r="J147" s="11" t="s">
        <v>11</v>
      </c>
    </row>
    <row r="148" spans="1:10" x14ac:dyDescent="0.2">
      <c r="A148" s="20" t="s">
        <v>151</v>
      </c>
      <c r="B148" s="4" t="s">
        <v>24</v>
      </c>
      <c r="C148" s="19">
        <v>25.95</v>
      </c>
      <c r="D148">
        <v>3.5</v>
      </c>
      <c r="E148">
        <v>8</v>
      </c>
      <c r="F148">
        <v>21.54</v>
      </c>
      <c r="G148">
        <v>559.16999999999996</v>
      </c>
      <c r="H148" t="s">
        <v>104</v>
      </c>
      <c r="I148" t="s">
        <v>165</v>
      </c>
      <c r="J148" s="11" t="s">
        <v>11</v>
      </c>
    </row>
    <row r="149" spans="1:10" x14ac:dyDescent="0.2">
      <c r="A149" s="20" t="s">
        <v>151</v>
      </c>
      <c r="B149" s="12" t="s">
        <v>26</v>
      </c>
      <c r="C149" s="19">
        <v>32.04</v>
      </c>
      <c r="D149">
        <v>4.0999999999999996</v>
      </c>
      <c r="E149">
        <v>7.5</v>
      </c>
      <c r="F149">
        <v>21.72</v>
      </c>
      <c r="G149">
        <v>695.9</v>
      </c>
      <c r="H149" t="s">
        <v>104</v>
      </c>
      <c r="I149" t="s">
        <v>165</v>
      </c>
      <c r="J149" s="11" t="s">
        <v>11</v>
      </c>
    </row>
    <row r="150" spans="1:10" x14ac:dyDescent="0.2">
      <c r="A150" s="20" t="s">
        <v>152</v>
      </c>
      <c r="B150" s="4" t="s">
        <v>24</v>
      </c>
      <c r="C150" s="19">
        <v>25.28</v>
      </c>
      <c r="D150">
        <v>3.6</v>
      </c>
      <c r="E150">
        <v>8.3000000000000007</v>
      </c>
      <c r="F150">
        <v>22.48</v>
      </c>
      <c r="G150">
        <v>568.29</v>
      </c>
      <c r="H150" t="s">
        <v>104</v>
      </c>
      <c r="I150" t="s">
        <v>165</v>
      </c>
      <c r="J150" s="11" t="s">
        <v>11</v>
      </c>
    </row>
    <row r="151" spans="1:10" x14ac:dyDescent="0.2">
      <c r="A151" s="20" t="s">
        <v>152</v>
      </c>
      <c r="B151" s="12" t="s">
        <v>26</v>
      </c>
      <c r="C151" s="19">
        <v>20.9</v>
      </c>
      <c r="D151">
        <v>3.6</v>
      </c>
      <c r="E151">
        <v>8.1</v>
      </c>
      <c r="F151">
        <v>22.01</v>
      </c>
      <c r="G151">
        <v>460</v>
      </c>
      <c r="H151" t="s">
        <v>104</v>
      </c>
      <c r="I151" t="s">
        <v>165</v>
      </c>
      <c r="J151" s="11" t="s">
        <v>11</v>
      </c>
    </row>
    <row r="152" spans="1:10" x14ac:dyDescent="0.2">
      <c r="A152" s="20" t="s">
        <v>153</v>
      </c>
      <c r="B152" s="4" t="s">
        <v>24</v>
      </c>
      <c r="C152" s="19">
        <v>25.49</v>
      </c>
      <c r="D152">
        <v>3.5</v>
      </c>
      <c r="E152">
        <v>8.1</v>
      </c>
      <c r="F152">
        <v>21.82</v>
      </c>
      <c r="G152">
        <v>556.19000000000005</v>
      </c>
      <c r="H152" t="s">
        <v>104</v>
      </c>
      <c r="I152" t="s">
        <v>165</v>
      </c>
      <c r="J152" s="11" t="s">
        <v>11</v>
      </c>
    </row>
    <row r="153" spans="1:10" x14ac:dyDescent="0.2">
      <c r="A153" s="20" t="s">
        <v>153</v>
      </c>
      <c r="B153" s="12" t="s">
        <v>26</v>
      </c>
      <c r="C153" s="19">
        <v>23.03</v>
      </c>
      <c r="D153">
        <v>3.6</v>
      </c>
      <c r="E153">
        <v>8.1</v>
      </c>
      <c r="F153">
        <v>22.01</v>
      </c>
      <c r="G153">
        <v>506.89</v>
      </c>
      <c r="H153" t="s">
        <v>104</v>
      </c>
      <c r="I153" t="s">
        <v>165</v>
      </c>
      <c r="J153" s="11" t="s">
        <v>11</v>
      </c>
    </row>
    <row r="154" spans="1:10" x14ac:dyDescent="0.2">
      <c r="A154" s="20">
        <v>43107</v>
      </c>
      <c r="B154" s="4" t="s">
        <v>24</v>
      </c>
      <c r="C154" s="19">
        <v>25.03</v>
      </c>
      <c r="D154">
        <v>3.5</v>
      </c>
      <c r="E154">
        <v>8.1</v>
      </c>
      <c r="F154">
        <v>21.82</v>
      </c>
      <c r="G154">
        <v>546.15</v>
      </c>
      <c r="H154" t="s">
        <v>104</v>
      </c>
      <c r="I154" t="s">
        <v>165</v>
      </c>
      <c r="J154" s="11" t="s">
        <v>11</v>
      </c>
    </row>
    <row r="155" spans="1:10" x14ac:dyDescent="0.2">
      <c r="A155" s="20">
        <v>43107</v>
      </c>
      <c r="B155" s="12" t="s">
        <v>26</v>
      </c>
      <c r="C155" s="19">
        <v>18.48</v>
      </c>
      <c r="D155">
        <v>3.9</v>
      </c>
      <c r="E155">
        <v>8.1</v>
      </c>
      <c r="F155">
        <v>22.18</v>
      </c>
      <c r="G155">
        <v>410.1</v>
      </c>
      <c r="H155" t="s">
        <v>104</v>
      </c>
      <c r="I155" t="s">
        <v>165</v>
      </c>
      <c r="J155" s="11" t="s">
        <v>11</v>
      </c>
    </row>
    <row r="156" spans="1:10" x14ac:dyDescent="0.2">
      <c r="A156" s="20">
        <v>43138</v>
      </c>
      <c r="B156" s="4" t="s">
        <v>24</v>
      </c>
      <c r="C156" s="19">
        <v>22.33</v>
      </c>
      <c r="D156">
        <v>3.5</v>
      </c>
      <c r="E156">
        <v>8.1999999999999993</v>
      </c>
      <c r="F156">
        <v>22.33</v>
      </c>
      <c r="G156">
        <v>482.32</v>
      </c>
      <c r="H156" t="s">
        <v>104</v>
      </c>
      <c r="I156" t="s">
        <v>165</v>
      </c>
      <c r="J156" s="11" t="s">
        <v>11</v>
      </c>
    </row>
    <row r="157" spans="1:10" x14ac:dyDescent="0.2">
      <c r="A157" s="20">
        <v>43138</v>
      </c>
      <c r="B157" s="12" t="s">
        <v>26</v>
      </c>
      <c r="C157" s="19">
        <v>21.26</v>
      </c>
      <c r="D157">
        <v>4.3</v>
      </c>
      <c r="E157">
        <v>7.8</v>
      </c>
      <c r="F157">
        <v>23.29</v>
      </c>
      <c r="G157">
        <v>495.14</v>
      </c>
      <c r="H157" t="s">
        <v>104</v>
      </c>
      <c r="I157" t="s">
        <v>165</v>
      </c>
      <c r="J157" s="11" t="s">
        <v>11</v>
      </c>
    </row>
    <row r="158" spans="1:10" x14ac:dyDescent="0.2">
      <c r="A158" s="20">
        <v>43166</v>
      </c>
      <c r="B158" s="4" t="s">
        <v>24</v>
      </c>
      <c r="C158" s="19">
        <v>26.05</v>
      </c>
      <c r="D158">
        <v>3.5</v>
      </c>
      <c r="E158">
        <v>8.1</v>
      </c>
      <c r="F158">
        <v>21.37</v>
      </c>
      <c r="G158">
        <v>556.67999999999995</v>
      </c>
      <c r="H158" t="s">
        <v>104</v>
      </c>
      <c r="I158" t="s">
        <v>165</v>
      </c>
      <c r="J158" s="11" t="s">
        <v>11</v>
      </c>
    </row>
    <row r="159" spans="1:10" x14ac:dyDescent="0.2">
      <c r="A159" s="20">
        <v>43166</v>
      </c>
      <c r="B159" s="12" t="s">
        <v>26</v>
      </c>
      <c r="C159" s="19">
        <v>15.05</v>
      </c>
      <c r="D159">
        <v>3.5</v>
      </c>
      <c r="E159">
        <v>8</v>
      </c>
      <c r="F159">
        <v>21.18</v>
      </c>
      <c r="G159">
        <v>318.75</v>
      </c>
      <c r="H159" t="s">
        <v>104</v>
      </c>
      <c r="I159" t="s">
        <v>165</v>
      </c>
      <c r="J159" s="11" t="s">
        <v>11</v>
      </c>
    </row>
    <row r="160" spans="1:10" x14ac:dyDescent="0.2">
      <c r="A160" s="20">
        <v>43197</v>
      </c>
      <c r="B160" s="4" t="s">
        <v>24</v>
      </c>
      <c r="C160" s="19">
        <v>27.06</v>
      </c>
      <c r="D160">
        <v>3.6</v>
      </c>
      <c r="E160">
        <v>8</v>
      </c>
      <c r="F160">
        <v>21.37</v>
      </c>
      <c r="G160">
        <v>578.27</v>
      </c>
      <c r="H160" t="s">
        <v>104</v>
      </c>
      <c r="I160" t="s">
        <v>165</v>
      </c>
      <c r="J160" s="11" t="s">
        <v>11</v>
      </c>
    </row>
    <row r="161" spans="1:10" x14ac:dyDescent="0.2">
      <c r="A161" s="20">
        <v>43197</v>
      </c>
      <c r="B161" s="12" t="s">
        <v>26</v>
      </c>
      <c r="C161" s="19">
        <v>16.61</v>
      </c>
      <c r="D161">
        <v>3.5</v>
      </c>
      <c r="E161">
        <v>8</v>
      </c>
      <c r="F161">
        <v>21.18</v>
      </c>
      <c r="G161">
        <v>351.79</v>
      </c>
      <c r="H161" t="s">
        <v>104</v>
      </c>
      <c r="I161" t="s">
        <v>165</v>
      </c>
      <c r="J161" s="11" t="s">
        <v>11</v>
      </c>
    </row>
    <row r="162" spans="1:10" x14ac:dyDescent="0.2">
      <c r="A162" s="20">
        <v>43227</v>
      </c>
      <c r="B162" s="4" t="s">
        <v>24</v>
      </c>
      <c r="C162" s="19">
        <v>22.62</v>
      </c>
      <c r="D162">
        <v>3.5</v>
      </c>
      <c r="E162">
        <v>8.1</v>
      </c>
      <c r="F162">
        <v>21.37</v>
      </c>
      <c r="G162">
        <v>483.38</v>
      </c>
      <c r="H162" t="s">
        <v>104</v>
      </c>
      <c r="I162" t="s">
        <v>165</v>
      </c>
      <c r="J162" s="11" t="s">
        <v>11</v>
      </c>
    </row>
    <row r="163" spans="1:10" x14ac:dyDescent="0.2">
      <c r="A163" s="20">
        <v>43227</v>
      </c>
      <c r="B163" s="12" t="s">
        <v>26</v>
      </c>
      <c r="C163" s="19">
        <v>20.45</v>
      </c>
      <c r="D163">
        <v>4</v>
      </c>
      <c r="E163">
        <v>7.8</v>
      </c>
      <c r="F163">
        <v>22.44</v>
      </c>
      <c r="G163">
        <v>458.89</v>
      </c>
      <c r="H163" t="s">
        <v>104</v>
      </c>
      <c r="I163" t="s">
        <v>165</v>
      </c>
      <c r="J163" s="11" t="s">
        <v>11</v>
      </c>
    </row>
    <row r="164" spans="1:10" x14ac:dyDescent="0.2">
      <c r="A164" s="20">
        <v>43258</v>
      </c>
      <c r="B164" s="4" t="s">
        <v>24</v>
      </c>
      <c r="C164" s="19">
        <v>26.45</v>
      </c>
      <c r="D164">
        <v>3.3</v>
      </c>
      <c r="E164">
        <v>8.5</v>
      </c>
      <c r="F164">
        <v>21.94</v>
      </c>
      <c r="G164">
        <v>580.30999999999995</v>
      </c>
      <c r="H164" t="s">
        <v>104</v>
      </c>
      <c r="I164" t="s">
        <v>165</v>
      </c>
      <c r="J164" s="11" t="s">
        <v>11</v>
      </c>
    </row>
    <row r="165" spans="1:10" x14ac:dyDescent="0.2">
      <c r="A165" s="20">
        <v>43258</v>
      </c>
      <c r="B165" s="12" t="s">
        <v>26</v>
      </c>
      <c r="C165" s="19">
        <v>26.45</v>
      </c>
      <c r="D165">
        <v>3.63</v>
      </c>
      <c r="E165">
        <v>8.07</v>
      </c>
      <c r="F165">
        <v>21.8</v>
      </c>
      <c r="G165">
        <v>21.8</v>
      </c>
      <c r="H165" t="s">
        <v>104</v>
      </c>
      <c r="I165" t="s">
        <v>165</v>
      </c>
      <c r="J165" s="11" t="s">
        <v>11</v>
      </c>
    </row>
    <row r="166" spans="1:10" x14ac:dyDescent="0.2">
      <c r="A166" s="20">
        <v>43288</v>
      </c>
      <c r="B166" s="4" t="s">
        <v>24</v>
      </c>
      <c r="C166" s="19">
        <v>21.1</v>
      </c>
      <c r="D166">
        <v>3.6</v>
      </c>
      <c r="E166">
        <v>8.1</v>
      </c>
      <c r="F166">
        <v>22.23</v>
      </c>
      <c r="G166">
        <v>469.05</v>
      </c>
      <c r="H166" t="s">
        <v>104</v>
      </c>
      <c r="I166" t="s">
        <v>165</v>
      </c>
      <c r="J166" s="11" t="s">
        <v>11</v>
      </c>
    </row>
    <row r="167" spans="1:10" x14ac:dyDescent="0.2">
      <c r="A167" s="20">
        <v>43288</v>
      </c>
      <c r="B167" s="12" t="s">
        <v>26</v>
      </c>
      <c r="C167" s="19">
        <v>18.399999999999999</v>
      </c>
      <c r="D167">
        <v>4</v>
      </c>
      <c r="E167">
        <v>7.8</v>
      </c>
      <c r="F167">
        <v>22.42</v>
      </c>
      <c r="G167">
        <v>412.53</v>
      </c>
      <c r="H167" t="s">
        <v>104</v>
      </c>
      <c r="I167" t="s">
        <v>165</v>
      </c>
      <c r="J167" s="11" t="s">
        <v>11</v>
      </c>
    </row>
    <row r="168" spans="1:10" x14ac:dyDescent="0.2">
      <c r="A168" s="20">
        <v>43319</v>
      </c>
      <c r="B168" s="4" t="s">
        <v>24</v>
      </c>
      <c r="C168" s="19">
        <v>19.399999999999999</v>
      </c>
      <c r="D168">
        <v>3.6</v>
      </c>
      <c r="E168">
        <v>8</v>
      </c>
      <c r="F168">
        <v>22.04</v>
      </c>
      <c r="G168">
        <v>427.58</v>
      </c>
      <c r="H168" t="s">
        <v>104</v>
      </c>
      <c r="I168" t="s">
        <v>165</v>
      </c>
      <c r="J168" s="11" t="s">
        <v>11</v>
      </c>
    </row>
    <row r="169" spans="1:10" x14ac:dyDescent="0.2">
      <c r="A169" s="20">
        <v>43319</v>
      </c>
      <c r="B169" s="12" t="s">
        <v>26</v>
      </c>
      <c r="C169" s="19">
        <v>17</v>
      </c>
      <c r="D169">
        <v>4.3</v>
      </c>
      <c r="E169">
        <v>7.7</v>
      </c>
      <c r="F169">
        <v>23.64</v>
      </c>
      <c r="G169">
        <v>391.68</v>
      </c>
      <c r="H169" t="s">
        <v>104</v>
      </c>
      <c r="I169" t="s">
        <v>165</v>
      </c>
      <c r="J169" s="11" t="s">
        <v>11</v>
      </c>
    </row>
    <row r="170" spans="1:10" x14ac:dyDescent="0.2">
      <c r="A170" s="20">
        <v>43350</v>
      </c>
      <c r="B170" s="4" t="s">
        <v>24</v>
      </c>
      <c r="C170" s="19">
        <v>20.7</v>
      </c>
      <c r="D170">
        <v>3.3</v>
      </c>
      <c r="E170">
        <v>8.1999999999999993</v>
      </c>
      <c r="F170">
        <v>20.7</v>
      </c>
      <c r="G170">
        <v>452.3</v>
      </c>
      <c r="H170" t="s">
        <v>104</v>
      </c>
      <c r="I170" t="s">
        <v>165</v>
      </c>
      <c r="J170" s="11" t="s">
        <v>11</v>
      </c>
    </row>
    <row r="171" spans="1:10" x14ac:dyDescent="0.2">
      <c r="A171" s="20">
        <v>43350</v>
      </c>
      <c r="B171" s="12" t="s">
        <v>26</v>
      </c>
      <c r="C171" s="19">
        <v>15.8</v>
      </c>
      <c r="D171">
        <v>4.5</v>
      </c>
      <c r="E171">
        <v>7.3</v>
      </c>
      <c r="F171">
        <v>22.42</v>
      </c>
      <c r="G171">
        <v>354.24</v>
      </c>
      <c r="H171" t="s">
        <v>104</v>
      </c>
      <c r="I171" t="s">
        <v>165</v>
      </c>
      <c r="J171" s="11" t="s">
        <v>11</v>
      </c>
    </row>
    <row r="172" spans="1:10" x14ac:dyDescent="0.2">
      <c r="A172" s="20">
        <v>43380</v>
      </c>
      <c r="B172" s="4" t="s">
        <v>24</v>
      </c>
      <c r="C172" s="19">
        <v>31.1</v>
      </c>
      <c r="D172">
        <v>3.3</v>
      </c>
      <c r="E172">
        <v>8.1</v>
      </c>
      <c r="F172">
        <v>21.09</v>
      </c>
      <c r="G172">
        <v>655.9</v>
      </c>
      <c r="H172" t="s">
        <v>104</v>
      </c>
      <c r="I172" t="s">
        <v>165</v>
      </c>
      <c r="J172" s="11" t="s">
        <v>11</v>
      </c>
    </row>
    <row r="173" spans="1:10" x14ac:dyDescent="0.2">
      <c r="A173" s="20">
        <v>43380</v>
      </c>
      <c r="B173" s="12" t="s">
        <v>26</v>
      </c>
      <c r="C173" s="19">
        <v>20.399999999999999</v>
      </c>
      <c r="D173">
        <v>5</v>
      </c>
      <c r="E173">
        <v>7.6</v>
      </c>
      <c r="F173">
        <v>20.399999999999999</v>
      </c>
      <c r="G173">
        <v>501.23</v>
      </c>
      <c r="H173" t="s">
        <v>104</v>
      </c>
      <c r="I173" t="s">
        <v>165</v>
      </c>
      <c r="J173" s="11" t="s">
        <v>11</v>
      </c>
    </row>
    <row r="174" spans="1:10" x14ac:dyDescent="0.2">
      <c r="A174" s="20">
        <v>43411</v>
      </c>
      <c r="B174" s="4" t="s">
        <v>24</v>
      </c>
      <c r="C174" s="19">
        <v>29</v>
      </c>
      <c r="D174">
        <v>3.4</v>
      </c>
      <c r="E174">
        <v>8</v>
      </c>
      <c r="F174">
        <v>21.09</v>
      </c>
      <c r="G174">
        <v>611.61</v>
      </c>
      <c r="H174" t="s">
        <v>104</v>
      </c>
      <c r="I174" t="s">
        <v>165</v>
      </c>
      <c r="J174" s="11" t="s">
        <v>11</v>
      </c>
    </row>
    <row r="175" spans="1:10" x14ac:dyDescent="0.2">
      <c r="A175" s="20">
        <v>43411</v>
      </c>
      <c r="B175" s="12" t="s">
        <v>26</v>
      </c>
      <c r="C175" s="19">
        <v>21</v>
      </c>
      <c r="D175">
        <v>3.6</v>
      </c>
      <c r="E175">
        <v>8.1</v>
      </c>
      <c r="F175">
        <v>21</v>
      </c>
      <c r="G175">
        <v>466.83</v>
      </c>
      <c r="H175" t="s">
        <v>104</v>
      </c>
      <c r="I175" t="s">
        <v>165</v>
      </c>
      <c r="J175" s="11" t="s">
        <v>11</v>
      </c>
    </row>
    <row r="176" spans="1:10" x14ac:dyDescent="0.2">
      <c r="A176" s="20">
        <v>43441</v>
      </c>
      <c r="B176" s="4" t="s">
        <v>24</v>
      </c>
      <c r="C176" s="19">
        <v>30.4</v>
      </c>
      <c r="D176">
        <v>3.5</v>
      </c>
      <c r="E176">
        <v>8.1</v>
      </c>
      <c r="F176">
        <v>22.04</v>
      </c>
      <c r="G176">
        <v>670.02</v>
      </c>
      <c r="H176" t="s">
        <v>104</v>
      </c>
      <c r="I176" t="s">
        <v>165</v>
      </c>
      <c r="J176" s="11" t="s">
        <v>11</v>
      </c>
    </row>
    <row r="177" spans="1:19" x14ac:dyDescent="0.2">
      <c r="A177" s="20">
        <v>43441</v>
      </c>
      <c r="B177" s="12" t="s">
        <v>26</v>
      </c>
      <c r="C177" s="19">
        <v>22.3</v>
      </c>
      <c r="D177">
        <v>3.6</v>
      </c>
      <c r="E177">
        <v>8</v>
      </c>
      <c r="F177">
        <v>22.3</v>
      </c>
      <c r="G177">
        <v>491.49</v>
      </c>
      <c r="H177" t="s">
        <v>104</v>
      </c>
      <c r="I177" t="s">
        <v>165</v>
      </c>
      <c r="J177" s="11" t="s">
        <v>11</v>
      </c>
    </row>
    <row r="178" spans="1:19" x14ac:dyDescent="0.2">
      <c r="A178" s="20" t="s">
        <v>198</v>
      </c>
      <c r="B178" s="4" t="s">
        <v>24</v>
      </c>
      <c r="C178" s="19">
        <v>27.3</v>
      </c>
      <c r="D178">
        <v>3.3</v>
      </c>
      <c r="E178">
        <v>8.3000000000000007</v>
      </c>
      <c r="F178">
        <v>22.04</v>
      </c>
      <c r="G178">
        <v>601.69000000000005</v>
      </c>
      <c r="H178" t="s">
        <v>104</v>
      </c>
      <c r="I178" t="s">
        <v>165</v>
      </c>
      <c r="J178" s="11" t="s">
        <v>11</v>
      </c>
    </row>
    <row r="179" spans="1:19" x14ac:dyDescent="0.2">
      <c r="A179" s="20" t="s">
        <v>198</v>
      </c>
      <c r="B179" s="12" t="s">
        <v>26</v>
      </c>
      <c r="C179" s="19">
        <v>18</v>
      </c>
      <c r="D179">
        <v>3.6</v>
      </c>
      <c r="E179">
        <v>8</v>
      </c>
      <c r="F179">
        <v>22.04</v>
      </c>
      <c r="G179">
        <v>396.72</v>
      </c>
      <c r="H179" t="s">
        <v>104</v>
      </c>
      <c r="I179" t="s">
        <v>165</v>
      </c>
      <c r="J179" s="11" t="s">
        <v>11</v>
      </c>
    </row>
    <row r="180" spans="1:19" x14ac:dyDescent="0.2">
      <c r="A180" s="20" t="s">
        <v>199</v>
      </c>
      <c r="B180" s="4" t="s">
        <v>24</v>
      </c>
      <c r="C180" s="19">
        <v>20.399999999999999</v>
      </c>
      <c r="D180">
        <v>3.5</v>
      </c>
      <c r="E180">
        <v>8</v>
      </c>
      <c r="F180">
        <v>21.85</v>
      </c>
      <c r="G180">
        <v>445.74</v>
      </c>
      <c r="H180" t="s">
        <v>104</v>
      </c>
      <c r="I180" t="s">
        <v>165</v>
      </c>
      <c r="J180" s="11" t="s">
        <v>11</v>
      </c>
    </row>
    <row r="181" spans="1:19" x14ac:dyDescent="0.2">
      <c r="A181" s="20" t="s">
        <v>199</v>
      </c>
      <c r="B181" s="12" t="s">
        <v>26</v>
      </c>
      <c r="C181" s="19">
        <v>25.4</v>
      </c>
      <c r="D181">
        <v>3.3</v>
      </c>
      <c r="E181">
        <v>8.3000000000000007</v>
      </c>
      <c r="F181">
        <v>22.04</v>
      </c>
      <c r="G181">
        <v>559.82000000000005</v>
      </c>
      <c r="H181" t="s">
        <v>104</v>
      </c>
      <c r="I181" t="s">
        <v>165</v>
      </c>
      <c r="J181" s="11" t="s">
        <v>11</v>
      </c>
    </row>
    <row r="182" spans="1:19" x14ac:dyDescent="0.2">
      <c r="A182" s="20" t="s">
        <v>200</v>
      </c>
      <c r="B182" s="4" t="s">
        <v>24</v>
      </c>
      <c r="C182" s="19">
        <v>20.8</v>
      </c>
      <c r="D182">
        <v>3.4</v>
      </c>
      <c r="E182">
        <v>8.1999999999999993</v>
      </c>
      <c r="F182">
        <v>22.04</v>
      </c>
      <c r="G182">
        <v>458.43</v>
      </c>
      <c r="H182" t="s">
        <v>104</v>
      </c>
      <c r="I182" t="s">
        <v>165</v>
      </c>
      <c r="J182" s="11" t="s">
        <v>11</v>
      </c>
    </row>
    <row r="183" spans="1:19" x14ac:dyDescent="0.2">
      <c r="A183" s="20" t="s">
        <v>200</v>
      </c>
      <c r="B183" s="12" t="s">
        <v>26</v>
      </c>
      <c r="C183" s="19">
        <v>26.5</v>
      </c>
      <c r="D183">
        <v>3.5</v>
      </c>
      <c r="E183">
        <v>8.1</v>
      </c>
      <c r="F183">
        <v>22.04</v>
      </c>
      <c r="G183">
        <v>584.05999999999995</v>
      </c>
      <c r="H183" t="s">
        <v>104</v>
      </c>
      <c r="I183" t="s">
        <v>165</v>
      </c>
      <c r="J183" s="11" t="s">
        <v>11</v>
      </c>
    </row>
    <row r="184" spans="1:19" x14ac:dyDescent="0.2">
      <c r="A184" s="20" t="s">
        <v>201</v>
      </c>
      <c r="B184" s="4" t="s">
        <v>24</v>
      </c>
      <c r="C184" s="19">
        <v>26.4</v>
      </c>
      <c r="D184">
        <v>3.3</v>
      </c>
      <c r="E184">
        <v>8.3000000000000007</v>
      </c>
      <c r="F184">
        <v>22.04</v>
      </c>
      <c r="G184">
        <v>581.86</v>
      </c>
      <c r="H184" t="s">
        <v>104</v>
      </c>
      <c r="I184" t="s">
        <v>165</v>
      </c>
      <c r="J184" s="11" t="s">
        <v>11</v>
      </c>
    </row>
    <row r="185" spans="1:19" x14ac:dyDescent="0.2">
      <c r="A185" s="20" t="s">
        <v>201</v>
      </c>
      <c r="B185" s="12" t="s">
        <v>26</v>
      </c>
      <c r="C185" s="19">
        <v>18.899999999999999</v>
      </c>
      <c r="D185">
        <v>3.6</v>
      </c>
      <c r="E185">
        <v>8</v>
      </c>
      <c r="F185">
        <v>22.04</v>
      </c>
      <c r="G185">
        <v>416.56</v>
      </c>
      <c r="H185" t="s">
        <v>104</v>
      </c>
      <c r="I185" t="s">
        <v>165</v>
      </c>
      <c r="J185" s="11" t="s">
        <v>11</v>
      </c>
    </row>
    <row r="186" spans="1:19" x14ac:dyDescent="0.2">
      <c r="A186" s="20" t="s">
        <v>202</v>
      </c>
      <c r="B186" s="4" t="s">
        <v>24</v>
      </c>
      <c r="C186" s="19">
        <v>29.6</v>
      </c>
      <c r="D186">
        <v>3.4</v>
      </c>
      <c r="E186">
        <v>8.1999999999999993</v>
      </c>
      <c r="F186">
        <v>22.04</v>
      </c>
      <c r="G186">
        <v>652.38</v>
      </c>
      <c r="H186" t="s">
        <v>104</v>
      </c>
      <c r="I186" t="s">
        <v>165</v>
      </c>
      <c r="J186" s="11" t="s">
        <v>11</v>
      </c>
    </row>
    <row r="187" spans="1:19" x14ac:dyDescent="0.2">
      <c r="A187" s="20" t="s">
        <v>202</v>
      </c>
      <c r="B187" s="12" t="s">
        <v>26</v>
      </c>
      <c r="C187" s="19">
        <v>21</v>
      </c>
      <c r="D187">
        <v>3.4</v>
      </c>
      <c r="E187">
        <v>8.3000000000000007</v>
      </c>
      <c r="F187">
        <v>22.03</v>
      </c>
      <c r="G187">
        <v>486.14</v>
      </c>
      <c r="H187" t="s">
        <v>104</v>
      </c>
      <c r="I187" t="s">
        <v>165</v>
      </c>
      <c r="J187" s="11" t="s">
        <v>11</v>
      </c>
    </row>
    <row r="188" spans="1:19" x14ac:dyDescent="0.2">
      <c r="A188" s="20" t="s">
        <v>203</v>
      </c>
      <c r="B188" s="4" t="s">
        <v>24</v>
      </c>
      <c r="C188" s="19">
        <v>31</v>
      </c>
      <c r="D188">
        <v>3.4</v>
      </c>
      <c r="E188">
        <v>8.1999999999999993</v>
      </c>
      <c r="F188">
        <v>22.04</v>
      </c>
      <c r="G188">
        <v>683.24</v>
      </c>
      <c r="H188" t="s">
        <v>104</v>
      </c>
      <c r="I188" t="s">
        <v>165</v>
      </c>
      <c r="J188" s="11" t="s">
        <v>11</v>
      </c>
    </row>
    <row r="189" spans="1:19" x14ac:dyDescent="0.2">
      <c r="A189" s="20" t="s">
        <v>203</v>
      </c>
      <c r="B189" s="12" t="s">
        <v>26</v>
      </c>
      <c r="C189" s="19">
        <v>19.3</v>
      </c>
      <c r="D189">
        <v>3.6</v>
      </c>
      <c r="E189">
        <v>8</v>
      </c>
      <c r="F189">
        <v>22.04</v>
      </c>
      <c r="G189">
        <v>425.37</v>
      </c>
      <c r="H189" t="s">
        <v>104</v>
      </c>
      <c r="I189" t="s">
        <v>165</v>
      </c>
      <c r="J189" s="11" t="s">
        <v>11</v>
      </c>
      <c r="S189">
        <v>16</v>
      </c>
    </row>
    <row r="190" spans="1:19" x14ac:dyDescent="0.2">
      <c r="A190" s="20" t="s">
        <v>204</v>
      </c>
      <c r="B190" s="4" t="s">
        <v>24</v>
      </c>
      <c r="C190" s="19">
        <v>29.5</v>
      </c>
      <c r="D190">
        <v>3.5</v>
      </c>
      <c r="E190">
        <v>8</v>
      </c>
      <c r="F190">
        <v>21.85</v>
      </c>
      <c r="G190">
        <v>644.52</v>
      </c>
      <c r="H190" t="s">
        <v>104</v>
      </c>
      <c r="I190" t="s">
        <v>165</v>
      </c>
      <c r="J190" s="11" t="s">
        <v>11</v>
      </c>
      <c r="S190">
        <v>21</v>
      </c>
    </row>
    <row r="191" spans="1:19" x14ac:dyDescent="0.2">
      <c r="A191" s="20" t="s">
        <v>204</v>
      </c>
      <c r="B191" s="12" t="s">
        <v>26</v>
      </c>
      <c r="C191" s="19">
        <v>22.2</v>
      </c>
      <c r="D191">
        <v>3.4</v>
      </c>
      <c r="E191">
        <v>9.3000000000000007</v>
      </c>
      <c r="F191">
        <v>22.23</v>
      </c>
      <c r="G191">
        <v>493.51</v>
      </c>
      <c r="H191" t="s">
        <v>104</v>
      </c>
      <c r="I191" t="s">
        <v>165</v>
      </c>
      <c r="J191" s="11" t="s">
        <v>11</v>
      </c>
      <c r="M191">
        <v>15</v>
      </c>
      <c r="N191">
        <v>5</v>
      </c>
      <c r="O191">
        <f>M191*N191</f>
        <v>75</v>
      </c>
      <c r="P191">
        <f>O191*30</f>
        <v>2250</v>
      </c>
      <c r="Q191">
        <f>P191*30</f>
        <v>67500</v>
      </c>
      <c r="R191">
        <f>14000+12000</f>
        <v>26000</v>
      </c>
      <c r="S191">
        <v>34</v>
      </c>
    </row>
    <row r="192" spans="1:19" x14ac:dyDescent="0.2">
      <c r="A192" s="20" t="s">
        <v>205</v>
      </c>
      <c r="B192" s="4" t="s">
        <v>24</v>
      </c>
      <c r="C192" s="19">
        <v>29.4</v>
      </c>
      <c r="D192">
        <v>3.5</v>
      </c>
      <c r="E192">
        <v>8</v>
      </c>
      <c r="F192">
        <v>21.85</v>
      </c>
      <c r="G192">
        <v>642.39</v>
      </c>
      <c r="H192" t="s">
        <v>104</v>
      </c>
      <c r="I192" t="s">
        <v>165</v>
      </c>
      <c r="J192" s="11" t="s">
        <v>11</v>
      </c>
      <c r="P192">
        <v>405</v>
      </c>
      <c r="Q192">
        <f>P192/10</f>
        <v>40.5</v>
      </c>
      <c r="S192">
        <v>25</v>
      </c>
    </row>
    <row r="193" spans="1:10" x14ac:dyDescent="0.2">
      <c r="A193" s="20" t="s">
        <v>205</v>
      </c>
      <c r="B193" s="12" t="s">
        <v>26</v>
      </c>
      <c r="C193" s="19">
        <v>23.6</v>
      </c>
      <c r="D193">
        <v>3.6</v>
      </c>
      <c r="E193">
        <v>8.1999999999999993</v>
      </c>
      <c r="F193">
        <v>22.42</v>
      </c>
      <c r="G193">
        <v>529.11</v>
      </c>
      <c r="H193" t="s">
        <v>104</v>
      </c>
      <c r="I193" t="s">
        <v>165</v>
      </c>
      <c r="J193" s="11" t="s">
        <v>11</v>
      </c>
    </row>
    <row r="194" spans="1:10" x14ac:dyDescent="0.2">
      <c r="A194" s="20" t="s">
        <v>206</v>
      </c>
      <c r="B194" s="4" t="s">
        <v>24</v>
      </c>
      <c r="C194" s="19">
        <v>29.6</v>
      </c>
      <c r="D194">
        <v>3.4</v>
      </c>
      <c r="E194">
        <v>8.1999999999999993</v>
      </c>
      <c r="F194">
        <v>22.04</v>
      </c>
      <c r="G194">
        <v>652.38</v>
      </c>
      <c r="H194" t="s">
        <v>104</v>
      </c>
      <c r="I194" t="s">
        <v>165</v>
      </c>
      <c r="J194" s="11" t="s">
        <v>11</v>
      </c>
    </row>
    <row r="195" spans="1:10" x14ac:dyDescent="0.2">
      <c r="A195" s="20" t="s">
        <v>206</v>
      </c>
      <c r="B195" s="12" t="s">
        <v>26</v>
      </c>
      <c r="C195" s="19">
        <v>23.2</v>
      </c>
      <c r="D195">
        <v>3.5</v>
      </c>
      <c r="E195">
        <v>8.1999999999999993</v>
      </c>
      <c r="F195">
        <v>22.23</v>
      </c>
      <c r="G195">
        <v>515.74</v>
      </c>
      <c r="H195" t="s">
        <v>104</v>
      </c>
      <c r="I195" t="s">
        <v>165</v>
      </c>
      <c r="J195" s="11" t="s">
        <v>11</v>
      </c>
    </row>
    <row r="196" spans="1:10" x14ac:dyDescent="0.2">
      <c r="A196" s="20" t="s">
        <v>207</v>
      </c>
      <c r="B196" s="4" t="s">
        <v>24</v>
      </c>
      <c r="C196" s="19">
        <v>28.6</v>
      </c>
      <c r="D196">
        <v>3.6</v>
      </c>
      <c r="E196">
        <v>8.1</v>
      </c>
      <c r="F196">
        <v>22.23</v>
      </c>
      <c r="G196">
        <v>635.78</v>
      </c>
      <c r="H196" t="s">
        <v>231</v>
      </c>
      <c r="I196" t="s">
        <v>165</v>
      </c>
      <c r="J196" s="11" t="s">
        <v>11</v>
      </c>
    </row>
    <row r="197" spans="1:10" x14ac:dyDescent="0.2">
      <c r="A197" s="20" t="s">
        <v>207</v>
      </c>
      <c r="B197" s="12" t="s">
        <v>26</v>
      </c>
      <c r="C197" s="19">
        <v>19.399999999999999</v>
      </c>
      <c r="D197">
        <v>3.8</v>
      </c>
      <c r="E197">
        <v>8</v>
      </c>
      <c r="F197">
        <v>22.42</v>
      </c>
      <c r="G197">
        <v>434.95</v>
      </c>
      <c r="H197" t="s">
        <v>231</v>
      </c>
      <c r="I197" t="s">
        <v>165</v>
      </c>
      <c r="J197" s="11" t="s">
        <v>11</v>
      </c>
    </row>
    <row r="198" spans="1:10" x14ac:dyDescent="0.2">
      <c r="A198" s="20" t="s">
        <v>208</v>
      </c>
      <c r="B198" s="4" t="s">
        <v>24</v>
      </c>
      <c r="C198" s="19">
        <v>28.8</v>
      </c>
      <c r="D198">
        <v>3.4</v>
      </c>
      <c r="E198">
        <v>8.1999999999999993</v>
      </c>
      <c r="F198">
        <v>22.04</v>
      </c>
      <c r="G198">
        <v>634.75</v>
      </c>
      <c r="H198" t="s">
        <v>231</v>
      </c>
      <c r="I198" t="s">
        <v>224</v>
      </c>
      <c r="J198" s="11" t="s">
        <v>11</v>
      </c>
    </row>
    <row r="199" spans="1:10" x14ac:dyDescent="0.2">
      <c r="A199" s="20" t="s">
        <v>208</v>
      </c>
      <c r="B199" s="12" t="s">
        <v>26</v>
      </c>
      <c r="C199" s="19">
        <v>22.2</v>
      </c>
      <c r="D199">
        <v>3.6</v>
      </c>
      <c r="E199">
        <v>8</v>
      </c>
      <c r="F199">
        <v>22.04</v>
      </c>
      <c r="G199">
        <v>489.29</v>
      </c>
      <c r="H199" t="s">
        <v>231</v>
      </c>
      <c r="I199" t="s">
        <v>224</v>
      </c>
      <c r="J199" s="11" t="s">
        <v>11</v>
      </c>
    </row>
    <row r="200" spans="1:10" x14ac:dyDescent="0.2">
      <c r="A200" s="20" t="s">
        <v>209</v>
      </c>
      <c r="B200" s="4" t="s">
        <v>24</v>
      </c>
      <c r="C200" s="19">
        <v>29.1</v>
      </c>
      <c r="D200">
        <v>3.5</v>
      </c>
      <c r="E200">
        <v>8</v>
      </c>
      <c r="F200">
        <v>21.85</v>
      </c>
      <c r="G200">
        <v>635.84</v>
      </c>
      <c r="H200" t="s">
        <v>231</v>
      </c>
      <c r="I200" t="s">
        <v>224</v>
      </c>
      <c r="J200" s="11" t="s">
        <v>11</v>
      </c>
    </row>
    <row r="201" spans="1:10" x14ac:dyDescent="0.2">
      <c r="A201" s="20" t="s">
        <v>209</v>
      </c>
      <c r="B201" s="12" t="s">
        <v>26</v>
      </c>
      <c r="C201" s="19">
        <v>17.5</v>
      </c>
      <c r="D201">
        <v>3.6</v>
      </c>
      <c r="E201">
        <v>8</v>
      </c>
      <c r="F201">
        <v>22.04</v>
      </c>
      <c r="G201">
        <v>385.7</v>
      </c>
      <c r="H201" t="s">
        <v>231</v>
      </c>
      <c r="I201" t="s">
        <v>224</v>
      </c>
      <c r="J201" s="11" t="s">
        <v>11</v>
      </c>
    </row>
    <row r="202" spans="1:10" x14ac:dyDescent="0.2">
      <c r="A202" s="20" t="s">
        <v>210</v>
      </c>
      <c r="B202" s="4" t="s">
        <v>24</v>
      </c>
      <c r="C202" s="19">
        <v>30.7</v>
      </c>
      <c r="D202">
        <v>3.5</v>
      </c>
      <c r="E202">
        <v>8.1</v>
      </c>
      <c r="F202">
        <v>22.04</v>
      </c>
      <c r="G202">
        <v>676.63</v>
      </c>
      <c r="H202" t="s">
        <v>231</v>
      </c>
      <c r="I202" t="s">
        <v>224</v>
      </c>
      <c r="J202" s="11" t="s">
        <v>11</v>
      </c>
    </row>
    <row r="203" spans="1:10" x14ac:dyDescent="0.2">
      <c r="A203" s="20" t="s">
        <v>210</v>
      </c>
      <c r="B203" s="12" t="s">
        <v>26</v>
      </c>
      <c r="C203" s="19">
        <v>21.2</v>
      </c>
      <c r="D203">
        <v>3.5</v>
      </c>
      <c r="E203">
        <v>8.1</v>
      </c>
      <c r="F203">
        <v>22.04</v>
      </c>
      <c r="G203">
        <v>467.25</v>
      </c>
      <c r="H203" t="s">
        <v>231</v>
      </c>
      <c r="I203" t="s">
        <v>224</v>
      </c>
      <c r="J203" s="11" t="s">
        <v>11</v>
      </c>
    </row>
    <row r="204" spans="1:10" x14ac:dyDescent="0.2">
      <c r="A204" s="20" t="s">
        <v>211</v>
      </c>
      <c r="B204" s="4" t="s">
        <v>24</v>
      </c>
      <c r="C204" s="19">
        <v>30.1</v>
      </c>
      <c r="D204">
        <v>3.5</v>
      </c>
      <c r="E204">
        <v>8</v>
      </c>
      <c r="F204">
        <v>21.85</v>
      </c>
      <c r="G204">
        <v>657.68</v>
      </c>
      <c r="H204" t="s">
        <v>231</v>
      </c>
      <c r="I204" t="s">
        <v>224</v>
      </c>
      <c r="J204" s="11" t="s">
        <v>11</v>
      </c>
    </row>
    <row r="205" spans="1:10" x14ac:dyDescent="0.2">
      <c r="A205" s="20" t="s">
        <v>211</v>
      </c>
      <c r="B205" s="12" t="s">
        <v>26</v>
      </c>
      <c r="C205" s="19">
        <v>21.6</v>
      </c>
      <c r="D205">
        <v>3.5</v>
      </c>
      <c r="E205">
        <v>8.1999999999999993</v>
      </c>
      <c r="F205">
        <v>21.6</v>
      </c>
      <c r="G205">
        <v>480.17</v>
      </c>
      <c r="H205" t="s">
        <v>231</v>
      </c>
      <c r="I205" t="s">
        <v>224</v>
      </c>
      <c r="J205" s="11" t="s">
        <v>11</v>
      </c>
    </row>
    <row r="206" spans="1:10" x14ac:dyDescent="0.2">
      <c r="A206" s="20" t="s">
        <v>212</v>
      </c>
      <c r="B206" s="4" t="s">
        <v>24</v>
      </c>
      <c r="C206" s="19">
        <v>25.3</v>
      </c>
      <c r="D206">
        <v>3.5</v>
      </c>
      <c r="E206">
        <v>8.1</v>
      </c>
      <c r="F206">
        <v>22.04</v>
      </c>
      <c r="G206">
        <v>557.61</v>
      </c>
      <c r="H206" t="s">
        <v>231</v>
      </c>
      <c r="I206" t="s">
        <v>224</v>
      </c>
      <c r="J206" s="11" t="s">
        <v>11</v>
      </c>
    </row>
    <row r="207" spans="1:10" x14ac:dyDescent="0.2">
      <c r="A207" s="20" t="s">
        <v>212</v>
      </c>
      <c r="B207" s="12" t="s">
        <v>26</v>
      </c>
      <c r="C207" s="19">
        <v>22.4</v>
      </c>
      <c r="D207">
        <v>3.5</v>
      </c>
      <c r="E207">
        <v>8.1</v>
      </c>
      <c r="F207">
        <v>22.4</v>
      </c>
      <c r="G207">
        <v>493.7</v>
      </c>
      <c r="H207" t="s">
        <v>231</v>
      </c>
      <c r="I207" t="s">
        <v>224</v>
      </c>
      <c r="J207" s="11" t="s">
        <v>11</v>
      </c>
    </row>
    <row r="208" spans="1:10" x14ac:dyDescent="0.2">
      <c r="A208" s="20" t="s">
        <v>213</v>
      </c>
      <c r="B208" s="4" t="s">
        <v>24</v>
      </c>
      <c r="C208" s="19">
        <v>28.3</v>
      </c>
      <c r="D208">
        <v>3.4</v>
      </c>
      <c r="E208">
        <v>8</v>
      </c>
      <c r="F208">
        <v>21.09</v>
      </c>
      <c r="G208">
        <v>596.85</v>
      </c>
      <c r="H208" t="s">
        <v>231</v>
      </c>
      <c r="I208" t="s">
        <v>224</v>
      </c>
      <c r="J208" s="11" t="s">
        <v>11</v>
      </c>
    </row>
    <row r="209" spans="1:10" x14ac:dyDescent="0.2">
      <c r="A209" s="20" t="s">
        <v>213</v>
      </c>
      <c r="B209" s="12" t="s">
        <v>26</v>
      </c>
      <c r="C209" s="19">
        <v>22.4</v>
      </c>
      <c r="D209">
        <v>3.8</v>
      </c>
      <c r="E209">
        <v>7.8</v>
      </c>
      <c r="F209">
        <v>22.04</v>
      </c>
      <c r="G209">
        <v>493.7</v>
      </c>
      <c r="H209" t="s">
        <v>231</v>
      </c>
      <c r="I209" t="s">
        <v>224</v>
      </c>
      <c r="J209" s="11" t="s">
        <v>11</v>
      </c>
    </row>
    <row r="210" spans="1:10" x14ac:dyDescent="0.2">
      <c r="A210" s="20" t="s">
        <v>214</v>
      </c>
      <c r="B210" s="4" t="s">
        <v>24</v>
      </c>
      <c r="C210" s="19">
        <v>30.1</v>
      </c>
      <c r="D210">
        <v>3.3</v>
      </c>
      <c r="E210">
        <v>8.3000000000000007</v>
      </c>
      <c r="F210">
        <v>22.04</v>
      </c>
      <c r="G210">
        <v>663.4</v>
      </c>
      <c r="H210" t="s">
        <v>231</v>
      </c>
      <c r="I210" t="s">
        <v>224</v>
      </c>
      <c r="J210" s="11" t="s">
        <v>11</v>
      </c>
    </row>
    <row r="211" spans="1:10" x14ac:dyDescent="0.2">
      <c r="A211" s="20" t="s">
        <v>214</v>
      </c>
      <c r="B211" s="12" t="s">
        <v>26</v>
      </c>
      <c r="C211" s="19">
        <v>20.7</v>
      </c>
      <c r="D211">
        <v>3.8</v>
      </c>
      <c r="E211">
        <v>7.8</v>
      </c>
      <c r="F211">
        <v>22.04</v>
      </c>
      <c r="G211">
        <v>456.23</v>
      </c>
      <c r="H211" t="s">
        <v>231</v>
      </c>
      <c r="I211" t="s">
        <v>224</v>
      </c>
      <c r="J211" s="11" t="s">
        <v>11</v>
      </c>
    </row>
    <row r="212" spans="1:10" x14ac:dyDescent="0.2">
      <c r="A212" s="20" t="s">
        <v>215</v>
      </c>
      <c r="B212" s="4" t="s">
        <v>24</v>
      </c>
      <c r="C212" s="19">
        <v>31</v>
      </c>
      <c r="D212">
        <v>3.4</v>
      </c>
      <c r="E212">
        <v>8</v>
      </c>
      <c r="F212">
        <v>21.09</v>
      </c>
      <c r="G212">
        <v>653.79</v>
      </c>
      <c r="H212" t="s">
        <v>231</v>
      </c>
      <c r="I212" t="s">
        <v>224</v>
      </c>
      <c r="J212" s="11" t="s">
        <v>11</v>
      </c>
    </row>
    <row r="213" spans="1:10" x14ac:dyDescent="0.2">
      <c r="A213" s="20" t="s">
        <v>215</v>
      </c>
      <c r="B213" s="12" t="s">
        <v>26</v>
      </c>
      <c r="C213" s="19">
        <v>20.399999999999999</v>
      </c>
      <c r="D213">
        <v>4.0999999999999996</v>
      </c>
      <c r="E213">
        <v>8</v>
      </c>
      <c r="F213">
        <v>22.87</v>
      </c>
      <c r="G213">
        <v>466.53</v>
      </c>
      <c r="H213" t="s">
        <v>231</v>
      </c>
      <c r="I213" t="s">
        <v>224</v>
      </c>
      <c r="J213" s="11" t="s">
        <v>11</v>
      </c>
    </row>
    <row r="214" spans="1:10" x14ac:dyDescent="0.2">
      <c r="A214" s="20" t="s">
        <v>235</v>
      </c>
      <c r="B214" s="4" t="s">
        <v>24</v>
      </c>
      <c r="C214" s="19">
        <v>17</v>
      </c>
      <c r="D214">
        <v>3.7</v>
      </c>
      <c r="E214">
        <v>8</v>
      </c>
      <c r="F214">
        <v>21.65</v>
      </c>
      <c r="G214">
        <v>367.96</v>
      </c>
      <c r="H214" t="s">
        <v>231</v>
      </c>
      <c r="I214" t="s">
        <v>224</v>
      </c>
      <c r="J214" s="11" t="s">
        <v>11</v>
      </c>
    </row>
    <row r="215" spans="1:10" x14ac:dyDescent="0.2">
      <c r="A215" s="20" t="s">
        <v>235</v>
      </c>
      <c r="B215" s="12" t="s">
        <v>26</v>
      </c>
      <c r="H215" t="s">
        <v>231</v>
      </c>
      <c r="I215" t="s">
        <v>224</v>
      </c>
      <c r="J215" s="11" t="s">
        <v>11</v>
      </c>
    </row>
    <row r="216" spans="1:10" x14ac:dyDescent="0.2">
      <c r="A216" s="20">
        <v>43108</v>
      </c>
      <c r="B216" s="4" t="s">
        <v>24</v>
      </c>
      <c r="C216" s="19">
        <v>26.3</v>
      </c>
      <c r="D216">
        <v>3.7</v>
      </c>
      <c r="E216">
        <v>8</v>
      </c>
      <c r="F216">
        <v>21.65</v>
      </c>
      <c r="G216">
        <v>569</v>
      </c>
      <c r="H216" t="s">
        <v>231</v>
      </c>
      <c r="I216" t="s">
        <v>224</v>
      </c>
      <c r="J216" s="11" t="s">
        <v>11</v>
      </c>
    </row>
    <row r="217" spans="1:10" x14ac:dyDescent="0.2">
      <c r="A217" s="20">
        <v>43108</v>
      </c>
      <c r="B217" s="12" t="s">
        <v>26</v>
      </c>
      <c r="C217" s="19">
        <v>20.100000000000001</v>
      </c>
      <c r="D217">
        <v>3.8</v>
      </c>
      <c r="E217">
        <v>7.9</v>
      </c>
      <c r="F217">
        <v>21.65</v>
      </c>
      <c r="G217">
        <v>435.06</v>
      </c>
      <c r="H217" t="s">
        <v>231</v>
      </c>
      <c r="I217" t="s">
        <v>224</v>
      </c>
      <c r="J217" s="11" t="s">
        <v>11</v>
      </c>
    </row>
    <row r="218" spans="1:10" x14ac:dyDescent="0.2">
      <c r="A218" s="20">
        <v>43139</v>
      </c>
      <c r="B218" s="4" t="s">
        <v>24</v>
      </c>
      <c r="C218" s="19">
        <v>26.3</v>
      </c>
      <c r="D218">
        <v>3.7</v>
      </c>
      <c r="E218">
        <v>7.9</v>
      </c>
      <c r="F218">
        <v>21.34</v>
      </c>
      <c r="G218">
        <v>561.35</v>
      </c>
      <c r="H218" t="s">
        <v>231</v>
      </c>
      <c r="I218" t="s">
        <v>224</v>
      </c>
      <c r="J218" s="11" t="s">
        <v>11</v>
      </c>
    </row>
    <row r="219" spans="1:10" x14ac:dyDescent="0.2">
      <c r="A219" s="20">
        <v>43139</v>
      </c>
      <c r="B219" s="12" t="s">
        <v>26</v>
      </c>
      <c r="C219" s="19">
        <v>17.399999999999999</v>
      </c>
      <c r="D219">
        <v>3.8</v>
      </c>
      <c r="E219">
        <v>7.9</v>
      </c>
      <c r="F219">
        <v>21.65</v>
      </c>
      <c r="G219">
        <v>376.62</v>
      </c>
      <c r="H219" t="s">
        <v>231</v>
      </c>
      <c r="I219" t="s">
        <v>224</v>
      </c>
      <c r="J219" s="11" t="s">
        <v>11</v>
      </c>
    </row>
    <row r="220" spans="1:10" x14ac:dyDescent="0.2">
      <c r="A220" s="20">
        <v>43167</v>
      </c>
      <c r="B220" s="4" t="s">
        <v>24</v>
      </c>
      <c r="C220" s="19">
        <v>29.5</v>
      </c>
      <c r="D220">
        <v>3.8</v>
      </c>
      <c r="E220">
        <v>7.8</v>
      </c>
      <c r="F220">
        <v>21.34</v>
      </c>
      <c r="G220">
        <v>629.65</v>
      </c>
      <c r="H220" t="s">
        <v>231</v>
      </c>
      <c r="I220" t="s">
        <v>224</v>
      </c>
      <c r="J220" s="11" t="s">
        <v>11</v>
      </c>
    </row>
    <row r="221" spans="1:10" x14ac:dyDescent="0.2">
      <c r="A221" s="20">
        <v>43167</v>
      </c>
      <c r="B221" s="12" t="s">
        <v>26</v>
      </c>
      <c r="C221" s="19">
        <v>20</v>
      </c>
      <c r="D221">
        <v>3.8</v>
      </c>
      <c r="E221">
        <v>7.8</v>
      </c>
      <c r="F221">
        <v>21.34</v>
      </c>
      <c r="G221">
        <v>426.88</v>
      </c>
      <c r="H221" t="s">
        <v>284</v>
      </c>
      <c r="I221" t="s">
        <v>224</v>
      </c>
      <c r="J221" s="11" t="s">
        <v>11</v>
      </c>
    </row>
    <row r="222" spans="1:10" x14ac:dyDescent="0.2">
      <c r="A222" s="20">
        <v>43198</v>
      </c>
      <c r="B222" s="4" t="s">
        <v>24</v>
      </c>
      <c r="H222" t="s">
        <v>231</v>
      </c>
      <c r="I222" t="s">
        <v>224</v>
      </c>
      <c r="J222" s="11" t="s">
        <v>11</v>
      </c>
    </row>
    <row r="223" spans="1:10" x14ac:dyDescent="0.2">
      <c r="A223" s="20">
        <v>43198</v>
      </c>
      <c r="B223" s="12" t="s">
        <v>26</v>
      </c>
      <c r="C223" s="19">
        <v>19.5</v>
      </c>
      <c r="D223">
        <v>3.7</v>
      </c>
      <c r="E223">
        <v>7.9</v>
      </c>
      <c r="F223">
        <v>21.34</v>
      </c>
      <c r="G223">
        <v>416.21</v>
      </c>
      <c r="H223" t="s">
        <v>231</v>
      </c>
      <c r="I223" t="s">
        <v>224</v>
      </c>
      <c r="J223" s="11" t="s">
        <v>11</v>
      </c>
    </row>
    <row r="224" spans="1:10" x14ac:dyDescent="0.2">
      <c r="A224" s="20">
        <v>43228</v>
      </c>
      <c r="B224" s="4" t="s">
        <v>24</v>
      </c>
      <c r="C224" s="19">
        <v>26.2</v>
      </c>
      <c r="D224">
        <v>3.8</v>
      </c>
      <c r="E224">
        <v>7.8</v>
      </c>
      <c r="F224">
        <v>21.34</v>
      </c>
      <c r="G224">
        <v>559.21</v>
      </c>
      <c r="H224" t="s">
        <v>231</v>
      </c>
      <c r="I224" t="s">
        <v>237</v>
      </c>
      <c r="J224" s="11" t="s">
        <v>11</v>
      </c>
    </row>
    <row r="225" spans="1:10" x14ac:dyDescent="0.2">
      <c r="A225" s="20">
        <v>43228</v>
      </c>
      <c r="B225" s="12" t="s">
        <v>26</v>
      </c>
      <c r="H225" t="s">
        <v>231</v>
      </c>
      <c r="I225" t="s">
        <v>237</v>
      </c>
      <c r="J225" t="s">
        <v>239</v>
      </c>
    </row>
    <row r="226" spans="1:10" x14ac:dyDescent="0.2">
      <c r="A226" s="20">
        <v>43259</v>
      </c>
      <c r="B226" s="4" t="s">
        <v>24</v>
      </c>
      <c r="H226" t="s">
        <v>233</v>
      </c>
      <c r="I226" t="s">
        <v>237</v>
      </c>
      <c r="J226" t="s">
        <v>239</v>
      </c>
    </row>
    <row r="227" spans="1:10" x14ac:dyDescent="0.2">
      <c r="A227" s="20">
        <v>43259</v>
      </c>
      <c r="B227" s="12" t="s">
        <v>26</v>
      </c>
      <c r="H227" t="s">
        <v>233</v>
      </c>
      <c r="I227" t="s">
        <v>237</v>
      </c>
      <c r="J227" t="s">
        <v>239</v>
      </c>
    </row>
    <row r="228" spans="1:10" x14ac:dyDescent="0.2">
      <c r="A228" s="20">
        <v>43289</v>
      </c>
      <c r="B228" s="4" t="s">
        <v>24</v>
      </c>
      <c r="H228" t="s">
        <v>233</v>
      </c>
      <c r="I228" t="s">
        <v>237</v>
      </c>
      <c r="J228" t="s">
        <v>239</v>
      </c>
    </row>
    <row r="229" spans="1:10" x14ac:dyDescent="0.2">
      <c r="A229" s="20">
        <v>43289</v>
      </c>
      <c r="B229" s="12" t="s">
        <v>26</v>
      </c>
      <c r="H229" t="s">
        <v>233</v>
      </c>
      <c r="I229" t="s">
        <v>237</v>
      </c>
      <c r="J229" t="s">
        <v>239</v>
      </c>
    </row>
    <row r="230" spans="1:10" x14ac:dyDescent="0.2">
      <c r="A230" s="20">
        <v>43320</v>
      </c>
      <c r="B230" s="4" t="s">
        <v>24</v>
      </c>
      <c r="H230" t="s">
        <v>233</v>
      </c>
      <c r="I230" t="s">
        <v>237</v>
      </c>
      <c r="J230" t="s">
        <v>239</v>
      </c>
    </row>
    <row r="231" spans="1:10" x14ac:dyDescent="0.2">
      <c r="A231" s="20">
        <v>43320</v>
      </c>
      <c r="B231" s="12" t="s">
        <v>26</v>
      </c>
      <c r="H231" t="s">
        <v>233</v>
      </c>
      <c r="I231" t="s">
        <v>237</v>
      </c>
      <c r="J231" t="s">
        <v>239</v>
      </c>
    </row>
    <row r="232" spans="1:10" x14ac:dyDescent="0.2">
      <c r="A232" s="20">
        <v>43351</v>
      </c>
      <c r="B232" s="4" t="s">
        <v>24</v>
      </c>
      <c r="H232" t="s">
        <v>233</v>
      </c>
      <c r="I232" t="s">
        <v>237</v>
      </c>
      <c r="J232" t="s">
        <v>239</v>
      </c>
    </row>
    <row r="233" spans="1:10" x14ac:dyDescent="0.2">
      <c r="A233" s="20">
        <v>43351</v>
      </c>
      <c r="B233" s="12" t="s">
        <v>26</v>
      </c>
      <c r="H233" t="s">
        <v>233</v>
      </c>
      <c r="I233" t="s">
        <v>237</v>
      </c>
      <c r="J233" t="s">
        <v>239</v>
      </c>
    </row>
    <row r="234" spans="1:10" x14ac:dyDescent="0.2">
      <c r="A234" s="20">
        <v>43381</v>
      </c>
      <c r="B234" s="4" t="s">
        <v>24</v>
      </c>
      <c r="C234" s="19">
        <v>30.3</v>
      </c>
      <c r="D234">
        <v>3.7</v>
      </c>
      <c r="E234">
        <v>7.7</v>
      </c>
      <c r="F234">
        <v>20.63</v>
      </c>
      <c r="G234">
        <v>625.21</v>
      </c>
      <c r="H234" t="s">
        <v>233</v>
      </c>
      <c r="I234" t="s">
        <v>237</v>
      </c>
      <c r="J234" t="s">
        <v>239</v>
      </c>
    </row>
    <row r="235" spans="1:10" x14ac:dyDescent="0.2">
      <c r="A235" s="20">
        <v>43381</v>
      </c>
      <c r="B235" s="12" t="s">
        <v>26</v>
      </c>
      <c r="H235" t="s">
        <v>233</v>
      </c>
      <c r="I235" t="s">
        <v>237</v>
      </c>
      <c r="J235" t="s">
        <v>239</v>
      </c>
    </row>
    <row r="236" spans="1:10" x14ac:dyDescent="0.2">
      <c r="A236" s="20">
        <v>43412</v>
      </c>
      <c r="B236" s="4" t="s">
        <v>24</v>
      </c>
      <c r="C236" s="19">
        <v>28.7</v>
      </c>
      <c r="D236">
        <v>3.7</v>
      </c>
      <c r="E236">
        <v>7.9</v>
      </c>
      <c r="F236">
        <v>21.34</v>
      </c>
      <c r="G236">
        <v>612.57000000000005</v>
      </c>
      <c r="H236" t="s">
        <v>233</v>
      </c>
      <c r="I236" t="s">
        <v>237</v>
      </c>
      <c r="J236" t="s">
        <v>239</v>
      </c>
    </row>
    <row r="237" spans="1:10" x14ac:dyDescent="0.2">
      <c r="A237" s="20">
        <v>43412</v>
      </c>
      <c r="B237" s="12" t="s">
        <v>26</v>
      </c>
      <c r="H237" t="s">
        <v>233</v>
      </c>
      <c r="I237" t="s">
        <v>237</v>
      </c>
      <c r="J237" t="s">
        <v>239</v>
      </c>
    </row>
    <row r="238" spans="1:10" x14ac:dyDescent="0.2">
      <c r="A238" s="20">
        <v>43442</v>
      </c>
      <c r="B238" s="4" t="s">
        <v>24</v>
      </c>
      <c r="H238" t="s">
        <v>233</v>
      </c>
      <c r="I238" t="s">
        <v>237</v>
      </c>
      <c r="J238" t="s">
        <v>239</v>
      </c>
    </row>
    <row r="239" spans="1:10" x14ac:dyDescent="0.2">
      <c r="A239" s="20">
        <v>43442</v>
      </c>
      <c r="B239" s="12" t="s">
        <v>26</v>
      </c>
      <c r="C239" s="19">
        <v>6</v>
      </c>
      <c r="D239">
        <v>3.7</v>
      </c>
      <c r="E239">
        <v>7.9</v>
      </c>
      <c r="F239">
        <v>21.34</v>
      </c>
      <c r="G239">
        <v>128.06</v>
      </c>
      <c r="H239" t="s">
        <v>233</v>
      </c>
      <c r="I239" t="s">
        <v>237</v>
      </c>
      <c r="J239" t="s">
        <v>239</v>
      </c>
    </row>
    <row r="240" spans="1:10" x14ac:dyDescent="0.2">
      <c r="A240" s="20" t="s">
        <v>287</v>
      </c>
      <c r="B240" s="4" t="s">
        <v>24</v>
      </c>
      <c r="C240" s="19">
        <v>28.4</v>
      </c>
      <c r="D240">
        <v>3.7</v>
      </c>
      <c r="E240">
        <v>7.9</v>
      </c>
      <c r="F240">
        <v>21.34</v>
      </c>
      <c r="G240">
        <v>606.16999999999996</v>
      </c>
      <c r="H240" t="s">
        <v>233</v>
      </c>
      <c r="I240" t="s">
        <v>237</v>
      </c>
      <c r="J240" t="s">
        <v>239</v>
      </c>
    </row>
    <row r="241" spans="1:10" x14ac:dyDescent="0.2">
      <c r="A241" s="20" t="s">
        <v>287</v>
      </c>
      <c r="B241" s="12" t="s">
        <v>26</v>
      </c>
      <c r="C241" s="19">
        <v>10.199999999999999</v>
      </c>
      <c r="D241">
        <v>3.8</v>
      </c>
      <c r="E241">
        <v>8</v>
      </c>
      <c r="F241">
        <v>21.95</v>
      </c>
      <c r="G241">
        <v>223.87</v>
      </c>
      <c r="H241" t="s">
        <v>233</v>
      </c>
      <c r="I241" t="s">
        <v>237</v>
      </c>
      <c r="J241" t="s">
        <v>239</v>
      </c>
    </row>
    <row r="242" spans="1:10" x14ac:dyDescent="0.2">
      <c r="A242" s="20" t="s">
        <v>288</v>
      </c>
      <c r="B242" s="4" t="s">
        <v>24</v>
      </c>
      <c r="C242" s="19">
        <v>22</v>
      </c>
      <c r="D242">
        <v>3.7</v>
      </c>
      <c r="E242">
        <v>7.9</v>
      </c>
      <c r="F242">
        <v>21.34</v>
      </c>
      <c r="G242">
        <v>488.78</v>
      </c>
      <c r="H242" t="s">
        <v>233</v>
      </c>
      <c r="I242" t="s">
        <v>237</v>
      </c>
      <c r="J242" t="s">
        <v>239</v>
      </c>
    </row>
    <row r="243" spans="1:10" x14ac:dyDescent="0.2">
      <c r="A243" s="20" t="s">
        <v>288</v>
      </c>
      <c r="B243" s="12" t="s">
        <v>26</v>
      </c>
      <c r="C243" s="19">
        <v>14.3</v>
      </c>
      <c r="D243">
        <v>3.7</v>
      </c>
      <c r="E243">
        <v>8</v>
      </c>
      <c r="F243">
        <v>21.65</v>
      </c>
      <c r="G243">
        <v>309.52</v>
      </c>
      <c r="H243" t="s">
        <v>233</v>
      </c>
      <c r="I243" t="s">
        <v>237</v>
      </c>
      <c r="J243" t="s">
        <v>239</v>
      </c>
    </row>
    <row r="244" spans="1:10" x14ac:dyDescent="0.2">
      <c r="A244" s="20" t="s">
        <v>289</v>
      </c>
      <c r="B244" s="4" t="s">
        <v>24</v>
      </c>
      <c r="C244" s="19">
        <v>26.4</v>
      </c>
      <c r="D244">
        <v>3.7</v>
      </c>
      <c r="E244">
        <v>7.9</v>
      </c>
      <c r="F244">
        <v>21.34</v>
      </c>
      <c r="G244">
        <v>563.48</v>
      </c>
      <c r="H244" t="s">
        <v>233</v>
      </c>
      <c r="I244" t="s">
        <v>237</v>
      </c>
      <c r="J244" t="s">
        <v>239</v>
      </c>
    </row>
    <row r="245" spans="1:10" x14ac:dyDescent="0.2">
      <c r="A245" s="20" t="s">
        <v>289</v>
      </c>
      <c r="B245" s="12" t="s">
        <v>26</v>
      </c>
      <c r="C245" s="19">
        <v>10.7</v>
      </c>
      <c r="D245">
        <v>4.0999999999999996</v>
      </c>
      <c r="E245">
        <v>7.8</v>
      </c>
      <c r="F245">
        <v>22.25</v>
      </c>
      <c r="G245">
        <v>238.11</v>
      </c>
      <c r="H245" t="s">
        <v>233</v>
      </c>
      <c r="I245" t="s">
        <v>237</v>
      </c>
      <c r="J245" t="s">
        <v>239</v>
      </c>
    </row>
    <row r="246" spans="1:10" x14ac:dyDescent="0.2">
      <c r="A246" s="20" t="s">
        <v>290</v>
      </c>
      <c r="B246" s="4" t="s">
        <v>24</v>
      </c>
      <c r="H246" t="s">
        <v>233</v>
      </c>
      <c r="I246" t="s">
        <v>237</v>
      </c>
      <c r="J246" t="s">
        <v>239</v>
      </c>
    </row>
    <row r="247" spans="1:10" x14ac:dyDescent="0.2">
      <c r="A247" s="20" t="s">
        <v>290</v>
      </c>
      <c r="B247" s="12" t="s">
        <v>26</v>
      </c>
      <c r="H247" t="s">
        <v>233</v>
      </c>
      <c r="I247" t="s">
        <v>237</v>
      </c>
      <c r="J247" t="s">
        <v>239</v>
      </c>
    </row>
    <row r="248" spans="1:10" x14ac:dyDescent="0.2">
      <c r="A248" s="20" t="s">
        <v>291</v>
      </c>
      <c r="B248" s="4" t="s">
        <v>24</v>
      </c>
      <c r="C248" s="19">
        <v>26</v>
      </c>
      <c r="D248">
        <v>3.7</v>
      </c>
      <c r="E248">
        <v>7.7</v>
      </c>
      <c r="F248">
        <v>20.63</v>
      </c>
      <c r="G248">
        <v>536.48</v>
      </c>
      <c r="H248" t="s">
        <v>233</v>
      </c>
      <c r="I248" t="s">
        <v>237</v>
      </c>
      <c r="J248" t="s">
        <v>239</v>
      </c>
    </row>
    <row r="249" spans="1:10" x14ac:dyDescent="0.2">
      <c r="A249" s="20" t="s">
        <v>291</v>
      </c>
      <c r="B249" s="12" t="s">
        <v>26</v>
      </c>
      <c r="C249" s="19">
        <v>9.1999999999999993</v>
      </c>
      <c r="D249">
        <v>4.0999999999999996</v>
      </c>
      <c r="E249">
        <v>7.7</v>
      </c>
      <c r="F249">
        <v>21.95</v>
      </c>
      <c r="G249">
        <v>201.92</v>
      </c>
      <c r="H249" t="s">
        <v>233</v>
      </c>
      <c r="I249" t="s">
        <v>237</v>
      </c>
      <c r="J249" t="s">
        <v>239</v>
      </c>
    </row>
    <row r="250" spans="1:10" x14ac:dyDescent="0.2">
      <c r="A250" s="20" t="s">
        <v>292</v>
      </c>
      <c r="B250" s="4" t="s">
        <v>24</v>
      </c>
      <c r="H250" t="s">
        <v>233</v>
      </c>
      <c r="I250" t="s">
        <v>237</v>
      </c>
      <c r="J250" t="s">
        <v>239</v>
      </c>
    </row>
    <row r="251" spans="1:10" x14ac:dyDescent="0.2">
      <c r="A251" s="20" t="s">
        <v>292</v>
      </c>
      <c r="B251" s="12" t="s">
        <v>26</v>
      </c>
      <c r="H251" t="s">
        <v>233</v>
      </c>
      <c r="I251" t="s">
        <v>237</v>
      </c>
      <c r="J251" t="s">
        <v>239</v>
      </c>
    </row>
    <row r="252" spans="1:10" x14ac:dyDescent="0.2">
      <c r="A252" s="20" t="s">
        <v>293</v>
      </c>
      <c r="B252" s="4" t="s">
        <v>24</v>
      </c>
      <c r="H252" t="s">
        <v>305</v>
      </c>
      <c r="I252" t="s">
        <v>237</v>
      </c>
      <c r="J252" t="s">
        <v>239</v>
      </c>
    </row>
    <row r="253" spans="1:10" x14ac:dyDescent="0.2">
      <c r="A253" s="20" t="s">
        <v>293</v>
      </c>
      <c r="B253" s="12" t="s">
        <v>26</v>
      </c>
      <c r="H253" t="s">
        <v>305</v>
      </c>
      <c r="I253" t="s">
        <v>237</v>
      </c>
      <c r="J253" t="s">
        <v>239</v>
      </c>
    </row>
    <row r="254" spans="1:10" x14ac:dyDescent="0.2">
      <c r="A254" s="20" t="s">
        <v>294</v>
      </c>
      <c r="B254" s="4" t="s">
        <v>24</v>
      </c>
      <c r="H254" t="s">
        <v>305</v>
      </c>
      <c r="I254" t="s">
        <v>237</v>
      </c>
      <c r="J254" t="s">
        <v>239</v>
      </c>
    </row>
    <row r="255" spans="1:10" x14ac:dyDescent="0.2">
      <c r="A255" s="20" t="s">
        <v>294</v>
      </c>
      <c r="B255" s="12" t="s">
        <v>26</v>
      </c>
      <c r="H255" t="s">
        <v>305</v>
      </c>
      <c r="I255" t="s">
        <v>237</v>
      </c>
      <c r="J255" t="s">
        <v>239</v>
      </c>
    </row>
    <row r="256" spans="1:10" x14ac:dyDescent="0.2">
      <c r="A256" s="20" t="s">
        <v>295</v>
      </c>
      <c r="B256" s="4" t="s">
        <v>24</v>
      </c>
      <c r="H256" t="s">
        <v>305</v>
      </c>
      <c r="I256" t="s">
        <v>237</v>
      </c>
      <c r="J256" t="s">
        <v>239</v>
      </c>
    </row>
    <row r="257" spans="1:12" x14ac:dyDescent="0.2">
      <c r="A257" s="20" t="s">
        <v>295</v>
      </c>
      <c r="B257" s="12" t="s">
        <v>26</v>
      </c>
      <c r="H257" t="s">
        <v>305</v>
      </c>
      <c r="I257" t="s">
        <v>237</v>
      </c>
      <c r="J257" t="s">
        <v>239</v>
      </c>
    </row>
    <row r="258" spans="1:12" x14ac:dyDescent="0.2">
      <c r="A258" s="20" t="s">
        <v>296</v>
      </c>
      <c r="B258" s="4" t="s">
        <v>24</v>
      </c>
      <c r="H258" t="s">
        <v>305</v>
      </c>
      <c r="I258" t="s">
        <v>237</v>
      </c>
      <c r="J258" t="s">
        <v>239</v>
      </c>
      <c r="L258" t="s">
        <v>313</v>
      </c>
    </row>
    <row r="259" spans="1:12" x14ac:dyDescent="0.2">
      <c r="A259" s="20" t="s">
        <v>296</v>
      </c>
      <c r="B259" s="12" t="s">
        <v>26</v>
      </c>
      <c r="H259" t="s">
        <v>305</v>
      </c>
      <c r="I259" t="s">
        <v>237</v>
      </c>
      <c r="J259" t="s">
        <v>239</v>
      </c>
      <c r="K259" t="s">
        <v>312</v>
      </c>
      <c r="L259" t="s">
        <v>313</v>
      </c>
    </row>
    <row r="260" spans="1:12" x14ac:dyDescent="0.2">
      <c r="A260" s="20" t="s">
        <v>297</v>
      </c>
      <c r="B260" s="4" t="s">
        <v>24</v>
      </c>
      <c r="H260" t="s">
        <v>305</v>
      </c>
      <c r="I260" t="s">
        <v>237</v>
      </c>
      <c r="J260" t="s">
        <v>239</v>
      </c>
      <c r="L260" t="s">
        <v>313</v>
      </c>
    </row>
    <row r="261" spans="1:12" x14ac:dyDescent="0.2">
      <c r="A261" s="20" t="s">
        <v>297</v>
      </c>
      <c r="B261" s="12" t="s">
        <v>26</v>
      </c>
      <c r="H261" t="s">
        <v>305</v>
      </c>
      <c r="I261" t="s">
        <v>237</v>
      </c>
      <c r="J261" t="s">
        <v>239</v>
      </c>
      <c r="K261" t="s">
        <v>312</v>
      </c>
      <c r="L261" t="s">
        <v>313</v>
      </c>
    </row>
    <row r="262" spans="1:12" x14ac:dyDescent="0.2">
      <c r="A262" s="20" t="s">
        <v>298</v>
      </c>
      <c r="B262" s="4" t="s">
        <v>24</v>
      </c>
      <c r="H262" t="s">
        <v>305</v>
      </c>
      <c r="I262" t="s">
        <v>237</v>
      </c>
      <c r="J262" t="s">
        <v>239</v>
      </c>
      <c r="L262" t="s">
        <v>313</v>
      </c>
    </row>
    <row r="263" spans="1:12" x14ac:dyDescent="0.2">
      <c r="A263" s="20" t="s">
        <v>298</v>
      </c>
      <c r="B263" s="12" t="s">
        <v>26</v>
      </c>
      <c r="H263" t="s">
        <v>305</v>
      </c>
      <c r="I263" t="s">
        <v>237</v>
      </c>
      <c r="J263" t="s">
        <v>239</v>
      </c>
      <c r="K263" t="s">
        <v>312</v>
      </c>
      <c r="L263" t="s">
        <v>313</v>
      </c>
    </row>
    <row r="264" spans="1:12" x14ac:dyDescent="0.2">
      <c r="A264" s="20" t="s">
        <v>299</v>
      </c>
      <c r="B264" s="4" t="s">
        <v>24</v>
      </c>
      <c r="H264" t="s">
        <v>305</v>
      </c>
      <c r="I264" t="s">
        <v>237</v>
      </c>
      <c r="J264" t="s">
        <v>239</v>
      </c>
      <c r="L264" t="s">
        <v>313</v>
      </c>
    </row>
    <row r="265" spans="1:12" x14ac:dyDescent="0.2">
      <c r="A265" s="20" t="s">
        <v>299</v>
      </c>
      <c r="B265" s="12" t="s">
        <v>26</v>
      </c>
      <c r="H265" t="s">
        <v>305</v>
      </c>
      <c r="I265" t="s">
        <v>237</v>
      </c>
      <c r="J265" t="s">
        <v>239</v>
      </c>
      <c r="K265" t="s">
        <v>312</v>
      </c>
      <c r="L265" t="s">
        <v>313</v>
      </c>
    </row>
    <row r="266" spans="1:12" x14ac:dyDescent="0.2">
      <c r="A266" s="20" t="s">
        <v>300</v>
      </c>
      <c r="B266" s="4" t="s">
        <v>24</v>
      </c>
      <c r="H266" t="s">
        <v>305</v>
      </c>
      <c r="I266" t="s">
        <v>237</v>
      </c>
      <c r="J266" t="s">
        <v>239</v>
      </c>
      <c r="L266" t="s">
        <v>313</v>
      </c>
    </row>
    <row r="267" spans="1:12" x14ac:dyDescent="0.2">
      <c r="A267" s="20" t="s">
        <v>300</v>
      </c>
      <c r="B267" s="12" t="s">
        <v>26</v>
      </c>
      <c r="H267" t="s">
        <v>305</v>
      </c>
      <c r="I267" t="s">
        <v>237</v>
      </c>
      <c r="J267" t="s">
        <v>239</v>
      </c>
      <c r="K267" t="s">
        <v>312</v>
      </c>
      <c r="L267" t="s">
        <v>313</v>
      </c>
    </row>
    <row r="268" spans="1:12" x14ac:dyDescent="0.2">
      <c r="A268" s="20" t="s">
        <v>301</v>
      </c>
      <c r="B268" s="4" t="s">
        <v>24</v>
      </c>
      <c r="H268" t="s">
        <v>305</v>
      </c>
      <c r="I268" t="s">
        <v>237</v>
      </c>
      <c r="J268" t="s">
        <v>239</v>
      </c>
      <c r="L268" t="s">
        <v>313</v>
      </c>
    </row>
    <row r="269" spans="1:12" x14ac:dyDescent="0.2">
      <c r="A269" s="20" t="s">
        <v>301</v>
      </c>
      <c r="B269" s="12" t="s">
        <v>26</v>
      </c>
      <c r="H269" t="s">
        <v>305</v>
      </c>
      <c r="I269" t="s">
        <v>237</v>
      </c>
      <c r="J269" t="s">
        <v>239</v>
      </c>
      <c r="L269" t="s">
        <v>313</v>
      </c>
    </row>
    <row r="270" spans="1:12" ht="25.5" x14ac:dyDescent="0.2">
      <c r="A270" s="20" t="s">
        <v>302</v>
      </c>
      <c r="B270" s="4" t="s">
        <v>24</v>
      </c>
      <c r="H270" t="s">
        <v>305</v>
      </c>
      <c r="I270" t="s">
        <v>237</v>
      </c>
      <c r="J270" t="s">
        <v>239</v>
      </c>
      <c r="L270" s="13" t="s">
        <v>314</v>
      </c>
    </row>
    <row r="271" spans="1:12" ht="25.5" x14ac:dyDescent="0.2">
      <c r="A271" s="20" t="s">
        <v>302</v>
      </c>
      <c r="B271" s="12" t="s">
        <v>26</v>
      </c>
      <c r="H271" t="s">
        <v>305</v>
      </c>
      <c r="I271" t="s">
        <v>237</v>
      </c>
      <c r="J271" t="s">
        <v>239</v>
      </c>
      <c r="L271" s="13" t="s">
        <v>314</v>
      </c>
    </row>
    <row r="272" spans="1:12" ht="25.5" x14ac:dyDescent="0.2">
      <c r="A272" s="20" t="s">
        <v>303</v>
      </c>
      <c r="B272" s="4" t="s">
        <v>24</v>
      </c>
      <c r="H272" t="s">
        <v>305</v>
      </c>
      <c r="I272" t="s">
        <v>237</v>
      </c>
      <c r="J272" t="s">
        <v>239</v>
      </c>
      <c r="L272" s="13" t="s">
        <v>314</v>
      </c>
    </row>
    <row r="273" spans="1:12" ht="25.5" x14ac:dyDescent="0.2">
      <c r="A273" s="20" t="s">
        <v>303</v>
      </c>
      <c r="B273" s="12" t="s">
        <v>26</v>
      </c>
      <c r="H273" t="s">
        <v>305</v>
      </c>
      <c r="I273" t="s">
        <v>237</v>
      </c>
      <c r="J273" t="s">
        <v>239</v>
      </c>
      <c r="L273" s="13" t="s">
        <v>314</v>
      </c>
    </row>
    <row r="274" spans="1:12" ht="25.5" x14ac:dyDescent="0.2">
      <c r="A274" s="20" t="s">
        <v>304</v>
      </c>
      <c r="B274" s="4" t="s">
        <v>24</v>
      </c>
      <c r="H274" t="s">
        <v>305</v>
      </c>
      <c r="I274" t="s">
        <v>237</v>
      </c>
      <c r="J274" t="s">
        <v>239</v>
      </c>
      <c r="L274" s="13" t="s">
        <v>314</v>
      </c>
    </row>
    <row r="275" spans="1:12" ht="25.5" x14ac:dyDescent="0.2">
      <c r="A275" s="20" t="s">
        <v>304</v>
      </c>
      <c r="B275" s="12" t="s">
        <v>26</v>
      </c>
      <c r="H275" t="s">
        <v>305</v>
      </c>
      <c r="I275" t="s">
        <v>237</v>
      </c>
      <c r="J275" t="s">
        <v>239</v>
      </c>
      <c r="L275" s="13" t="s">
        <v>314</v>
      </c>
    </row>
    <row r="276" spans="1:12" ht="25.5" x14ac:dyDescent="0.2">
      <c r="A276" s="20" t="s">
        <v>321</v>
      </c>
      <c r="B276" s="4"/>
      <c r="H276" t="s">
        <v>305</v>
      </c>
      <c r="I276" t="s">
        <v>237</v>
      </c>
      <c r="J276" t="s">
        <v>239</v>
      </c>
      <c r="L276" s="13" t="s">
        <v>314</v>
      </c>
    </row>
    <row r="277" spans="1:12" ht="25.5" x14ac:dyDescent="0.2">
      <c r="A277" s="20" t="s">
        <v>321</v>
      </c>
      <c r="B277" s="12"/>
      <c r="H277" t="s">
        <v>305</v>
      </c>
      <c r="I277" t="s">
        <v>237</v>
      </c>
      <c r="J277" t="s">
        <v>239</v>
      </c>
      <c r="L277" s="13" t="s">
        <v>314</v>
      </c>
    </row>
    <row r="278" spans="1:12" ht="25.5" x14ac:dyDescent="0.2">
      <c r="A278" s="20">
        <v>43474</v>
      </c>
      <c r="B278" s="4" t="s">
        <v>24</v>
      </c>
      <c r="H278" t="s">
        <v>305</v>
      </c>
      <c r="I278" t="s">
        <v>237</v>
      </c>
      <c r="J278" s="11" t="s">
        <v>11</v>
      </c>
      <c r="L278" s="13" t="s">
        <v>314</v>
      </c>
    </row>
    <row r="279" spans="1:12" ht="38.25" x14ac:dyDescent="0.2">
      <c r="A279" s="20">
        <v>43474</v>
      </c>
      <c r="B279" s="12" t="s">
        <v>26</v>
      </c>
      <c r="H279" t="s">
        <v>305</v>
      </c>
      <c r="I279" t="s">
        <v>237</v>
      </c>
      <c r="J279" s="11" t="s">
        <v>11</v>
      </c>
      <c r="L279" s="13" t="s">
        <v>322</v>
      </c>
    </row>
    <row r="280" spans="1:12" ht="38.25" x14ac:dyDescent="0.2">
      <c r="A280" s="20">
        <v>43505</v>
      </c>
      <c r="B280" s="4" t="s">
        <v>24</v>
      </c>
      <c r="H280" t="s">
        <v>305</v>
      </c>
      <c r="I280" t="s">
        <v>237</v>
      </c>
      <c r="J280" s="11" t="s">
        <v>11</v>
      </c>
      <c r="L280" s="13" t="s">
        <v>322</v>
      </c>
    </row>
    <row r="281" spans="1:12" ht="38.25" x14ac:dyDescent="0.2">
      <c r="A281" s="20">
        <v>43505</v>
      </c>
      <c r="B281" s="12" t="s">
        <v>26</v>
      </c>
      <c r="H281" t="s">
        <v>305</v>
      </c>
      <c r="I281" t="s">
        <v>237</v>
      </c>
      <c r="J281" s="11" t="s">
        <v>11</v>
      </c>
      <c r="L281" s="13" t="s">
        <v>322</v>
      </c>
    </row>
    <row r="282" spans="1:12" ht="38.25" x14ac:dyDescent="0.2">
      <c r="A282" s="20">
        <v>43533</v>
      </c>
      <c r="B282" s="4" t="s">
        <v>24</v>
      </c>
      <c r="H282" t="s">
        <v>305</v>
      </c>
      <c r="I282" t="s">
        <v>237</v>
      </c>
      <c r="J282" s="11" t="s">
        <v>11</v>
      </c>
      <c r="L282" s="13" t="s">
        <v>322</v>
      </c>
    </row>
    <row r="283" spans="1:12" x14ac:dyDescent="0.2">
      <c r="A283" s="20">
        <v>43533</v>
      </c>
      <c r="B283" s="12" t="s">
        <v>26</v>
      </c>
      <c r="I283" t="s">
        <v>237</v>
      </c>
      <c r="J283" s="11" t="s">
        <v>11</v>
      </c>
    </row>
    <row r="284" spans="1:12" x14ac:dyDescent="0.2">
      <c r="A284" s="20">
        <v>43533</v>
      </c>
      <c r="I284" t="s">
        <v>237</v>
      </c>
      <c r="J284" s="11" t="s">
        <v>11</v>
      </c>
    </row>
    <row r="285" spans="1:12" x14ac:dyDescent="0.2">
      <c r="A285" s="20">
        <v>43564</v>
      </c>
      <c r="I285" t="s">
        <v>237</v>
      </c>
      <c r="J285" s="11" t="s">
        <v>11</v>
      </c>
    </row>
    <row r="286" spans="1:12" x14ac:dyDescent="0.2">
      <c r="A286" s="20">
        <v>43564</v>
      </c>
      <c r="I286" t="s">
        <v>237</v>
      </c>
      <c r="J286" s="11" t="s">
        <v>11</v>
      </c>
    </row>
    <row r="287" spans="1:12" x14ac:dyDescent="0.2">
      <c r="A287" s="20">
        <v>43594</v>
      </c>
      <c r="I287" t="s">
        <v>237</v>
      </c>
      <c r="J287" s="11" t="s">
        <v>11</v>
      </c>
    </row>
    <row r="288" spans="1:12" x14ac:dyDescent="0.2">
      <c r="A288" s="20">
        <v>43594</v>
      </c>
      <c r="I288" t="s">
        <v>237</v>
      </c>
      <c r="J288" s="11" t="s">
        <v>11</v>
      </c>
    </row>
    <row r="289" spans="1:10" x14ac:dyDescent="0.2">
      <c r="A289" s="20">
        <v>43625</v>
      </c>
      <c r="I289" t="s">
        <v>237</v>
      </c>
      <c r="J289" s="11" t="s">
        <v>11</v>
      </c>
    </row>
    <row r="290" spans="1:10" x14ac:dyDescent="0.2">
      <c r="A290" s="20">
        <v>43625</v>
      </c>
      <c r="I290" t="s">
        <v>237</v>
      </c>
      <c r="J290" s="11" t="s">
        <v>11</v>
      </c>
    </row>
    <row r="291" spans="1:10" x14ac:dyDescent="0.2">
      <c r="A291" s="20">
        <v>43655</v>
      </c>
      <c r="I291" t="s">
        <v>237</v>
      </c>
      <c r="J291" s="11" t="s">
        <v>11</v>
      </c>
    </row>
    <row r="292" spans="1:10" x14ac:dyDescent="0.2">
      <c r="A292" s="20">
        <v>43655</v>
      </c>
      <c r="I292" t="s">
        <v>237</v>
      </c>
      <c r="J292" s="11" t="s">
        <v>11</v>
      </c>
    </row>
    <row r="293" spans="1:10" x14ac:dyDescent="0.2">
      <c r="A293" s="20">
        <v>43686</v>
      </c>
      <c r="I293" t="s">
        <v>237</v>
      </c>
      <c r="J293" s="11" t="s">
        <v>11</v>
      </c>
    </row>
    <row r="294" spans="1:10" x14ac:dyDescent="0.2">
      <c r="A294" s="20">
        <v>43686</v>
      </c>
      <c r="I294" t="s">
        <v>237</v>
      </c>
      <c r="J294" s="11" t="s">
        <v>11</v>
      </c>
    </row>
    <row r="295" spans="1:10" x14ac:dyDescent="0.2">
      <c r="A295" s="20">
        <v>43717</v>
      </c>
      <c r="I295" t="s">
        <v>237</v>
      </c>
      <c r="J295" s="11" t="s">
        <v>11</v>
      </c>
    </row>
    <row r="296" spans="1:10" x14ac:dyDescent="0.2">
      <c r="A296" s="20">
        <v>43717</v>
      </c>
      <c r="I296" t="s">
        <v>237</v>
      </c>
      <c r="J296" s="11" t="s">
        <v>11</v>
      </c>
    </row>
    <row r="297" spans="1:10" x14ac:dyDescent="0.2">
      <c r="A297" s="20">
        <v>43747</v>
      </c>
      <c r="I297" t="s">
        <v>237</v>
      </c>
      <c r="J297" s="11" t="s">
        <v>11</v>
      </c>
    </row>
    <row r="298" spans="1:10" x14ac:dyDescent="0.2">
      <c r="A298" s="20">
        <v>43747</v>
      </c>
      <c r="I298" t="s">
        <v>237</v>
      </c>
      <c r="J298" s="11" t="s">
        <v>11</v>
      </c>
    </row>
    <row r="299" spans="1:10" x14ac:dyDescent="0.2">
      <c r="A299" s="20">
        <v>43778</v>
      </c>
      <c r="I299" t="s">
        <v>237</v>
      </c>
      <c r="J299" s="11" t="s">
        <v>11</v>
      </c>
    </row>
    <row r="300" spans="1:10" x14ac:dyDescent="0.2">
      <c r="A300" s="20">
        <v>43778</v>
      </c>
      <c r="I300" t="s">
        <v>237</v>
      </c>
      <c r="J300" s="11" t="s">
        <v>11</v>
      </c>
    </row>
    <row r="301" spans="1:10" x14ac:dyDescent="0.2">
      <c r="A301" s="20">
        <v>43808</v>
      </c>
      <c r="I301" t="s">
        <v>237</v>
      </c>
      <c r="J301" s="11" t="s">
        <v>11</v>
      </c>
    </row>
    <row r="302" spans="1:10" x14ac:dyDescent="0.2">
      <c r="A302" s="20">
        <v>43808</v>
      </c>
      <c r="I302" t="s">
        <v>237</v>
      </c>
      <c r="J302" s="11" t="s">
        <v>11</v>
      </c>
    </row>
    <row r="303" spans="1:10" x14ac:dyDescent="0.2">
      <c r="A303" s="20" t="s">
        <v>330</v>
      </c>
      <c r="I303" t="s">
        <v>237</v>
      </c>
      <c r="J303" s="11" t="s">
        <v>11</v>
      </c>
    </row>
    <row r="304" spans="1:10" x14ac:dyDescent="0.2">
      <c r="A304" s="20" t="s">
        <v>330</v>
      </c>
      <c r="I304" t="s">
        <v>237</v>
      </c>
      <c r="J304" s="11" t="s">
        <v>11</v>
      </c>
    </row>
    <row r="305" spans="1:10" x14ac:dyDescent="0.2">
      <c r="A305" s="20" t="s">
        <v>331</v>
      </c>
      <c r="I305" t="s">
        <v>237</v>
      </c>
      <c r="J305" s="11" t="s">
        <v>11</v>
      </c>
    </row>
    <row r="306" spans="1:10" x14ac:dyDescent="0.2">
      <c r="A306" s="20" t="s">
        <v>331</v>
      </c>
      <c r="I306" t="s">
        <v>237</v>
      </c>
      <c r="J306" s="11" t="s">
        <v>11</v>
      </c>
    </row>
    <row r="307" spans="1:10" x14ac:dyDescent="0.2">
      <c r="A307" s="20" t="s">
        <v>332</v>
      </c>
      <c r="I307" t="s">
        <v>237</v>
      </c>
      <c r="J307" s="11" t="s">
        <v>11</v>
      </c>
    </row>
    <row r="308" spans="1:10" x14ac:dyDescent="0.2">
      <c r="A308" s="20" t="s">
        <v>332</v>
      </c>
      <c r="I308" t="s">
        <v>237</v>
      </c>
      <c r="J308" s="11" t="s">
        <v>11</v>
      </c>
    </row>
    <row r="309" spans="1:10" x14ac:dyDescent="0.2">
      <c r="A309" s="20" t="s">
        <v>333</v>
      </c>
      <c r="H309" t="s">
        <v>337</v>
      </c>
      <c r="I309" t="s">
        <v>237</v>
      </c>
      <c r="J309" s="11" t="s">
        <v>11</v>
      </c>
    </row>
    <row r="310" spans="1:10" x14ac:dyDescent="0.2">
      <c r="A310" s="20" t="s">
        <v>333</v>
      </c>
      <c r="H310" t="s">
        <v>377</v>
      </c>
      <c r="I310" t="s">
        <v>237</v>
      </c>
    </row>
    <row r="311" spans="1:10" x14ac:dyDescent="0.2">
      <c r="A311" s="20" t="s">
        <v>334</v>
      </c>
      <c r="H311" t="s">
        <v>377</v>
      </c>
      <c r="I311" t="s">
        <v>237</v>
      </c>
    </row>
    <row r="312" spans="1:10" x14ac:dyDescent="0.2">
      <c r="A312" s="20" t="s">
        <v>334</v>
      </c>
      <c r="H312" t="s">
        <v>377</v>
      </c>
      <c r="I312" t="s">
        <v>237</v>
      </c>
    </row>
    <row r="313" spans="1:10" x14ac:dyDescent="0.2">
      <c r="A313" s="20" t="s">
        <v>335</v>
      </c>
      <c r="H313" t="s">
        <v>377</v>
      </c>
      <c r="I313" t="s">
        <v>237</v>
      </c>
    </row>
    <row r="314" spans="1:10" x14ac:dyDescent="0.2">
      <c r="A314" s="20" t="s">
        <v>335</v>
      </c>
      <c r="H314" t="s">
        <v>377</v>
      </c>
      <c r="I314" t="s">
        <v>237</v>
      </c>
    </row>
    <row r="315" spans="1:10" x14ac:dyDescent="0.2">
      <c r="A315" s="20" t="s">
        <v>336</v>
      </c>
      <c r="H315" t="s">
        <v>377</v>
      </c>
      <c r="I315" t="s">
        <v>237</v>
      </c>
    </row>
    <row r="316" spans="1:10" x14ac:dyDescent="0.2">
      <c r="A316" s="20" t="s">
        <v>336</v>
      </c>
      <c r="H316" t="s">
        <v>377</v>
      </c>
      <c r="I316" t="s">
        <v>237</v>
      </c>
    </row>
    <row r="317" spans="1:10" x14ac:dyDescent="0.2">
      <c r="H317" t="s">
        <v>377</v>
      </c>
    </row>
    <row r="318" spans="1:10" x14ac:dyDescent="0.2">
      <c r="A318" s="53">
        <v>43363</v>
      </c>
      <c r="B318" s="36"/>
      <c r="H318" t="s">
        <v>377</v>
      </c>
    </row>
    <row r="319" spans="1:10" x14ac:dyDescent="0.2">
      <c r="A319" s="53">
        <v>43364</v>
      </c>
      <c r="H319" t="s">
        <v>377</v>
      </c>
    </row>
    <row r="320" spans="1:10" x14ac:dyDescent="0.2">
      <c r="A320" s="53">
        <v>43365</v>
      </c>
      <c r="H320" t="s">
        <v>377</v>
      </c>
    </row>
    <row r="321" spans="1:10" x14ac:dyDescent="0.2">
      <c r="A321" s="53">
        <v>43366</v>
      </c>
      <c r="H321" t="s">
        <v>377</v>
      </c>
    </row>
    <row r="322" spans="1:10" x14ac:dyDescent="0.2">
      <c r="A322" s="53">
        <v>43367</v>
      </c>
      <c r="H322" t="s">
        <v>377</v>
      </c>
    </row>
    <row r="323" spans="1:10" x14ac:dyDescent="0.2">
      <c r="A323" s="53">
        <v>43368</v>
      </c>
      <c r="H323" t="s">
        <v>377</v>
      </c>
    </row>
    <row r="324" spans="1:10" x14ac:dyDescent="0.2">
      <c r="A324" s="53">
        <v>43369</v>
      </c>
      <c r="H324" t="s">
        <v>377</v>
      </c>
    </row>
    <row r="325" spans="1:10" x14ac:dyDescent="0.2">
      <c r="A325" s="53">
        <v>43370</v>
      </c>
      <c r="H325" t="s">
        <v>377</v>
      </c>
    </row>
    <row r="326" spans="1:10" x14ac:dyDescent="0.2">
      <c r="A326" s="53">
        <v>43371</v>
      </c>
      <c r="H326" t="s">
        <v>377</v>
      </c>
    </row>
    <row r="327" spans="1:10" x14ac:dyDescent="0.2">
      <c r="A327" s="53">
        <v>43372</v>
      </c>
      <c r="H327" t="s">
        <v>377</v>
      </c>
    </row>
    <row r="328" spans="1:10" x14ac:dyDescent="0.2">
      <c r="A328" s="53">
        <v>43373</v>
      </c>
      <c r="H328" t="s">
        <v>377</v>
      </c>
    </row>
    <row r="329" spans="1:10" x14ac:dyDescent="0.2">
      <c r="A329" s="53">
        <v>43374</v>
      </c>
      <c r="H329" t="s">
        <v>377</v>
      </c>
    </row>
    <row r="330" spans="1:10" x14ac:dyDescent="0.2">
      <c r="A330" s="53">
        <v>43375</v>
      </c>
      <c r="H330" t="s">
        <v>377</v>
      </c>
    </row>
    <row r="331" spans="1:10" x14ac:dyDescent="0.2">
      <c r="A331" s="53">
        <v>43376</v>
      </c>
      <c r="H331" t="s">
        <v>377</v>
      </c>
    </row>
    <row r="332" spans="1:10" x14ac:dyDescent="0.2">
      <c r="A332" s="53">
        <v>43377</v>
      </c>
      <c r="H332" t="s">
        <v>377</v>
      </c>
    </row>
    <row r="333" spans="1:10" x14ac:dyDescent="0.2">
      <c r="A333" s="53">
        <v>43378</v>
      </c>
      <c r="H333" t="s">
        <v>377</v>
      </c>
    </row>
    <row r="334" spans="1:10" x14ac:dyDescent="0.2">
      <c r="A334" s="53">
        <v>43379</v>
      </c>
      <c r="H334" t="s">
        <v>377</v>
      </c>
      <c r="I334" t="s">
        <v>374</v>
      </c>
      <c r="J334" s="11" t="s">
        <v>375</v>
      </c>
    </row>
    <row r="335" spans="1:10" x14ac:dyDescent="0.2">
      <c r="A335" s="53">
        <v>43380</v>
      </c>
      <c r="H335" t="s">
        <v>377</v>
      </c>
      <c r="I335" t="s">
        <v>374</v>
      </c>
      <c r="J335" s="11" t="s">
        <v>375</v>
      </c>
    </row>
    <row r="336" spans="1:10" x14ac:dyDescent="0.2">
      <c r="A336" s="53">
        <v>43381</v>
      </c>
      <c r="H336" t="s">
        <v>377</v>
      </c>
      <c r="I336" t="s">
        <v>374</v>
      </c>
      <c r="J336" s="11" t="s">
        <v>375</v>
      </c>
    </row>
    <row r="337" spans="1:10" x14ac:dyDescent="0.2">
      <c r="A337" s="53">
        <v>43382</v>
      </c>
      <c r="H337" t="s">
        <v>377</v>
      </c>
      <c r="I337" t="s">
        <v>374</v>
      </c>
      <c r="J337" s="11" t="s">
        <v>375</v>
      </c>
    </row>
    <row r="338" spans="1:10" x14ac:dyDescent="0.2">
      <c r="A338" s="53">
        <v>43383</v>
      </c>
      <c r="H338" t="s">
        <v>377</v>
      </c>
      <c r="I338" t="s">
        <v>374</v>
      </c>
      <c r="J338" s="11" t="s">
        <v>375</v>
      </c>
    </row>
    <row r="339" spans="1:10" x14ac:dyDescent="0.2">
      <c r="A339" s="53">
        <v>43384</v>
      </c>
      <c r="H339" t="s">
        <v>377</v>
      </c>
      <c r="I339" t="s">
        <v>374</v>
      </c>
      <c r="J339" s="11" t="s">
        <v>375</v>
      </c>
    </row>
    <row r="340" spans="1:10" x14ac:dyDescent="0.2">
      <c r="A340" s="53">
        <v>43385</v>
      </c>
      <c r="H340" t="s">
        <v>377</v>
      </c>
      <c r="I340" t="s">
        <v>374</v>
      </c>
      <c r="J340" s="11" t="s">
        <v>375</v>
      </c>
    </row>
    <row r="341" spans="1:10" x14ac:dyDescent="0.2">
      <c r="A341" s="53">
        <v>43386</v>
      </c>
      <c r="H341" t="s">
        <v>377</v>
      </c>
      <c r="I341" t="s">
        <v>374</v>
      </c>
      <c r="J341" s="11" t="s">
        <v>375</v>
      </c>
    </row>
    <row r="342" spans="1:10" x14ac:dyDescent="0.2">
      <c r="A342" s="53">
        <v>43387</v>
      </c>
      <c r="H342" t="s">
        <v>377</v>
      </c>
      <c r="I342" t="s">
        <v>374</v>
      </c>
      <c r="J342" s="11" t="s">
        <v>375</v>
      </c>
    </row>
    <row r="343" spans="1:10" x14ac:dyDescent="0.2">
      <c r="A343" s="53">
        <v>43388</v>
      </c>
      <c r="H343" t="s">
        <v>377</v>
      </c>
      <c r="I343" t="s">
        <v>374</v>
      </c>
      <c r="J343" s="11" t="s">
        <v>375</v>
      </c>
    </row>
    <row r="344" spans="1:10" x14ac:dyDescent="0.2">
      <c r="A344" s="53">
        <v>43389</v>
      </c>
      <c r="H344" t="s">
        <v>377</v>
      </c>
      <c r="I344" t="s">
        <v>374</v>
      </c>
      <c r="J344" s="11" t="s">
        <v>375</v>
      </c>
    </row>
    <row r="345" spans="1:10" x14ac:dyDescent="0.2">
      <c r="A345" s="53">
        <v>43390</v>
      </c>
      <c r="H345" t="s">
        <v>377</v>
      </c>
      <c r="I345" t="s">
        <v>374</v>
      </c>
      <c r="J345" s="11" t="s">
        <v>375</v>
      </c>
    </row>
    <row r="346" spans="1:10" x14ac:dyDescent="0.2">
      <c r="A346" s="53">
        <v>43391</v>
      </c>
      <c r="H346" t="s">
        <v>377</v>
      </c>
      <c r="I346" t="s">
        <v>374</v>
      </c>
      <c r="J346" s="11" t="s">
        <v>375</v>
      </c>
    </row>
    <row r="347" spans="1:10" x14ac:dyDescent="0.2">
      <c r="A347" s="53">
        <v>43392</v>
      </c>
      <c r="H347" t="s">
        <v>377</v>
      </c>
      <c r="I347" t="s">
        <v>374</v>
      </c>
      <c r="J347" s="11" t="s">
        <v>375</v>
      </c>
    </row>
    <row r="348" spans="1:10" x14ac:dyDescent="0.2">
      <c r="A348" s="53">
        <v>43393</v>
      </c>
      <c r="H348" t="s">
        <v>377</v>
      </c>
      <c r="I348" t="s">
        <v>374</v>
      </c>
      <c r="J348" s="11" t="s">
        <v>375</v>
      </c>
    </row>
    <row r="349" spans="1:10" x14ac:dyDescent="0.2">
      <c r="A349" s="53">
        <v>43394</v>
      </c>
      <c r="H349" t="s">
        <v>377</v>
      </c>
      <c r="I349" t="s">
        <v>374</v>
      </c>
      <c r="J349" s="11" t="s">
        <v>375</v>
      </c>
    </row>
    <row r="350" spans="1:10" x14ac:dyDescent="0.2">
      <c r="A350" s="53">
        <v>43395</v>
      </c>
      <c r="H350" t="s">
        <v>377</v>
      </c>
      <c r="I350" t="s">
        <v>374</v>
      </c>
      <c r="J350" s="11" t="s">
        <v>375</v>
      </c>
    </row>
    <row r="351" spans="1:10" x14ac:dyDescent="0.2">
      <c r="A351" s="53">
        <v>43396</v>
      </c>
      <c r="H351" t="s">
        <v>377</v>
      </c>
      <c r="I351" t="s">
        <v>374</v>
      </c>
      <c r="J351" s="11" t="s">
        <v>375</v>
      </c>
    </row>
    <row r="352" spans="1:10" x14ac:dyDescent="0.2">
      <c r="A352" s="53">
        <v>43397</v>
      </c>
      <c r="H352" t="s">
        <v>377</v>
      </c>
      <c r="I352" t="s">
        <v>374</v>
      </c>
      <c r="J352" s="11" t="s">
        <v>375</v>
      </c>
    </row>
    <row r="353" spans="1:10" x14ac:dyDescent="0.2">
      <c r="A353" s="53">
        <v>43398</v>
      </c>
      <c r="H353" t="s">
        <v>377</v>
      </c>
      <c r="I353" t="s">
        <v>374</v>
      </c>
      <c r="J353" s="11" t="s">
        <v>375</v>
      </c>
    </row>
    <row r="354" spans="1:10" x14ac:dyDescent="0.2">
      <c r="A354" s="53">
        <v>43399</v>
      </c>
      <c r="H354" t="s">
        <v>377</v>
      </c>
      <c r="I354" t="s">
        <v>374</v>
      </c>
      <c r="J354" s="11" t="s">
        <v>375</v>
      </c>
    </row>
    <row r="355" spans="1:10" x14ac:dyDescent="0.2">
      <c r="A355" s="53">
        <v>43400</v>
      </c>
      <c r="H355" t="s">
        <v>377</v>
      </c>
      <c r="I355" t="s">
        <v>374</v>
      </c>
      <c r="J355" s="11" t="s">
        <v>375</v>
      </c>
    </row>
    <row r="356" spans="1:10" x14ac:dyDescent="0.2">
      <c r="A356" s="53">
        <v>43401</v>
      </c>
      <c r="H356" t="s">
        <v>377</v>
      </c>
      <c r="I356" t="s">
        <v>374</v>
      </c>
      <c r="J356" s="11" t="s">
        <v>375</v>
      </c>
    </row>
    <row r="357" spans="1:10" x14ac:dyDescent="0.2">
      <c r="A357" s="53">
        <v>43402</v>
      </c>
      <c r="H357" t="s">
        <v>377</v>
      </c>
      <c r="I357" t="s">
        <v>374</v>
      </c>
      <c r="J357" s="11" t="s">
        <v>375</v>
      </c>
    </row>
    <row r="358" spans="1:10" x14ac:dyDescent="0.2">
      <c r="A358" s="53">
        <v>43403</v>
      </c>
      <c r="H358" t="s">
        <v>377</v>
      </c>
      <c r="I358" t="s">
        <v>374</v>
      </c>
      <c r="J358" s="11" t="s">
        <v>375</v>
      </c>
    </row>
    <row r="359" spans="1:10" x14ac:dyDescent="0.2">
      <c r="A359" s="53">
        <v>43404</v>
      </c>
      <c r="H359" t="s">
        <v>377</v>
      </c>
      <c r="I359" t="s">
        <v>374</v>
      </c>
      <c r="J359" s="11" t="s">
        <v>375</v>
      </c>
    </row>
  </sheetData>
  <sheetProtection selectLockedCells="1" selectUnlockedCells="1"/>
  <autoFilter ref="B1:B237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2"/>
  <sheetViews>
    <sheetView tabSelected="1" workbookViewId="0">
      <pane ySplit="1" topLeftCell="A387" activePane="bottomLeft" state="frozen"/>
      <selection pane="bottomLeft" activeCell="G407" sqref="G407"/>
    </sheetView>
  </sheetViews>
  <sheetFormatPr defaultRowHeight="12.75" x14ac:dyDescent="0.2"/>
  <cols>
    <col min="1" max="1" width="10.140625" bestFit="1" customWidth="1"/>
    <col min="2" max="2" width="9.140625" hidden="1" customWidth="1"/>
    <col min="4" max="4" width="6.5703125" hidden="1" customWidth="1"/>
    <col min="5" max="16" width="10.140625" customWidth="1"/>
  </cols>
  <sheetData>
    <row r="1" spans="1:20" s="13" customFormat="1" ht="25.5" x14ac:dyDescent="0.2">
      <c r="B1" s="39" t="s">
        <v>56</v>
      </c>
      <c r="C1" s="39" t="s">
        <v>28</v>
      </c>
      <c r="D1" s="39" t="s">
        <v>57</v>
      </c>
      <c r="E1" s="39" t="s">
        <v>93</v>
      </c>
      <c r="F1" s="39" t="s">
        <v>157</v>
      </c>
      <c r="G1" s="39" t="s">
        <v>285</v>
      </c>
      <c r="H1" s="40" t="s">
        <v>286</v>
      </c>
      <c r="I1" s="40" t="s">
        <v>317</v>
      </c>
      <c r="J1" s="52" t="s">
        <v>363</v>
      </c>
      <c r="K1" s="13" t="s">
        <v>28</v>
      </c>
      <c r="L1" s="13" t="s">
        <v>318</v>
      </c>
      <c r="M1" s="13" t="s">
        <v>157</v>
      </c>
      <c r="N1" s="13" t="s">
        <v>285</v>
      </c>
      <c r="O1" s="13" t="s">
        <v>286</v>
      </c>
      <c r="P1" s="13" t="s">
        <v>306</v>
      </c>
      <c r="Q1" s="13" t="s">
        <v>363</v>
      </c>
      <c r="R1" t="s">
        <v>356</v>
      </c>
      <c r="S1" t="s">
        <v>357</v>
      </c>
      <c r="T1" t="s">
        <v>358</v>
      </c>
    </row>
    <row r="2" spans="1:20" x14ac:dyDescent="0.2">
      <c r="A2" t="s">
        <v>78</v>
      </c>
      <c r="B2">
        <v>4.5</v>
      </c>
      <c r="C2">
        <v>5</v>
      </c>
    </row>
    <row r="3" spans="1:20" x14ac:dyDescent="0.2">
      <c r="B3">
        <v>4</v>
      </c>
      <c r="C3">
        <v>4</v>
      </c>
      <c r="D3">
        <v>2</v>
      </c>
    </row>
    <row r="4" spans="1:20" x14ac:dyDescent="0.2">
      <c r="A4" t="s">
        <v>79</v>
      </c>
      <c r="B4">
        <v>5.5</v>
      </c>
      <c r="C4">
        <v>5</v>
      </c>
      <c r="D4">
        <v>4.5</v>
      </c>
      <c r="E4">
        <v>9</v>
      </c>
    </row>
    <row r="5" spans="1:20" x14ac:dyDescent="0.2">
      <c r="B5">
        <v>3.5</v>
      </c>
      <c r="C5">
        <v>4.5</v>
      </c>
      <c r="D5">
        <v>2.5</v>
      </c>
      <c r="E5">
        <v>4</v>
      </c>
    </row>
    <row r="6" spans="1:20" x14ac:dyDescent="0.2">
      <c r="A6" t="s">
        <v>80</v>
      </c>
      <c r="B6">
        <v>5</v>
      </c>
      <c r="C6">
        <v>5</v>
      </c>
      <c r="D6">
        <v>4</v>
      </c>
      <c r="E6">
        <v>8</v>
      </c>
    </row>
    <row r="7" spans="1:20" x14ac:dyDescent="0.2">
      <c r="B7">
        <v>3.5</v>
      </c>
      <c r="C7">
        <v>4</v>
      </c>
      <c r="D7">
        <v>2.5</v>
      </c>
      <c r="E7">
        <v>6</v>
      </c>
    </row>
    <row r="8" spans="1:20" x14ac:dyDescent="0.2">
      <c r="A8" t="s">
        <v>81</v>
      </c>
      <c r="B8">
        <v>4</v>
      </c>
      <c r="C8">
        <v>4</v>
      </c>
      <c r="E8">
        <v>8</v>
      </c>
    </row>
    <row r="9" spans="1:20" x14ac:dyDescent="0.2">
      <c r="B9">
        <v>5</v>
      </c>
      <c r="C9">
        <v>5</v>
      </c>
      <c r="D9">
        <v>5</v>
      </c>
      <c r="E9">
        <v>7</v>
      </c>
    </row>
    <row r="10" spans="1:20" x14ac:dyDescent="0.2">
      <c r="A10" t="s">
        <v>82</v>
      </c>
      <c r="B10">
        <v>4.5</v>
      </c>
      <c r="C10">
        <v>5</v>
      </c>
      <c r="D10">
        <v>4.5</v>
      </c>
      <c r="E10">
        <v>8</v>
      </c>
    </row>
    <row r="11" spans="1:20" x14ac:dyDescent="0.2">
      <c r="B11">
        <v>3</v>
      </c>
      <c r="C11">
        <v>4.5</v>
      </c>
      <c r="D11">
        <v>2.5</v>
      </c>
      <c r="E11">
        <v>8</v>
      </c>
    </row>
    <row r="12" spans="1:20" x14ac:dyDescent="0.2">
      <c r="A12" t="s">
        <v>83</v>
      </c>
      <c r="B12">
        <v>4.5</v>
      </c>
      <c r="C12">
        <v>5.5</v>
      </c>
      <c r="E12">
        <v>10</v>
      </c>
    </row>
    <row r="13" spans="1:20" x14ac:dyDescent="0.2">
      <c r="B13">
        <v>3.5</v>
      </c>
      <c r="C13">
        <v>4.5</v>
      </c>
      <c r="E13">
        <v>7</v>
      </c>
    </row>
    <row r="14" spans="1:20" x14ac:dyDescent="0.2">
      <c r="A14" t="s">
        <v>84</v>
      </c>
      <c r="B14">
        <v>5</v>
      </c>
      <c r="C14">
        <v>5.5</v>
      </c>
      <c r="E14">
        <v>9</v>
      </c>
    </row>
    <row r="15" spans="1:20" x14ac:dyDescent="0.2">
      <c r="B15">
        <v>4</v>
      </c>
      <c r="C15">
        <v>5</v>
      </c>
      <c r="E15">
        <v>7.5</v>
      </c>
    </row>
    <row r="16" spans="1:20" x14ac:dyDescent="0.2">
      <c r="A16" t="s">
        <v>85</v>
      </c>
      <c r="B16">
        <v>5</v>
      </c>
      <c r="C16">
        <v>5.5</v>
      </c>
      <c r="E16">
        <v>10</v>
      </c>
    </row>
    <row r="17" spans="1:5" x14ac:dyDescent="0.2">
      <c r="B17">
        <v>4</v>
      </c>
      <c r="C17">
        <v>4.5</v>
      </c>
      <c r="E17">
        <v>8</v>
      </c>
    </row>
    <row r="18" spans="1:5" x14ac:dyDescent="0.2">
      <c r="A18" t="s">
        <v>86</v>
      </c>
      <c r="B18">
        <v>4.5</v>
      </c>
      <c r="C18">
        <v>5.5</v>
      </c>
      <c r="E18">
        <v>9.5</v>
      </c>
    </row>
    <row r="19" spans="1:5" x14ac:dyDescent="0.2">
      <c r="B19">
        <v>4.5</v>
      </c>
      <c r="C19">
        <v>5</v>
      </c>
      <c r="E19">
        <v>9</v>
      </c>
    </row>
    <row r="20" spans="1:5" x14ac:dyDescent="0.2">
      <c r="A20" t="s">
        <v>87</v>
      </c>
      <c r="B20">
        <v>4.5</v>
      </c>
      <c r="C20">
        <v>5</v>
      </c>
      <c r="E20">
        <v>10</v>
      </c>
    </row>
    <row r="21" spans="1:5" x14ac:dyDescent="0.2">
      <c r="B21">
        <v>4.5</v>
      </c>
      <c r="C21">
        <v>4.5</v>
      </c>
      <c r="E21">
        <v>18</v>
      </c>
    </row>
    <row r="22" spans="1:5" x14ac:dyDescent="0.2">
      <c r="A22" t="s">
        <v>88</v>
      </c>
      <c r="B22">
        <v>5</v>
      </c>
      <c r="C22">
        <v>5.5</v>
      </c>
      <c r="E22">
        <v>10</v>
      </c>
    </row>
    <row r="23" spans="1:5" x14ac:dyDescent="0.2">
      <c r="B23">
        <v>4</v>
      </c>
      <c r="C23">
        <v>4.5</v>
      </c>
      <c r="E23">
        <v>8</v>
      </c>
    </row>
    <row r="24" spans="1:5" x14ac:dyDescent="0.2">
      <c r="A24" s="20">
        <v>43106</v>
      </c>
      <c r="B24">
        <v>3.5</v>
      </c>
    </row>
    <row r="25" spans="1:5" x14ac:dyDescent="0.2">
      <c r="B25">
        <v>4</v>
      </c>
    </row>
    <row r="26" spans="1:5" x14ac:dyDescent="0.2">
      <c r="A26" s="20">
        <v>43137</v>
      </c>
      <c r="B26">
        <v>4</v>
      </c>
    </row>
    <row r="27" spans="1:5" x14ac:dyDescent="0.2">
      <c r="B27">
        <v>4</v>
      </c>
    </row>
    <row r="28" spans="1:5" x14ac:dyDescent="0.2">
      <c r="A28" s="20">
        <v>43165</v>
      </c>
      <c r="B28">
        <v>5</v>
      </c>
    </row>
    <row r="29" spans="1:5" x14ac:dyDescent="0.2">
      <c r="B29">
        <v>4</v>
      </c>
    </row>
    <row r="30" spans="1:5" x14ac:dyDescent="0.2">
      <c r="A30" s="20">
        <v>43196</v>
      </c>
      <c r="B30">
        <v>5</v>
      </c>
    </row>
    <row r="31" spans="1:5" x14ac:dyDescent="0.2">
      <c r="B31">
        <v>4.5</v>
      </c>
    </row>
    <row r="32" spans="1:5" x14ac:dyDescent="0.2">
      <c r="A32" s="20">
        <v>43226</v>
      </c>
      <c r="B32">
        <v>5</v>
      </c>
    </row>
    <row r="33" spans="1:2" x14ac:dyDescent="0.2">
      <c r="B33">
        <v>4</v>
      </c>
    </row>
    <row r="34" spans="1:2" x14ac:dyDescent="0.2">
      <c r="A34" s="20">
        <v>43257</v>
      </c>
      <c r="B34">
        <v>5</v>
      </c>
    </row>
    <row r="35" spans="1:2" x14ac:dyDescent="0.2">
      <c r="B35">
        <v>4</v>
      </c>
    </row>
    <row r="36" spans="1:2" x14ac:dyDescent="0.2">
      <c r="A36" s="20">
        <v>43287</v>
      </c>
      <c r="B36">
        <v>3</v>
      </c>
    </row>
    <row r="37" spans="1:2" x14ac:dyDescent="0.2">
      <c r="B37">
        <v>2.5</v>
      </c>
    </row>
    <row r="38" spans="1:2" x14ac:dyDescent="0.2">
      <c r="A38" s="20">
        <v>43318</v>
      </c>
      <c r="B38">
        <v>5</v>
      </c>
    </row>
    <row r="39" spans="1:2" x14ac:dyDescent="0.2">
      <c r="B39">
        <v>4</v>
      </c>
    </row>
    <row r="40" spans="1:2" x14ac:dyDescent="0.2">
      <c r="A40" s="20">
        <v>43349</v>
      </c>
      <c r="B40">
        <v>4</v>
      </c>
    </row>
    <row r="41" spans="1:2" x14ac:dyDescent="0.2">
      <c r="B41">
        <v>4</v>
      </c>
    </row>
    <row r="42" spans="1:2" x14ac:dyDescent="0.2">
      <c r="A42" s="20">
        <v>43379</v>
      </c>
    </row>
    <row r="44" spans="1:2" x14ac:dyDescent="0.2">
      <c r="A44" s="20">
        <v>43410</v>
      </c>
      <c r="B44">
        <v>4</v>
      </c>
    </row>
    <row r="46" spans="1:2" x14ac:dyDescent="0.2">
      <c r="A46" s="20">
        <v>43440</v>
      </c>
      <c r="B46">
        <v>4</v>
      </c>
    </row>
    <row r="47" spans="1:2" x14ac:dyDescent="0.2">
      <c r="B47">
        <v>5</v>
      </c>
    </row>
    <row r="48" spans="1:2" x14ac:dyDescent="0.2">
      <c r="A48" s="20" t="s">
        <v>109</v>
      </c>
    </row>
    <row r="50" spans="1:9" x14ac:dyDescent="0.2">
      <c r="A50" s="20" t="s">
        <v>110</v>
      </c>
    </row>
    <row r="52" spans="1:9" x14ac:dyDescent="0.2">
      <c r="A52" s="20" t="s">
        <v>111</v>
      </c>
    </row>
    <row r="54" spans="1:9" x14ac:dyDescent="0.2">
      <c r="A54" s="20" t="s">
        <v>112</v>
      </c>
      <c r="C54">
        <v>5.5</v>
      </c>
      <c r="E54">
        <v>8</v>
      </c>
      <c r="G54">
        <v>2</v>
      </c>
    </row>
    <row r="55" spans="1:9" x14ac:dyDescent="0.2">
      <c r="C55">
        <v>4.5</v>
      </c>
      <c r="E55">
        <v>7.5</v>
      </c>
      <c r="G55">
        <v>3</v>
      </c>
    </row>
    <row r="56" spans="1:9" x14ac:dyDescent="0.2">
      <c r="A56" s="20" t="s">
        <v>113</v>
      </c>
      <c r="C56">
        <v>5</v>
      </c>
      <c r="E56">
        <v>8</v>
      </c>
      <c r="F56">
        <v>8.5</v>
      </c>
      <c r="G56">
        <v>5</v>
      </c>
      <c r="H56">
        <f>SUM(C56:G56)</f>
        <v>26.5</v>
      </c>
    </row>
    <row r="57" spans="1:9" x14ac:dyDescent="0.2">
      <c r="C57">
        <v>4</v>
      </c>
      <c r="E57">
        <v>7</v>
      </c>
      <c r="F57">
        <v>6</v>
      </c>
      <c r="G57">
        <v>5</v>
      </c>
      <c r="I57">
        <f>SUM(C57:G57)</f>
        <v>22</v>
      </c>
    </row>
    <row r="58" spans="1:9" x14ac:dyDescent="0.2">
      <c r="A58" s="20" t="s">
        <v>141</v>
      </c>
      <c r="C58">
        <v>9</v>
      </c>
      <c r="E58">
        <v>9</v>
      </c>
      <c r="F58">
        <v>8.5</v>
      </c>
      <c r="G58">
        <v>5.5</v>
      </c>
      <c r="H58">
        <f>SUM(C58:G58)</f>
        <v>32</v>
      </c>
    </row>
    <row r="59" spans="1:9" x14ac:dyDescent="0.2">
      <c r="C59">
        <v>6</v>
      </c>
      <c r="E59">
        <v>6</v>
      </c>
      <c r="F59">
        <v>6</v>
      </c>
      <c r="G59">
        <v>5</v>
      </c>
      <c r="I59">
        <f>SUM(C59:G59)</f>
        <v>23</v>
      </c>
    </row>
    <row r="60" spans="1:9" x14ac:dyDescent="0.2">
      <c r="A60" s="20" t="s">
        <v>142</v>
      </c>
      <c r="C60">
        <v>4.5</v>
      </c>
      <c r="E60">
        <v>8</v>
      </c>
      <c r="F60">
        <v>7</v>
      </c>
      <c r="G60">
        <v>5</v>
      </c>
      <c r="H60">
        <f>SUM(C60:G60)</f>
        <v>24.5</v>
      </c>
    </row>
    <row r="61" spans="1:9" x14ac:dyDescent="0.2">
      <c r="C61">
        <v>2</v>
      </c>
      <c r="E61">
        <v>6</v>
      </c>
      <c r="F61">
        <v>6</v>
      </c>
      <c r="G61">
        <v>3</v>
      </c>
      <c r="I61">
        <f>SUM(C61:G61)</f>
        <v>17</v>
      </c>
    </row>
    <row r="62" spans="1:9" x14ac:dyDescent="0.2">
      <c r="A62" s="20" t="s">
        <v>143</v>
      </c>
      <c r="C62">
        <v>5</v>
      </c>
      <c r="E62">
        <v>8</v>
      </c>
      <c r="F62">
        <v>8</v>
      </c>
      <c r="G62">
        <v>5</v>
      </c>
      <c r="H62">
        <f>SUM(C62:G62)</f>
        <v>26</v>
      </c>
    </row>
    <row r="63" spans="1:9" x14ac:dyDescent="0.2">
      <c r="C63">
        <v>3</v>
      </c>
      <c r="E63">
        <v>7</v>
      </c>
      <c r="F63">
        <v>8</v>
      </c>
      <c r="G63">
        <v>5</v>
      </c>
      <c r="I63">
        <f>SUM(C63:G63)</f>
        <v>23</v>
      </c>
    </row>
    <row r="64" spans="1:9" x14ac:dyDescent="0.2">
      <c r="A64" s="20" t="s">
        <v>144</v>
      </c>
      <c r="C64">
        <v>4</v>
      </c>
      <c r="E64">
        <v>8</v>
      </c>
      <c r="F64">
        <v>8</v>
      </c>
      <c r="G64">
        <v>5</v>
      </c>
      <c r="H64">
        <f>SUM(C64:G64)</f>
        <v>25</v>
      </c>
    </row>
    <row r="65" spans="1:9" x14ac:dyDescent="0.2">
      <c r="C65">
        <v>3</v>
      </c>
      <c r="E65">
        <v>6</v>
      </c>
      <c r="F65">
        <v>5</v>
      </c>
      <c r="G65">
        <v>3</v>
      </c>
      <c r="I65">
        <f>SUM(C65:G65)</f>
        <v>17</v>
      </c>
    </row>
    <row r="66" spans="1:9" x14ac:dyDescent="0.2">
      <c r="A66" s="20" t="s">
        <v>145</v>
      </c>
      <c r="C66">
        <v>4</v>
      </c>
      <c r="E66">
        <v>8</v>
      </c>
      <c r="F66">
        <v>8</v>
      </c>
      <c r="G66">
        <v>5</v>
      </c>
      <c r="H66">
        <f>SUM(C66:G66)</f>
        <v>25</v>
      </c>
    </row>
    <row r="67" spans="1:9" x14ac:dyDescent="0.2">
      <c r="C67">
        <v>2</v>
      </c>
      <c r="E67" s="24" t="s">
        <v>25</v>
      </c>
      <c r="F67">
        <v>6</v>
      </c>
      <c r="G67">
        <v>3</v>
      </c>
      <c r="I67">
        <f>SUM(C67:G67)</f>
        <v>11</v>
      </c>
    </row>
    <row r="68" spans="1:9" x14ac:dyDescent="0.2">
      <c r="A68" s="20" t="s">
        <v>146</v>
      </c>
      <c r="C68">
        <v>5</v>
      </c>
      <c r="E68">
        <v>9</v>
      </c>
      <c r="F68">
        <v>6</v>
      </c>
      <c r="G68">
        <v>5</v>
      </c>
      <c r="H68">
        <f>SUM(C68:G68)</f>
        <v>25</v>
      </c>
    </row>
    <row r="69" spans="1:9" x14ac:dyDescent="0.2">
      <c r="C69">
        <v>3</v>
      </c>
      <c r="E69">
        <v>2</v>
      </c>
      <c r="F69">
        <v>6</v>
      </c>
      <c r="G69">
        <v>3</v>
      </c>
      <c r="I69">
        <f>SUM(C69:G69)</f>
        <v>14</v>
      </c>
    </row>
    <row r="70" spans="1:9" x14ac:dyDescent="0.2">
      <c r="A70" s="20" t="s">
        <v>147</v>
      </c>
      <c r="C70">
        <v>4.5</v>
      </c>
      <c r="E70">
        <v>8</v>
      </c>
      <c r="F70">
        <v>6.5</v>
      </c>
      <c r="G70">
        <v>6</v>
      </c>
    </row>
    <row r="72" spans="1:9" x14ac:dyDescent="0.2">
      <c r="A72" s="20" t="s">
        <v>148</v>
      </c>
    </row>
    <row r="74" spans="1:9" x14ac:dyDescent="0.2">
      <c r="A74" s="20" t="s">
        <v>149</v>
      </c>
    </row>
    <row r="76" spans="1:9" x14ac:dyDescent="0.2">
      <c r="A76" s="20" t="s">
        <v>150</v>
      </c>
    </row>
    <row r="78" spans="1:9" x14ac:dyDescent="0.2">
      <c r="A78" s="20" t="s">
        <v>151</v>
      </c>
    </row>
    <row r="80" spans="1:9" x14ac:dyDescent="0.2">
      <c r="A80" s="20" t="s">
        <v>152</v>
      </c>
    </row>
    <row r="81" spans="1:20" ht="51" x14ac:dyDescent="0.2">
      <c r="I81" s="13" t="s">
        <v>319</v>
      </c>
      <c r="J81" s="13"/>
      <c r="K81" s="59">
        <f>SUM(K83:P83)</f>
        <v>56.75</v>
      </c>
      <c r="L81" s="59"/>
      <c r="M81" s="59"/>
      <c r="N81" s="59"/>
      <c r="O81" s="59"/>
      <c r="P81" s="59"/>
    </row>
    <row r="82" spans="1:20" ht="25.5" x14ac:dyDescent="0.2">
      <c r="A82" s="20" t="s">
        <v>153</v>
      </c>
      <c r="K82" s="13" t="s">
        <v>28</v>
      </c>
      <c r="L82" s="13" t="s">
        <v>318</v>
      </c>
      <c r="M82" s="13" t="s">
        <v>157</v>
      </c>
      <c r="N82" s="13" t="s">
        <v>285</v>
      </c>
      <c r="O82" s="13" t="s">
        <v>286</v>
      </c>
      <c r="P82" s="13" t="s">
        <v>306</v>
      </c>
      <c r="Q82" s="13" t="s">
        <v>363</v>
      </c>
      <c r="R82" s="13" t="s">
        <v>24</v>
      </c>
      <c r="S82" s="13" t="s">
        <v>26</v>
      </c>
      <c r="T82" s="13" t="s">
        <v>320</v>
      </c>
    </row>
    <row r="83" spans="1:20" x14ac:dyDescent="0.2">
      <c r="K83" s="37">
        <f t="shared" ref="K83:P83" si="0">AVERAGE(K88:K166)</f>
        <v>7.0370370370370372</v>
      </c>
      <c r="L83" s="37">
        <f t="shared" si="0"/>
        <v>5.4629629629629628</v>
      </c>
      <c r="M83" s="37">
        <f t="shared" si="0"/>
        <v>10.222222222222221</v>
      </c>
      <c r="N83" s="37">
        <f t="shared" si="0"/>
        <v>8.7777777777777786</v>
      </c>
      <c r="O83" s="37">
        <f t="shared" si="0"/>
        <v>12</v>
      </c>
      <c r="P83" s="37">
        <f t="shared" si="0"/>
        <v>13.25</v>
      </c>
      <c r="R83" s="37">
        <f>AVERAGE(R156:R165)</f>
        <v>26.375</v>
      </c>
      <c r="S83" s="37">
        <f>AVERAGE(S156:S166)</f>
        <v>20</v>
      </c>
      <c r="T83" s="37">
        <f>S83-10</f>
        <v>10</v>
      </c>
    </row>
    <row r="84" spans="1:20" x14ac:dyDescent="0.2">
      <c r="A84" s="20">
        <v>43198</v>
      </c>
      <c r="I84" s="59"/>
      <c r="J84" s="51"/>
    </row>
    <row r="85" spans="1:20" x14ac:dyDescent="0.2">
      <c r="C85">
        <v>3</v>
      </c>
      <c r="E85">
        <v>3</v>
      </c>
      <c r="F85">
        <v>4.5</v>
      </c>
      <c r="G85">
        <v>4.5</v>
      </c>
      <c r="H85">
        <v>4.5</v>
      </c>
      <c r="I85" s="59"/>
      <c r="J85" s="51"/>
    </row>
    <row r="86" spans="1:20" x14ac:dyDescent="0.2">
      <c r="A86" s="20">
        <v>43228</v>
      </c>
      <c r="C86">
        <v>5</v>
      </c>
      <c r="E86">
        <v>5</v>
      </c>
      <c r="F86">
        <v>6.5</v>
      </c>
      <c r="G86">
        <v>5</v>
      </c>
      <c r="H86">
        <v>6</v>
      </c>
    </row>
    <row r="87" spans="1:20" x14ac:dyDescent="0.2">
      <c r="C87">
        <v>3.5</v>
      </c>
      <c r="E87">
        <v>3.5</v>
      </c>
      <c r="F87">
        <v>5</v>
      </c>
      <c r="G87">
        <v>4</v>
      </c>
      <c r="H87">
        <v>5</v>
      </c>
    </row>
    <row r="88" spans="1:20" x14ac:dyDescent="0.2">
      <c r="K88" s="34">
        <f>SUM(C86:C87)</f>
        <v>8.5</v>
      </c>
      <c r="L88" s="34">
        <f>SUM(E86:E87)</f>
        <v>8.5</v>
      </c>
      <c r="M88" s="34">
        <f>SUM(F86:F87)</f>
        <v>11.5</v>
      </c>
      <c r="N88" s="34">
        <f>SUM(G86:G87)</f>
        <v>9</v>
      </c>
      <c r="O88" s="34">
        <f>SUM(H86:H87)</f>
        <v>11</v>
      </c>
    </row>
    <row r="89" spans="1:20" x14ac:dyDescent="0.2">
      <c r="A89" s="20">
        <v>43259</v>
      </c>
      <c r="C89">
        <v>4.5</v>
      </c>
      <c r="E89">
        <v>4.5</v>
      </c>
      <c r="F89">
        <v>7</v>
      </c>
      <c r="G89">
        <v>6</v>
      </c>
      <c r="H89">
        <v>7</v>
      </c>
    </row>
    <row r="90" spans="1:20" x14ac:dyDescent="0.2">
      <c r="C90">
        <v>2.5</v>
      </c>
      <c r="E90">
        <v>2.5</v>
      </c>
      <c r="F90">
        <v>4</v>
      </c>
      <c r="G90">
        <v>3</v>
      </c>
      <c r="H90">
        <v>4</v>
      </c>
    </row>
    <row r="91" spans="1:20" x14ac:dyDescent="0.2">
      <c r="C91" s="34">
        <f>SUM(C89:C90)</f>
        <v>7</v>
      </c>
      <c r="E91" s="34">
        <f t="shared" ref="E91:H91" si="1">SUM(E89:E90)</f>
        <v>7</v>
      </c>
      <c r="F91" s="34">
        <f t="shared" si="1"/>
        <v>11</v>
      </c>
      <c r="G91" s="34">
        <f t="shared" si="1"/>
        <v>9</v>
      </c>
      <c r="H91" s="34">
        <f t="shared" si="1"/>
        <v>11</v>
      </c>
      <c r="K91" s="34">
        <f>SUM(C89:C90)</f>
        <v>7</v>
      </c>
      <c r="L91" s="34">
        <f>SUM(E89:E90)</f>
        <v>7</v>
      </c>
      <c r="M91" s="34">
        <f>SUM(F89:F90)</f>
        <v>11</v>
      </c>
      <c r="N91" s="34">
        <f>SUM(G89:G90)</f>
        <v>9</v>
      </c>
      <c r="O91" s="34">
        <f>SUM(H89:H90)</f>
        <v>11</v>
      </c>
    </row>
    <row r="92" spans="1:20" x14ac:dyDescent="0.2">
      <c r="A92" s="20">
        <v>43289</v>
      </c>
      <c r="C92">
        <v>3</v>
      </c>
      <c r="E92">
        <v>3</v>
      </c>
      <c r="F92">
        <v>6.5</v>
      </c>
      <c r="G92">
        <v>6</v>
      </c>
      <c r="H92">
        <v>4</v>
      </c>
    </row>
    <row r="93" spans="1:20" x14ac:dyDescent="0.2">
      <c r="C93">
        <v>4</v>
      </c>
      <c r="E93">
        <v>4</v>
      </c>
      <c r="F93">
        <v>2</v>
      </c>
      <c r="G93">
        <v>4</v>
      </c>
      <c r="H93">
        <v>4</v>
      </c>
    </row>
    <row r="94" spans="1:20" x14ac:dyDescent="0.2">
      <c r="C94" s="34">
        <f>SUM(C92:C93)</f>
        <v>7</v>
      </c>
      <c r="E94" s="34">
        <f t="shared" ref="E94:H94" si="2">SUM(E92:E93)</f>
        <v>7</v>
      </c>
      <c r="F94" s="34">
        <f t="shared" si="2"/>
        <v>8.5</v>
      </c>
      <c r="G94" s="34">
        <f t="shared" si="2"/>
        <v>10</v>
      </c>
      <c r="H94" s="34">
        <f t="shared" si="2"/>
        <v>8</v>
      </c>
      <c r="K94" s="34">
        <f>SUM(C92:C93)</f>
        <v>7</v>
      </c>
      <c r="L94" s="34">
        <f>SUM(E92:E93)</f>
        <v>7</v>
      </c>
      <c r="M94" s="34">
        <f>SUM(F92:F93)</f>
        <v>8.5</v>
      </c>
      <c r="N94" s="34">
        <f>SUM(G92:G93)</f>
        <v>10</v>
      </c>
      <c r="O94" s="34">
        <f>SUM(H92:H93)</f>
        <v>8</v>
      </c>
    </row>
    <row r="95" spans="1:20" x14ac:dyDescent="0.2">
      <c r="A95" s="20">
        <v>43320</v>
      </c>
      <c r="C95">
        <v>5.5</v>
      </c>
      <c r="E95">
        <v>5.5</v>
      </c>
      <c r="F95">
        <v>6</v>
      </c>
      <c r="G95">
        <v>7</v>
      </c>
      <c r="H95">
        <v>9</v>
      </c>
    </row>
    <row r="96" spans="1:20" x14ac:dyDescent="0.2">
      <c r="C96">
        <v>3</v>
      </c>
      <c r="E96">
        <v>3</v>
      </c>
      <c r="F96">
        <v>4.5</v>
      </c>
      <c r="G96">
        <v>4.5</v>
      </c>
      <c r="H96">
        <v>6</v>
      </c>
    </row>
    <row r="97" spans="1:15" x14ac:dyDescent="0.2">
      <c r="C97" s="34">
        <f>SUM(C95:C96)</f>
        <v>8.5</v>
      </c>
      <c r="E97" s="34">
        <f t="shared" ref="E97:H97" si="3">SUM(E95:E96)</f>
        <v>8.5</v>
      </c>
      <c r="F97" s="34">
        <f t="shared" si="3"/>
        <v>10.5</v>
      </c>
      <c r="G97" s="34">
        <f t="shared" si="3"/>
        <v>11.5</v>
      </c>
      <c r="H97" s="34">
        <f t="shared" si="3"/>
        <v>15</v>
      </c>
      <c r="K97" s="34">
        <f>SUM(C95:C96)</f>
        <v>8.5</v>
      </c>
      <c r="L97" s="34">
        <f>SUM(E95:E96)</f>
        <v>8.5</v>
      </c>
      <c r="M97" s="34">
        <f>SUM(F95:F96)</f>
        <v>10.5</v>
      </c>
      <c r="N97" s="34">
        <f>SUM(G95:G96)</f>
        <v>11.5</v>
      </c>
      <c r="O97" s="34">
        <f>SUM(H95:H96)</f>
        <v>15</v>
      </c>
    </row>
    <row r="98" spans="1:15" x14ac:dyDescent="0.2">
      <c r="A98" s="20">
        <v>43351</v>
      </c>
      <c r="C98">
        <v>4</v>
      </c>
      <c r="E98">
        <v>4</v>
      </c>
      <c r="F98">
        <v>8</v>
      </c>
      <c r="G98">
        <v>5</v>
      </c>
      <c r="H98">
        <v>7</v>
      </c>
    </row>
    <row r="99" spans="1:15" x14ac:dyDescent="0.2">
      <c r="C99">
        <v>2</v>
      </c>
      <c r="E99">
        <v>2</v>
      </c>
      <c r="F99">
        <v>4</v>
      </c>
      <c r="G99">
        <v>4</v>
      </c>
      <c r="H99">
        <v>5</v>
      </c>
    </row>
    <row r="100" spans="1:15" x14ac:dyDescent="0.2">
      <c r="C100" s="34">
        <f>SUM(C98:C99)</f>
        <v>6</v>
      </c>
      <c r="E100" s="34">
        <f t="shared" ref="E100:H100" si="4">SUM(E98:E99)</f>
        <v>6</v>
      </c>
      <c r="F100" s="34">
        <f t="shared" si="4"/>
        <v>12</v>
      </c>
      <c r="G100" s="34">
        <f t="shared" si="4"/>
        <v>9</v>
      </c>
      <c r="H100" s="34">
        <f t="shared" si="4"/>
        <v>12</v>
      </c>
      <c r="K100" s="34">
        <f>SUM(C98:C99)</f>
        <v>6</v>
      </c>
      <c r="L100" s="34">
        <f>SUM(E98:E99)</f>
        <v>6</v>
      </c>
      <c r="M100" s="34">
        <f>SUM(F98:F99)</f>
        <v>12</v>
      </c>
      <c r="N100" s="34">
        <f>SUM(G98:G99)</f>
        <v>9</v>
      </c>
      <c r="O100" s="34">
        <f>SUM(H98:H99)</f>
        <v>12</v>
      </c>
    </row>
    <row r="101" spans="1:15" x14ac:dyDescent="0.2">
      <c r="A101" s="20">
        <v>43381</v>
      </c>
      <c r="C101">
        <v>5</v>
      </c>
      <c r="E101">
        <v>5</v>
      </c>
      <c r="F101">
        <v>7</v>
      </c>
      <c r="G101">
        <v>7</v>
      </c>
      <c r="H101">
        <v>7</v>
      </c>
    </row>
    <row r="102" spans="1:15" x14ac:dyDescent="0.2">
      <c r="C102">
        <v>3</v>
      </c>
      <c r="E102">
        <v>3</v>
      </c>
      <c r="F102">
        <v>4</v>
      </c>
      <c r="G102">
        <v>3.5</v>
      </c>
      <c r="H102">
        <v>5</v>
      </c>
    </row>
    <row r="103" spans="1:15" x14ac:dyDescent="0.2">
      <c r="C103" s="34">
        <f>SUM(C101:C102)</f>
        <v>8</v>
      </c>
      <c r="E103" s="34">
        <f t="shared" ref="E103:H103" si="5">SUM(E101:E102)</f>
        <v>8</v>
      </c>
      <c r="F103" s="34">
        <f t="shared" si="5"/>
        <v>11</v>
      </c>
      <c r="G103" s="34">
        <f t="shared" si="5"/>
        <v>10.5</v>
      </c>
      <c r="H103" s="34">
        <f t="shared" si="5"/>
        <v>12</v>
      </c>
      <c r="K103" s="34">
        <f>SUM(C101:C102)</f>
        <v>8</v>
      </c>
      <c r="L103" s="34">
        <f>SUM(E101:E102)</f>
        <v>8</v>
      </c>
      <c r="M103" s="34">
        <f>SUM(F101:F102)</f>
        <v>11</v>
      </c>
      <c r="N103" s="34">
        <f>SUM(G101:G102)</f>
        <v>10.5</v>
      </c>
      <c r="O103" s="34">
        <f>SUM(H101:H102)</f>
        <v>12</v>
      </c>
    </row>
    <row r="104" spans="1:15" x14ac:dyDescent="0.2">
      <c r="A104" s="20">
        <v>43412</v>
      </c>
      <c r="C104">
        <v>5</v>
      </c>
      <c r="E104">
        <v>5</v>
      </c>
      <c r="F104">
        <v>7</v>
      </c>
      <c r="G104">
        <v>7</v>
      </c>
      <c r="H104">
        <v>7.5</v>
      </c>
    </row>
    <row r="105" spans="1:15" x14ac:dyDescent="0.2">
      <c r="C105">
        <v>3</v>
      </c>
      <c r="E105">
        <v>3</v>
      </c>
      <c r="F105">
        <v>4</v>
      </c>
      <c r="G105">
        <v>3.5</v>
      </c>
      <c r="H105">
        <v>4</v>
      </c>
    </row>
    <row r="106" spans="1:15" x14ac:dyDescent="0.2">
      <c r="C106" s="34">
        <f>SUM(C104:C105)</f>
        <v>8</v>
      </c>
      <c r="E106" s="34">
        <f>SUM(E104:E105)</f>
        <v>8</v>
      </c>
      <c r="F106" s="34">
        <f>SUM(F104:F105)</f>
        <v>11</v>
      </c>
      <c r="G106" s="34">
        <f>SUM(G104:G105)</f>
        <v>10.5</v>
      </c>
      <c r="H106" s="34">
        <f>SUM(H104:H105)</f>
        <v>11.5</v>
      </c>
      <c r="K106" s="34">
        <f>SUM(C104:C105)</f>
        <v>8</v>
      </c>
      <c r="L106" s="34">
        <f>SUM(E104:E105)</f>
        <v>8</v>
      </c>
      <c r="M106" s="34">
        <f>SUM(F104:F105)</f>
        <v>11</v>
      </c>
      <c r="N106" s="34">
        <f>SUM(G104:G105)</f>
        <v>10.5</v>
      </c>
      <c r="O106" s="34">
        <f>SUM(H104:H105)</f>
        <v>11.5</v>
      </c>
    </row>
    <row r="107" spans="1:15" x14ac:dyDescent="0.2">
      <c r="A107" s="20">
        <v>43442</v>
      </c>
      <c r="C107">
        <v>5</v>
      </c>
      <c r="E107">
        <v>3</v>
      </c>
      <c r="F107">
        <v>6.5</v>
      </c>
      <c r="G107">
        <v>6</v>
      </c>
      <c r="H107">
        <v>8</v>
      </c>
    </row>
    <row r="108" spans="1:15" x14ac:dyDescent="0.2">
      <c r="A108" s="20"/>
      <c r="C108">
        <v>3</v>
      </c>
      <c r="E108">
        <v>3.5</v>
      </c>
      <c r="F108">
        <v>4.5</v>
      </c>
      <c r="G108">
        <v>4</v>
      </c>
      <c r="H108">
        <v>4.5</v>
      </c>
    </row>
    <row r="109" spans="1:15" x14ac:dyDescent="0.2">
      <c r="C109" s="34">
        <f>SUM(C107:C108)</f>
        <v>8</v>
      </c>
      <c r="E109" s="34">
        <f>SUM(E107:E108)</f>
        <v>6.5</v>
      </c>
      <c r="F109" s="34">
        <f>SUM(F107:F108)</f>
        <v>11</v>
      </c>
      <c r="G109" s="34">
        <f>SUM(G107:G108)</f>
        <v>10</v>
      </c>
      <c r="H109" s="34">
        <f>SUM(H107:H108)</f>
        <v>12.5</v>
      </c>
      <c r="K109" s="34">
        <f>SUM(C107:C108)</f>
        <v>8</v>
      </c>
      <c r="L109" s="34">
        <f>SUM(E107:E108)</f>
        <v>6.5</v>
      </c>
      <c r="M109" s="34">
        <f>SUM(F107:F108)</f>
        <v>11</v>
      </c>
      <c r="N109" s="34">
        <f>SUM(G107:G108)</f>
        <v>10</v>
      </c>
      <c r="O109" s="34">
        <f>SUM(H107:H108)</f>
        <v>12.5</v>
      </c>
    </row>
    <row r="110" spans="1:15" x14ac:dyDescent="0.2">
      <c r="A110" s="20" t="s">
        <v>287</v>
      </c>
      <c r="C110">
        <v>5</v>
      </c>
      <c r="E110">
        <v>6.5</v>
      </c>
      <c r="F110">
        <v>7.5</v>
      </c>
      <c r="G110">
        <v>3.5</v>
      </c>
      <c r="H110">
        <v>8.5</v>
      </c>
    </row>
    <row r="111" spans="1:15" x14ac:dyDescent="0.2">
      <c r="A111" s="20"/>
      <c r="C111">
        <v>3</v>
      </c>
      <c r="E111">
        <v>4</v>
      </c>
      <c r="F111">
        <v>5.5</v>
      </c>
      <c r="G111">
        <v>3.5</v>
      </c>
      <c r="H111">
        <v>6</v>
      </c>
    </row>
    <row r="112" spans="1:15" s="34" customFormat="1" x14ac:dyDescent="0.2">
      <c r="C112" s="34">
        <f>SUM(C110:C111)</f>
        <v>8</v>
      </c>
      <c r="E112" s="34">
        <f>SUM(E110:E111)</f>
        <v>10.5</v>
      </c>
      <c r="F112" s="34">
        <f>SUM(F110:F111)</f>
        <v>13</v>
      </c>
      <c r="G112" s="34">
        <f>SUM(G110:G111)</f>
        <v>7</v>
      </c>
      <c r="H112" s="34">
        <f>SUM(H110:H111)</f>
        <v>14.5</v>
      </c>
      <c r="K112" s="34">
        <f>SUM(C110:C111)</f>
        <v>8</v>
      </c>
      <c r="L112" s="34">
        <f>SUM(E110:E111)</f>
        <v>10.5</v>
      </c>
      <c r="M112" s="34">
        <f>SUM(F110:F111)</f>
        <v>13</v>
      </c>
      <c r="N112" s="34">
        <f>SUM(G110:G111)</f>
        <v>7</v>
      </c>
      <c r="O112" s="34">
        <f>SUM(H110:H111)</f>
        <v>14.5</v>
      </c>
    </row>
    <row r="113" spans="1:15" x14ac:dyDescent="0.2">
      <c r="A113" s="20" t="s">
        <v>288</v>
      </c>
      <c r="C113">
        <v>4.5</v>
      </c>
      <c r="E113">
        <v>3</v>
      </c>
      <c r="F113">
        <v>6.5</v>
      </c>
      <c r="G113">
        <v>6.5</v>
      </c>
      <c r="H113">
        <v>6.5</v>
      </c>
    </row>
    <row r="114" spans="1:15" x14ac:dyDescent="0.2">
      <c r="A114" s="20"/>
      <c r="C114">
        <v>3.5</v>
      </c>
      <c r="E114">
        <v>7</v>
      </c>
      <c r="F114">
        <v>4.5</v>
      </c>
      <c r="G114">
        <v>3.5</v>
      </c>
      <c r="H114">
        <v>8</v>
      </c>
    </row>
    <row r="115" spans="1:15" s="34" customFormat="1" x14ac:dyDescent="0.2">
      <c r="C115" s="34">
        <f>SUM(C113:C114)</f>
        <v>8</v>
      </c>
      <c r="E115" s="34">
        <f>SUM(E113:E114)</f>
        <v>10</v>
      </c>
      <c r="F115" s="34">
        <f>SUM(F113:F114)</f>
        <v>11</v>
      </c>
      <c r="G115" s="34">
        <f>SUM(G113:G114)</f>
        <v>10</v>
      </c>
      <c r="H115" s="34">
        <f>SUM(H113:H114)</f>
        <v>14.5</v>
      </c>
      <c r="K115" s="34">
        <f>SUM(C113:C114)</f>
        <v>8</v>
      </c>
      <c r="L115" s="34">
        <f>SUM(E113:E114)</f>
        <v>10</v>
      </c>
      <c r="M115" s="34">
        <f>SUM(F113:F114)</f>
        <v>11</v>
      </c>
      <c r="N115" s="34">
        <f>SUM(G113:G114)</f>
        <v>10</v>
      </c>
      <c r="O115" s="34">
        <f>SUM(H113:H114)</f>
        <v>14.5</v>
      </c>
    </row>
    <row r="116" spans="1:15" x14ac:dyDescent="0.2">
      <c r="A116" s="20" t="s">
        <v>289</v>
      </c>
      <c r="E116">
        <v>4.5</v>
      </c>
      <c r="F116">
        <v>6.5</v>
      </c>
      <c r="G116">
        <v>6</v>
      </c>
      <c r="H116">
        <v>5</v>
      </c>
    </row>
    <row r="117" spans="1:15" x14ac:dyDescent="0.2">
      <c r="A117" s="20"/>
      <c r="C117">
        <v>3.5</v>
      </c>
      <c r="E117">
        <v>4.5</v>
      </c>
      <c r="F117">
        <v>4.5</v>
      </c>
      <c r="G117">
        <v>4</v>
      </c>
      <c r="H117">
        <v>6</v>
      </c>
    </row>
    <row r="118" spans="1:15" s="34" customFormat="1" x14ac:dyDescent="0.2">
      <c r="C118" s="34">
        <f>SUM(C116:C117)</f>
        <v>3.5</v>
      </c>
      <c r="E118" s="34">
        <f>SUM(E116:E117)</f>
        <v>9</v>
      </c>
      <c r="F118" s="34">
        <f>SUM(F116:F117)</f>
        <v>11</v>
      </c>
      <c r="G118" s="34">
        <f>SUM(G116:G117)</f>
        <v>10</v>
      </c>
      <c r="H118" s="34">
        <f>SUM(H116:H117)</f>
        <v>11</v>
      </c>
      <c r="K118" s="34">
        <f>SUM(C116:C117)</f>
        <v>3.5</v>
      </c>
      <c r="L118" s="34">
        <f>SUM(E116:E117)</f>
        <v>9</v>
      </c>
      <c r="M118" s="34">
        <f>SUM(F116:F117)</f>
        <v>11</v>
      </c>
      <c r="N118" s="34">
        <f>SUM(G116:G117)</f>
        <v>10</v>
      </c>
      <c r="O118" s="34">
        <f>SUM(H116:H117)</f>
        <v>11</v>
      </c>
    </row>
    <row r="119" spans="1:15" x14ac:dyDescent="0.2">
      <c r="A119" s="20" t="s">
        <v>290</v>
      </c>
      <c r="C119">
        <v>6</v>
      </c>
      <c r="E119">
        <v>5.5</v>
      </c>
      <c r="F119">
        <v>6.5</v>
      </c>
      <c r="G119">
        <v>6</v>
      </c>
      <c r="H119">
        <v>9.5</v>
      </c>
    </row>
    <row r="120" spans="1:15" x14ac:dyDescent="0.2">
      <c r="A120" s="20"/>
      <c r="C120">
        <v>3</v>
      </c>
      <c r="E120">
        <v>3</v>
      </c>
      <c r="F120">
        <v>3</v>
      </c>
      <c r="G120">
        <v>3</v>
      </c>
      <c r="H120">
        <v>3.5</v>
      </c>
    </row>
    <row r="121" spans="1:15" s="34" customFormat="1" x14ac:dyDescent="0.2">
      <c r="C121" s="34">
        <f>SUM(C119:C120)</f>
        <v>9</v>
      </c>
      <c r="E121" s="34">
        <f>SUM(E119:E120)</f>
        <v>8.5</v>
      </c>
      <c r="F121" s="34">
        <f>SUM(F119:F120)</f>
        <v>9.5</v>
      </c>
      <c r="G121" s="34">
        <f>SUM(G119:G120)</f>
        <v>9</v>
      </c>
      <c r="H121" s="34">
        <f>SUM(H119:H120)</f>
        <v>13</v>
      </c>
      <c r="K121" s="34">
        <f>SUM(C119:C120)</f>
        <v>9</v>
      </c>
      <c r="L121" s="34">
        <f>SUM(E119:E120)</f>
        <v>8.5</v>
      </c>
      <c r="M121" s="34">
        <f>SUM(F119:F120)</f>
        <v>9.5</v>
      </c>
      <c r="N121" s="34">
        <f>SUM(G119:G120)</f>
        <v>9</v>
      </c>
      <c r="O121" s="34">
        <f>SUM(H119:H120)</f>
        <v>13</v>
      </c>
    </row>
    <row r="122" spans="1:15" x14ac:dyDescent="0.2">
      <c r="A122" s="20" t="s">
        <v>291</v>
      </c>
      <c r="C122">
        <v>4</v>
      </c>
      <c r="E122">
        <v>4</v>
      </c>
      <c r="F122">
        <v>7</v>
      </c>
      <c r="G122">
        <v>4</v>
      </c>
      <c r="H122">
        <v>7</v>
      </c>
    </row>
    <row r="123" spans="1:15" x14ac:dyDescent="0.2">
      <c r="A123" s="20"/>
      <c r="C123">
        <v>3</v>
      </c>
      <c r="E123">
        <v>4</v>
      </c>
      <c r="F123">
        <v>6</v>
      </c>
      <c r="G123">
        <v>3</v>
      </c>
      <c r="H123">
        <v>7</v>
      </c>
    </row>
    <row r="124" spans="1:15" s="34" customFormat="1" x14ac:dyDescent="0.2">
      <c r="C124" s="34">
        <f>SUM(C122:C123)</f>
        <v>7</v>
      </c>
      <c r="E124" s="34">
        <f>SUM(E122:E123)</f>
        <v>8</v>
      </c>
      <c r="F124" s="34">
        <f>SUM(F122:F123)</f>
        <v>13</v>
      </c>
      <c r="G124" s="34">
        <f>SUM(G122:G123)</f>
        <v>7</v>
      </c>
      <c r="H124" s="34">
        <f>SUM(H122:H123)</f>
        <v>14</v>
      </c>
      <c r="K124" s="34">
        <f>SUM(C122:C123)</f>
        <v>7</v>
      </c>
      <c r="L124" s="34">
        <f>SUM(E122:E123)</f>
        <v>8</v>
      </c>
      <c r="M124" s="34">
        <f>SUM(F122:F123)</f>
        <v>13</v>
      </c>
      <c r="N124" s="34">
        <f>SUM(G122:G123)</f>
        <v>7</v>
      </c>
      <c r="O124" s="34">
        <f>SUM(H122:H123)</f>
        <v>14</v>
      </c>
    </row>
    <row r="125" spans="1:15" x14ac:dyDescent="0.2">
      <c r="A125" s="20" t="s">
        <v>292</v>
      </c>
      <c r="C125">
        <v>4.5</v>
      </c>
      <c r="E125">
        <v>4.5</v>
      </c>
      <c r="F125">
        <v>4</v>
      </c>
      <c r="G125">
        <v>5.5</v>
      </c>
      <c r="H125">
        <v>5</v>
      </c>
    </row>
    <row r="126" spans="1:15" x14ac:dyDescent="0.2">
      <c r="A126" s="20"/>
      <c r="C126">
        <v>3.5</v>
      </c>
      <c r="E126">
        <v>3.5</v>
      </c>
      <c r="F126">
        <v>4.5</v>
      </c>
      <c r="G126">
        <v>1.5</v>
      </c>
      <c r="H126">
        <v>5.5</v>
      </c>
    </row>
    <row r="127" spans="1:15" s="34" customFormat="1" x14ac:dyDescent="0.2">
      <c r="C127" s="34">
        <f>SUM(C125:C126)</f>
        <v>8</v>
      </c>
      <c r="E127" s="34">
        <f>SUM(E125:E126)</f>
        <v>8</v>
      </c>
      <c r="F127" s="34">
        <f>SUM(F125:F126)</f>
        <v>8.5</v>
      </c>
      <c r="G127" s="34">
        <f>SUM(G125:G126)</f>
        <v>7</v>
      </c>
      <c r="H127" s="34">
        <f>SUM(H125:H126)</f>
        <v>10.5</v>
      </c>
      <c r="K127" s="34">
        <f>SUM(C125:C126)</f>
        <v>8</v>
      </c>
      <c r="L127" s="34">
        <f>SUM(E125:E126)</f>
        <v>8</v>
      </c>
      <c r="M127" s="34">
        <f>SUM(F125:F126)</f>
        <v>8.5</v>
      </c>
      <c r="N127" s="34">
        <f>SUM(G125:G126)</f>
        <v>7</v>
      </c>
      <c r="O127" s="34">
        <f>SUM(H125:H126)</f>
        <v>10.5</v>
      </c>
    </row>
    <row r="128" spans="1:15" x14ac:dyDescent="0.2">
      <c r="A128" s="20" t="s">
        <v>293</v>
      </c>
      <c r="C128">
        <v>5</v>
      </c>
      <c r="E128">
        <v>4.5</v>
      </c>
      <c r="F128">
        <v>6</v>
      </c>
      <c r="G128">
        <v>6.5</v>
      </c>
      <c r="H128">
        <v>6.5</v>
      </c>
    </row>
    <row r="129" spans="1:20" x14ac:dyDescent="0.2">
      <c r="A129" s="20"/>
      <c r="C129">
        <v>3.5</v>
      </c>
      <c r="E129">
        <v>4.5</v>
      </c>
      <c r="F129">
        <v>4.5</v>
      </c>
      <c r="G129">
        <v>4.5</v>
      </c>
      <c r="H129">
        <v>6</v>
      </c>
    </row>
    <row r="130" spans="1:20" s="34" customFormat="1" x14ac:dyDescent="0.2">
      <c r="C130" s="34">
        <f>SUM(C128:C129)</f>
        <v>8.5</v>
      </c>
      <c r="E130" s="34">
        <f>SUM(E128:E129)</f>
        <v>9</v>
      </c>
      <c r="F130" s="34">
        <f>SUM(F128:F129)</f>
        <v>10.5</v>
      </c>
      <c r="G130" s="34">
        <f>SUM(G128:G129)</f>
        <v>11</v>
      </c>
      <c r="H130" s="34">
        <f>SUM(H128:H129)</f>
        <v>12.5</v>
      </c>
      <c r="K130" s="34">
        <f>SUM(C128:C129)</f>
        <v>8.5</v>
      </c>
      <c r="L130" s="34">
        <f>SUM(E128:E129)</f>
        <v>9</v>
      </c>
      <c r="M130" s="34">
        <f>SUM(F128:F129)</f>
        <v>10.5</v>
      </c>
      <c r="N130" s="34">
        <f>SUM(G128:G129)</f>
        <v>11</v>
      </c>
      <c r="O130" s="34">
        <f>SUM(H128:H129)</f>
        <v>12.5</v>
      </c>
    </row>
    <row r="131" spans="1:20" x14ac:dyDescent="0.2">
      <c r="A131" s="20" t="s">
        <v>294</v>
      </c>
      <c r="C131">
        <v>5</v>
      </c>
      <c r="E131">
        <v>3</v>
      </c>
      <c r="F131">
        <v>6</v>
      </c>
      <c r="G131">
        <v>3.5</v>
      </c>
      <c r="H131">
        <v>6.5</v>
      </c>
    </row>
    <row r="132" spans="1:20" x14ac:dyDescent="0.2">
      <c r="A132" s="20"/>
      <c r="C132">
        <v>2.5</v>
      </c>
      <c r="E132">
        <v>2.5</v>
      </c>
      <c r="F132">
        <v>4.5</v>
      </c>
      <c r="G132">
        <v>3.5</v>
      </c>
      <c r="H132">
        <v>4.5</v>
      </c>
      <c r="R132">
        <f>SUM(C131:H131)</f>
        <v>24</v>
      </c>
      <c r="S132">
        <f>SUM(C132:H132)</f>
        <v>17.5</v>
      </c>
    </row>
    <row r="133" spans="1:20" s="34" customFormat="1" x14ac:dyDescent="0.2">
      <c r="C133" s="34">
        <f>SUM(C131:C132)</f>
        <v>7.5</v>
      </c>
      <c r="E133" s="34">
        <f>SUM(E131:E132)</f>
        <v>5.5</v>
      </c>
      <c r="F133" s="34">
        <f>SUM(F131:F132)</f>
        <v>10.5</v>
      </c>
      <c r="G133" s="34">
        <f>SUM(G131:G132)</f>
        <v>7</v>
      </c>
      <c r="H133" s="34">
        <f>SUM(H131:H132)</f>
        <v>11</v>
      </c>
      <c r="K133" s="34">
        <f>SUM(C131:C132)</f>
        <v>7.5</v>
      </c>
      <c r="L133" s="34">
        <f>SUM(E131:E132)</f>
        <v>5.5</v>
      </c>
      <c r="M133" s="34">
        <f>SUM(F131:F132)</f>
        <v>10.5</v>
      </c>
      <c r="N133" s="34">
        <f>SUM(G131:G132)</f>
        <v>7</v>
      </c>
      <c r="O133" s="34">
        <f>SUM(H131:H132)</f>
        <v>11</v>
      </c>
    </row>
    <row r="134" spans="1:20" s="11" customFormat="1" x14ac:dyDescent="0.2">
      <c r="A134" s="11" t="s">
        <v>295</v>
      </c>
      <c r="C134" s="11">
        <v>5</v>
      </c>
      <c r="E134" s="11">
        <v>4.5</v>
      </c>
      <c r="F134" s="11">
        <v>5.5</v>
      </c>
      <c r="G134" s="11">
        <v>6</v>
      </c>
      <c r="H134" s="11">
        <v>6.5</v>
      </c>
    </row>
    <row r="135" spans="1:20" s="11" customFormat="1" x14ac:dyDescent="0.2">
      <c r="A135" s="38"/>
      <c r="C135" s="11">
        <v>3</v>
      </c>
      <c r="E135" s="11">
        <v>2</v>
      </c>
      <c r="F135" s="11">
        <v>4.5</v>
      </c>
      <c r="G135" s="11">
        <v>3</v>
      </c>
      <c r="H135" s="11">
        <v>4</v>
      </c>
      <c r="R135">
        <f>SUM(C134:H134)</f>
        <v>27.5</v>
      </c>
      <c r="S135">
        <f>SUM(C135:H135)</f>
        <v>16.5</v>
      </c>
    </row>
    <row r="136" spans="1:20" s="34" customFormat="1" x14ac:dyDescent="0.2">
      <c r="C136" s="34">
        <f>SUM(C134:C135)</f>
        <v>8</v>
      </c>
      <c r="E136" s="34">
        <f>SUM(E134:E135)</f>
        <v>6.5</v>
      </c>
      <c r="F136" s="34">
        <f>SUM(F134:F135)</f>
        <v>10</v>
      </c>
      <c r="G136" s="34">
        <f>SUM(G134:G135)</f>
        <v>9</v>
      </c>
      <c r="H136" s="34">
        <f>SUM(H134:H135)</f>
        <v>10.5</v>
      </c>
      <c r="K136" s="34">
        <f>SUM(C134:C135)</f>
        <v>8</v>
      </c>
      <c r="L136" s="34">
        <f>SUM(E134:E135)</f>
        <v>6.5</v>
      </c>
      <c r="M136" s="34">
        <f>SUM(F134:F135)</f>
        <v>10</v>
      </c>
      <c r="N136" s="34">
        <f>SUM(G134:G135)</f>
        <v>9</v>
      </c>
      <c r="O136" s="34">
        <f>SUM(H134:H135)</f>
        <v>10.5</v>
      </c>
    </row>
    <row r="137" spans="1:20" s="11" customFormat="1" x14ac:dyDescent="0.2">
      <c r="A137" s="38" t="s">
        <v>296</v>
      </c>
      <c r="C137" s="11">
        <v>5</v>
      </c>
      <c r="E137" s="11">
        <v>3</v>
      </c>
      <c r="F137" s="11">
        <v>5.5</v>
      </c>
      <c r="G137" s="11">
        <v>5.5</v>
      </c>
      <c r="H137" s="11">
        <v>9.5</v>
      </c>
    </row>
    <row r="138" spans="1:20" s="11" customFormat="1" x14ac:dyDescent="0.2">
      <c r="A138" s="38"/>
      <c r="C138" s="11">
        <v>3</v>
      </c>
      <c r="E138" s="11">
        <v>1</v>
      </c>
      <c r="F138" s="11">
        <v>3.5</v>
      </c>
      <c r="H138" s="11">
        <v>5</v>
      </c>
      <c r="R138">
        <f>SUM(C137:H137)</f>
        <v>28.5</v>
      </c>
      <c r="S138">
        <f>SUM(C138:H138)</f>
        <v>12.5</v>
      </c>
    </row>
    <row r="139" spans="1:20" s="34" customFormat="1" x14ac:dyDescent="0.2">
      <c r="C139" s="34">
        <f>SUM(C137:C138)</f>
        <v>8</v>
      </c>
      <c r="E139" s="34">
        <f>SUM(E137:E138)</f>
        <v>4</v>
      </c>
      <c r="F139" s="34">
        <f>SUM(F137:F138)</f>
        <v>9</v>
      </c>
      <c r="G139" s="34">
        <f>SUM(G137:G138)</f>
        <v>5.5</v>
      </c>
      <c r="H139" s="34">
        <f>SUM(H137:H138)</f>
        <v>14.5</v>
      </c>
      <c r="K139" s="34">
        <f>SUM(C137:C138)</f>
        <v>8</v>
      </c>
      <c r="L139" s="34">
        <f>SUM(E137:E138)</f>
        <v>4</v>
      </c>
      <c r="M139" s="34">
        <f>SUM(F137:F138)</f>
        <v>9</v>
      </c>
      <c r="N139" s="34">
        <f>SUM(G137:G138)</f>
        <v>5.5</v>
      </c>
      <c r="O139" s="34">
        <f>SUM(H137:H138)</f>
        <v>14.5</v>
      </c>
    </row>
    <row r="140" spans="1:20" s="11" customFormat="1" x14ac:dyDescent="0.2">
      <c r="A140" s="38" t="s">
        <v>297</v>
      </c>
      <c r="C140" s="11">
        <v>4.5</v>
      </c>
      <c r="E140" s="11">
        <v>1.5</v>
      </c>
      <c r="F140" s="11">
        <v>4.5</v>
      </c>
      <c r="G140" s="11">
        <v>3</v>
      </c>
      <c r="H140" s="11">
        <v>8</v>
      </c>
    </row>
    <row r="141" spans="1:20" s="11" customFormat="1" x14ac:dyDescent="0.2">
      <c r="A141" s="38"/>
      <c r="C141" s="11">
        <v>3.5</v>
      </c>
      <c r="E141" s="11">
        <v>1.5</v>
      </c>
      <c r="F141" s="11">
        <v>4</v>
      </c>
      <c r="G141" s="11">
        <v>4</v>
      </c>
      <c r="H141" s="11">
        <v>5</v>
      </c>
      <c r="R141">
        <f>SUM(C140:H140)</f>
        <v>21.5</v>
      </c>
      <c r="S141">
        <f>SUM(C141:H141)</f>
        <v>18</v>
      </c>
    </row>
    <row r="142" spans="1:20" s="34" customFormat="1" x14ac:dyDescent="0.2">
      <c r="C142" s="34">
        <f>SUM(C140:C141)</f>
        <v>8</v>
      </c>
      <c r="E142" s="34">
        <f>SUM(E140:E141)</f>
        <v>3</v>
      </c>
      <c r="F142" s="34">
        <f>SUM(F140:F141)</f>
        <v>8.5</v>
      </c>
      <c r="G142" s="34">
        <v>4</v>
      </c>
      <c r="H142" s="34">
        <f>SUM(H140:H141)</f>
        <v>13</v>
      </c>
      <c r="K142" s="34">
        <f>SUM(C140:C141)</f>
        <v>8</v>
      </c>
      <c r="L142" s="34">
        <f>SUM(E140:E141)</f>
        <v>3</v>
      </c>
      <c r="M142" s="34">
        <f>SUM(F140:F141)</f>
        <v>8.5</v>
      </c>
      <c r="N142" s="34">
        <f>SUM(G140:G141)</f>
        <v>7</v>
      </c>
      <c r="O142" s="34">
        <f>SUM(H140:H141)</f>
        <v>13</v>
      </c>
    </row>
    <row r="143" spans="1:20" s="11" customFormat="1" x14ac:dyDescent="0.2">
      <c r="A143" s="38" t="s">
        <v>298</v>
      </c>
      <c r="C143" s="11">
        <v>4.5</v>
      </c>
      <c r="E143" s="11">
        <v>1</v>
      </c>
      <c r="F143" s="11">
        <v>5</v>
      </c>
      <c r="G143" s="11">
        <v>5</v>
      </c>
      <c r="H143" s="11">
        <v>8</v>
      </c>
    </row>
    <row r="144" spans="1:20" s="11" customFormat="1" x14ac:dyDescent="0.2">
      <c r="A144" s="38"/>
      <c r="C144" s="11">
        <v>3</v>
      </c>
      <c r="E144" s="11">
        <v>1</v>
      </c>
      <c r="F144" s="11">
        <v>4.5</v>
      </c>
      <c r="G144" s="11">
        <v>3.5</v>
      </c>
      <c r="H144" s="11">
        <v>4.5</v>
      </c>
      <c r="R144">
        <f>SUM(C143:H143)</f>
        <v>23.5</v>
      </c>
      <c r="S144">
        <f>SUM(C144:H144)</f>
        <v>16.5</v>
      </c>
      <c r="T144">
        <f>S144-10</f>
        <v>6.5</v>
      </c>
    </row>
    <row r="145" spans="1:20" s="34" customFormat="1" x14ac:dyDescent="0.2">
      <c r="C145" s="34">
        <f>SUM(C143:C144)</f>
        <v>7.5</v>
      </c>
      <c r="E145" s="34">
        <f>SUM(E143:E144)</f>
        <v>2</v>
      </c>
      <c r="F145" s="34">
        <f>SUM(F143:F144)</f>
        <v>9.5</v>
      </c>
      <c r="G145" s="34">
        <f>SUM(G143:G144)</f>
        <v>8.5</v>
      </c>
      <c r="H145" s="34">
        <f>SUM(H143:H144)</f>
        <v>12.5</v>
      </c>
      <c r="K145" s="34">
        <f>SUM(C143:C144)</f>
        <v>7.5</v>
      </c>
      <c r="L145" s="34">
        <f>SUM(E143:E144)</f>
        <v>2</v>
      </c>
      <c r="M145" s="34">
        <f>SUM(F143:F144)</f>
        <v>9.5</v>
      </c>
      <c r="N145" s="34">
        <f>SUM(G143:G144)</f>
        <v>8.5</v>
      </c>
      <c r="O145" s="34">
        <f>SUM(H143:H144)</f>
        <v>12.5</v>
      </c>
    </row>
    <row r="146" spans="1:20" s="11" customFormat="1" x14ac:dyDescent="0.2">
      <c r="A146" s="38" t="s">
        <v>299</v>
      </c>
      <c r="C146" s="11">
        <v>4</v>
      </c>
      <c r="E146" s="11">
        <v>1</v>
      </c>
      <c r="F146" s="11">
        <v>5.5</v>
      </c>
      <c r="G146" s="11">
        <v>5</v>
      </c>
      <c r="H146" s="11">
        <v>8</v>
      </c>
    </row>
    <row r="147" spans="1:20" s="11" customFormat="1" x14ac:dyDescent="0.2">
      <c r="A147" s="38"/>
      <c r="C147" s="11">
        <v>3</v>
      </c>
      <c r="E147" s="11">
        <v>1</v>
      </c>
      <c r="F147" s="11">
        <v>4</v>
      </c>
      <c r="G147" s="11">
        <v>3.5</v>
      </c>
      <c r="H147" s="11">
        <v>4</v>
      </c>
      <c r="R147">
        <f>SUM(C146:H146)</f>
        <v>23.5</v>
      </c>
      <c r="S147">
        <f>SUM(C147:H147)</f>
        <v>15.5</v>
      </c>
      <c r="T147">
        <f>S147-10</f>
        <v>5.5</v>
      </c>
    </row>
    <row r="148" spans="1:20" s="34" customFormat="1" x14ac:dyDescent="0.2">
      <c r="C148" s="34">
        <f>SUM(C146:C147)</f>
        <v>7</v>
      </c>
      <c r="E148" s="34">
        <f>SUM(E146:E147)</f>
        <v>2</v>
      </c>
      <c r="F148" s="34">
        <f>SUM(F146:F147)</f>
        <v>9.5</v>
      </c>
      <c r="G148" s="34">
        <f>SUM(G146:G147)</f>
        <v>8.5</v>
      </c>
      <c r="H148" s="34">
        <f>SUM(H146:H147)</f>
        <v>12</v>
      </c>
      <c r="K148" s="34">
        <f>SUM(C146:C147)</f>
        <v>7</v>
      </c>
      <c r="L148" s="34">
        <f>SUM(E146:E147)</f>
        <v>2</v>
      </c>
      <c r="M148" s="34">
        <f>SUM(F146:F147)</f>
        <v>9.5</v>
      </c>
      <c r="N148" s="34">
        <f>SUM(G146:G147)</f>
        <v>8.5</v>
      </c>
      <c r="O148" s="34">
        <f>SUM(H146:H147)</f>
        <v>12</v>
      </c>
    </row>
    <row r="149" spans="1:20" s="11" customFormat="1" x14ac:dyDescent="0.2">
      <c r="A149" s="38" t="s">
        <v>300</v>
      </c>
      <c r="C149" s="11">
        <v>4</v>
      </c>
      <c r="E149" s="11">
        <v>1</v>
      </c>
      <c r="F149" s="11">
        <v>5.5</v>
      </c>
      <c r="G149" s="11">
        <v>6</v>
      </c>
      <c r="H149" s="11">
        <v>8</v>
      </c>
    </row>
    <row r="150" spans="1:20" s="11" customFormat="1" x14ac:dyDescent="0.2">
      <c r="A150" s="38"/>
      <c r="C150" s="11">
        <v>4</v>
      </c>
      <c r="E150" s="11">
        <v>1</v>
      </c>
      <c r="F150" s="11">
        <v>4.5</v>
      </c>
      <c r="G150" s="11">
        <v>3</v>
      </c>
      <c r="H150" s="11">
        <v>5</v>
      </c>
      <c r="R150">
        <f>SUM(C149:H149)</f>
        <v>24.5</v>
      </c>
      <c r="S150">
        <f>SUM(C150:H150)</f>
        <v>17.5</v>
      </c>
      <c r="T150">
        <f>S150-10</f>
        <v>7.5</v>
      </c>
    </row>
    <row r="151" spans="1:20" s="34" customFormat="1" x14ac:dyDescent="0.2">
      <c r="C151" s="34">
        <f>SUM(C149:C150)</f>
        <v>8</v>
      </c>
      <c r="E151" s="34">
        <f>SUM(E149:E150)</f>
        <v>2</v>
      </c>
      <c r="F151" s="34">
        <f>SUM(F149:F150)</f>
        <v>10</v>
      </c>
      <c r="G151" s="34">
        <f>SUM(G149:G150)</f>
        <v>9</v>
      </c>
      <c r="H151" s="34">
        <f>SUM(H149:H150)</f>
        <v>13</v>
      </c>
      <c r="K151" s="34">
        <f>SUM(C149:C150)</f>
        <v>8</v>
      </c>
      <c r="L151" s="34">
        <f>SUM(E149:E150)</f>
        <v>2</v>
      </c>
      <c r="M151" s="34">
        <f>SUM(F149:F150)</f>
        <v>10</v>
      </c>
      <c r="N151" s="34">
        <f>SUM(G149:G150)</f>
        <v>9</v>
      </c>
      <c r="O151" s="34">
        <f>SUM(H149:H150)</f>
        <v>13</v>
      </c>
    </row>
    <row r="152" spans="1:20" s="11" customFormat="1" x14ac:dyDescent="0.2">
      <c r="A152" s="38" t="s">
        <v>301</v>
      </c>
      <c r="C152" s="11">
        <v>2</v>
      </c>
      <c r="F152" s="11">
        <v>5</v>
      </c>
      <c r="G152" s="11">
        <v>3</v>
      </c>
      <c r="H152" s="11">
        <v>8</v>
      </c>
      <c r="S152"/>
    </row>
    <row r="153" spans="1:20" s="11" customFormat="1" x14ac:dyDescent="0.2">
      <c r="A153" s="38"/>
      <c r="C153" s="11">
        <v>2</v>
      </c>
      <c r="F153" s="11">
        <v>4</v>
      </c>
      <c r="G153" s="11">
        <v>3</v>
      </c>
      <c r="H153" s="11">
        <v>6</v>
      </c>
      <c r="R153">
        <f>SUM(C152:H152)</f>
        <v>18</v>
      </c>
      <c r="S153">
        <f>SUM(C153:H153)</f>
        <v>15</v>
      </c>
      <c r="T153">
        <f>S153-10</f>
        <v>5</v>
      </c>
    </row>
    <row r="154" spans="1:20" s="34" customFormat="1" x14ac:dyDescent="0.2">
      <c r="C154" s="34">
        <f>SUM(C152:C153)</f>
        <v>4</v>
      </c>
      <c r="E154" s="34">
        <f>SUM(E152:E153)</f>
        <v>0</v>
      </c>
      <c r="F154" s="34">
        <f>SUM(F152:F153)</f>
        <v>9</v>
      </c>
      <c r="G154" s="34">
        <f>SUM(G152:G153)</f>
        <v>6</v>
      </c>
      <c r="H154" s="34">
        <f>SUM(H152:H153)</f>
        <v>14</v>
      </c>
      <c r="K154" s="34">
        <f>SUM(C152:C153)</f>
        <v>4</v>
      </c>
      <c r="L154" s="34">
        <f>SUM(E152:E153)</f>
        <v>0</v>
      </c>
      <c r="M154" s="34">
        <f>SUM(F152:F153)</f>
        <v>9</v>
      </c>
      <c r="N154" s="34">
        <f>SUM(G152:G153)</f>
        <v>6</v>
      </c>
      <c r="O154" s="34">
        <f>SUM(H152:H153)</f>
        <v>14</v>
      </c>
    </row>
    <row r="155" spans="1:20" s="11" customFormat="1" x14ac:dyDescent="0.2">
      <c r="A155" s="38" t="s">
        <v>302</v>
      </c>
      <c r="C155" s="11">
        <v>4</v>
      </c>
      <c r="F155" s="11">
        <v>6</v>
      </c>
      <c r="G155" s="11">
        <v>6</v>
      </c>
      <c r="H155" s="11">
        <v>6</v>
      </c>
      <c r="I155" s="11">
        <v>8.5</v>
      </c>
    </row>
    <row r="156" spans="1:20" s="11" customFormat="1" x14ac:dyDescent="0.2">
      <c r="A156" s="38"/>
      <c r="C156" s="11">
        <v>3</v>
      </c>
      <c r="F156" s="11">
        <v>4</v>
      </c>
      <c r="G156" s="11">
        <v>4</v>
      </c>
      <c r="H156" s="11">
        <v>4</v>
      </c>
      <c r="I156" s="11">
        <v>4.5</v>
      </c>
      <c r="R156">
        <f>SUM(C155:I155)</f>
        <v>30.5</v>
      </c>
      <c r="S156">
        <f>SUM(C156:I156)</f>
        <v>19.5</v>
      </c>
      <c r="T156">
        <f>S156-10</f>
        <v>9.5</v>
      </c>
    </row>
    <row r="157" spans="1:20" s="34" customFormat="1" x14ac:dyDescent="0.2">
      <c r="C157" s="34">
        <f>SUM(C155:C156)</f>
        <v>7</v>
      </c>
      <c r="E157" s="34">
        <f>SUM(E155:E156)</f>
        <v>0</v>
      </c>
      <c r="F157" s="34">
        <f>SUM(F155:F156)</f>
        <v>10</v>
      </c>
      <c r="G157" s="34">
        <f>SUM(G155:G156)</f>
        <v>10</v>
      </c>
      <c r="H157" s="34">
        <f>SUM(H155:H156)</f>
        <v>10</v>
      </c>
      <c r="K157" s="34">
        <f>SUM(C155:C156)</f>
        <v>7</v>
      </c>
      <c r="L157" s="34">
        <f>SUM(E155:E156)</f>
        <v>0</v>
      </c>
      <c r="M157" s="34">
        <f>SUM(F155:F156)</f>
        <v>10</v>
      </c>
      <c r="N157" s="34">
        <f>SUM(G155:G156)</f>
        <v>10</v>
      </c>
      <c r="O157" s="34">
        <f>SUM(H155:H156)</f>
        <v>10</v>
      </c>
      <c r="P157" s="34">
        <f>SUM(I155:I156)</f>
        <v>13</v>
      </c>
    </row>
    <row r="158" spans="1:20" s="11" customFormat="1" x14ac:dyDescent="0.2">
      <c r="A158" s="38" t="s">
        <v>303</v>
      </c>
      <c r="C158" s="11">
        <v>3</v>
      </c>
      <c r="F158" s="11">
        <v>5</v>
      </c>
      <c r="G158" s="11">
        <v>5</v>
      </c>
      <c r="H158" s="11">
        <v>6</v>
      </c>
      <c r="I158" s="11">
        <v>6</v>
      </c>
      <c r="S158"/>
    </row>
    <row r="159" spans="1:20" s="11" customFormat="1" x14ac:dyDescent="0.2">
      <c r="A159" s="38"/>
      <c r="C159" s="11">
        <v>2</v>
      </c>
      <c r="F159" s="11">
        <v>4</v>
      </c>
      <c r="G159" s="11">
        <v>4</v>
      </c>
      <c r="H159" s="11">
        <v>5</v>
      </c>
      <c r="I159" s="11">
        <v>5</v>
      </c>
      <c r="R159">
        <f>SUM(C158:I158)</f>
        <v>25</v>
      </c>
      <c r="S159">
        <f>SUM(C159:I159)</f>
        <v>20</v>
      </c>
      <c r="T159">
        <f>S159-10</f>
        <v>10</v>
      </c>
    </row>
    <row r="160" spans="1:20" s="34" customFormat="1" x14ac:dyDescent="0.2">
      <c r="C160" s="34">
        <f>SUM(C158:C159)</f>
        <v>5</v>
      </c>
      <c r="E160" s="34">
        <f>SUM(E158:E159)</f>
        <v>0</v>
      </c>
      <c r="F160" s="34">
        <f>SUM(F158:F159)</f>
        <v>9</v>
      </c>
      <c r="G160" s="34">
        <f>SUM(G158:G159)</f>
        <v>9</v>
      </c>
      <c r="H160" s="34">
        <f>SUM(H158:H159)</f>
        <v>11</v>
      </c>
      <c r="I160" s="34">
        <f>SUM(I158:I159)</f>
        <v>11</v>
      </c>
      <c r="K160" s="34">
        <f>SUM(C158:C159)</f>
        <v>5</v>
      </c>
      <c r="L160" s="34">
        <f>SUM(E158:E159)</f>
        <v>0</v>
      </c>
      <c r="M160" s="34">
        <f>SUM(F158:F159)</f>
        <v>9</v>
      </c>
      <c r="N160" s="34">
        <f>SUM(G158:G159)</f>
        <v>9</v>
      </c>
      <c r="O160" s="34">
        <f>SUM(H158:H159)</f>
        <v>11</v>
      </c>
      <c r="P160" s="34">
        <f>SUM(I158:I159)</f>
        <v>11</v>
      </c>
    </row>
    <row r="161" spans="1:20" s="11" customFormat="1" x14ac:dyDescent="0.2">
      <c r="A161" s="38" t="s">
        <v>304</v>
      </c>
      <c r="C161" s="11">
        <v>4</v>
      </c>
      <c r="F161" s="11">
        <v>5</v>
      </c>
      <c r="G161" s="11">
        <v>5</v>
      </c>
      <c r="H161" s="11">
        <v>5</v>
      </c>
      <c r="I161" s="11">
        <v>6</v>
      </c>
      <c r="S161"/>
    </row>
    <row r="162" spans="1:20" s="11" customFormat="1" x14ac:dyDescent="0.2">
      <c r="A162" s="38"/>
      <c r="C162" s="11">
        <v>3</v>
      </c>
      <c r="F162" s="11">
        <v>4</v>
      </c>
      <c r="G162" s="11">
        <v>3</v>
      </c>
      <c r="H162" s="11">
        <v>5</v>
      </c>
      <c r="I162" s="11">
        <v>9</v>
      </c>
      <c r="R162">
        <f>SUM(C161:I161)</f>
        <v>25</v>
      </c>
      <c r="S162">
        <f>SUM(C162:I162)</f>
        <v>24</v>
      </c>
      <c r="T162">
        <f>S162-10</f>
        <v>14</v>
      </c>
    </row>
    <row r="163" spans="1:20" s="34" customFormat="1" x14ac:dyDescent="0.2">
      <c r="C163" s="34">
        <f>SUM(C161:C162)</f>
        <v>7</v>
      </c>
      <c r="E163" s="34">
        <f>SUM(E161:E162)</f>
        <v>0</v>
      </c>
      <c r="F163" s="34">
        <f>SUM(F161:F162)</f>
        <v>9</v>
      </c>
      <c r="G163" s="34">
        <f>SUM(G161:G162)</f>
        <v>8</v>
      </c>
      <c r="H163" s="34">
        <f>SUM(H161:H162)</f>
        <v>10</v>
      </c>
      <c r="I163" s="34">
        <f>SUM(I161:I162)</f>
        <v>15</v>
      </c>
      <c r="K163" s="34">
        <f>SUM(C161:C162)</f>
        <v>7</v>
      </c>
      <c r="L163" s="34">
        <f>SUM(E161:E162)</f>
        <v>0</v>
      </c>
      <c r="M163" s="34">
        <f>SUM(F161:F162)</f>
        <v>9</v>
      </c>
      <c r="N163" s="34">
        <f>SUM(G161:G162)</f>
        <v>8</v>
      </c>
      <c r="O163" s="34">
        <f>SUM(H161:H162)</f>
        <v>10</v>
      </c>
      <c r="P163" s="34">
        <f>SUM(I161:I162)</f>
        <v>15</v>
      </c>
    </row>
    <row r="164" spans="1:20" x14ac:dyDescent="0.2">
      <c r="A164" s="20" t="s">
        <v>218</v>
      </c>
      <c r="F164" s="11">
        <v>6</v>
      </c>
      <c r="G164" s="11">
        <v>6</v>
      </c>
      <c r="H164" s="11">
        <v>5</v>
      </c>
      <c r="I164" s="11">
        <v>8</v>
      </c>
      <c r="J164" s="11"/>
    </row>
    <row r="165" spans="1:20" x14ac:dyDescent="0.2">
      <c r="F165" s="11">
        <v>3</v>
      </c>
      <c r="G165" s="11">
        <v>3</v>
      </c>
      <c r="H165" s="11">
        <v>4.5</v>
      </c>
      <c r="I165" s="11">
        <v>6</v>
      </c>
      <c r="J165" s="11"/>
      <c r="R165">
        <f>SUM(C164:I164)</f>
        <v>25</v>
      </c>
      <c r="S165">
        <f>SUM(C165:I165)</f>
        <v>16.5</v>
      </c>
      <c r="T165">
        <f>S165-10</f>
        <v>6.5</v>
      </c>
    </row>
    <row r="166" spans="1:20" s="34" customFormat="1" x14ac:dyDescent="0.2">
      <c r="C166" s="34">
        <f>SUM(C164:C165)</f>
        <v>0</v>
      </c>
      <c r="E166" s="34">
        <f>SUM(E164:E165)</f>
        <v>0</v>
      </c>
      <c r="F166" s="34">
        <f>SUM(F164:F165)</f>
        <v>9</v>
      </c>
      <c r="G166" s="34">
        <f>SUM(G164:G165)</f>
        <v>9</v>
      </c>
      <c r="H166" s="34">
        <f>SUM(H164:H165)</f>
        <v>9.5</v>
      </c>
      <c r="I166" s="34">
        <f>SUM(I164:I165)</f>
        <v>14</v>
      </c>
      <c r="K166" s="34">
        <f>SUM(C164:C165)</f>
        <v>0</v>
      </c>
      <c r="L166" s="34">
        <f>SUM(E164:E165)</f>
        <v>0</v>
      </c>
      <c r="M166" s="34">
        <f>SUM(F164:F165)</f>
        <v>9</v>
      </c>
      <c r="N166" s="34">
        <f>SUM(G164:G165)</f>
        <v>9</v>
      </c>
      <c r="O166" s="34">
        <f>SUM(H164:H165)</f>
        <v>9.5</v>
      </c>
      <c r="P166" s="34">
        <f>SUM(I164:I165)</f>
        <v>14</v>
      </c>
    </row>
    <row r="167" spans="1:20" x14ac:dyDescent="0.2">
      <c r="A167" s="20">
        <v>43109</v>
      </c>
      <c r="C167">
        <v>4</v>
      </c>
      <c r="F167">
        <v>6</v>
      </c>
      <c r="H167" s="11">
        <v>5</v>
      </c>
      <c r="I167" s="11">
        <v>8</v>
      </c>
      <c r="J167" s="11"/>
      <c r="R167" t="s">
        <v>356</v>
      </c>
      <c r="S167" t="s">
        <v>357</v>
      </c>
      <c r="T167" t="s">
        <v>358</v>
      </c>
    </row>
    <row r="168" spans="1:20" x14ac:dyDescent="0.2">
      <c r="C168">
        <v>3.5</v>
      </c>
      <c r="F168">
        <v>5</v>
      </c>
      <c r="H168" s="11">
        <v>4</v>
      </c>
      <c r="I168" s="11">
        <v>6</v>
      </c>
      <c r="J168" s="11"/>
      <c r="R168">
        <f>SUM(C167:I167)</f>
        <v>23</v>
      </c>
      <c r="S168">
        <f>SUM(C168:I168)</f>
        <v>18.5</v>
      </c>
      <c r="T168">
        <f>R168+S168</f>
        <v>41.5</v>
      </c>
    </row>
    <row r="169" spans="1:20" x14ac:dyDescent="0.2">
      <c r="K169" s="34">
        <f>SUM(C167:C168)</f>
        <v>7.5</v>
      </c>
      <c r="L169" s="34">
        <f>SUM(E167:E168)</f>
        <v>0</v>
      </c>
      <c r="M169" s="34">
        <f>SUM(F167:F168)</f>
        <v>11</v>
      </c>
      <c r="N169" s="34">
        <f>SUM(G167:G168)</f>
        <v>0</v>
      </c>
      <c r="O169" s="34">
        <f>SUM(H167:H168)</f>
        <v>9</v>
      </c>
      <c r="P169" s="34">
        <f>SUM(I167:I168)</f>
        <v>14</v>
      </c>
    </row>
    <row r="170" spans="1:20" x14ac:dyDescent="0.2">
      <c r="A170" s="20">
        <v>43140</v>
      </c>
      <c r="C170">
        <v>0</v>
      </c>
      <c r="F170">
        <v>6</v>
      </c>
      <c r="G170">
        <v>5</v>
      </c>
      <c r="H170">
        <v>6</v>
      </c>
      <c r="I170">
        <v>7.5</v>
      </c>
    </row>
    <row r="171" spans="1:20" x14ac:dyDescent="0.2">
      <c r="C171">
        <v>2.5</v>
      </c>
      <c r="F171">
        <v>4</v>
      </c>
      <c r="G171">
        <v>3</v>
      </c>
      <c r="H171">
        <v>5</v>
      </c>
      <c r="I171">
        <v>7</v>
      </c>
      <c r="R171">
        <f>SUM(C170:I170)</f>
        <v>24.5</v>
      </c>
      <c r="S171">
        <f>SUM(C171:I171)</f>
        <v>21.5</v>
      </c>
      <c r="T171">
        <f>R171+S171</f>
        <v>46</v>
      </c>
    </row>
    <row r="172" spans="1:20" x14ac:dyDescent="0.2">
      <c r="K172" s="34">
        <f>SUM(C170:C171)</f>
        <v>2.5</v>
      </c>
      <c r="L172" s="34">
        <f>SUM(E170:E171)</f>
        <v>0</v>
      </c>
      <c r="M172" s="34">
        <f>SUM(F170:F171)</f>
        <v>10</v>
      </c>
      <c r="N172" s="34">
        <f>SUM(G170:G171)</f>
        <v>8</v>
      </c>
      <c r="O172" s="34">
        <f>SUM(H170:H171)</f>
        <v>11</v>
      </c>
      <c r="P172" s="34">
        <f>SUM(I170:I171)</f>
        <v>14.5</v>
      </c>
    </row>
    <row r="173" spans="1:20" x14ac:dyDescent="0.2">
      <c r="A173" s="20">
        <v>43168</v>
      </c>
      <c r="C173">
        <v>3</v>
      </c>
      <c r="F173">
        <v>5</v>
      </c>
      <c r="G173">
        <v>5</v>
      </c>
      <c r="H173">
        <v>5</v>
      </c>
      <c r="I173">
        <v>8</v>
      </c>
    </row>
    <row r="174" spans="1:20" x14ac:dyDescent="0.2">
      <c r="C174">
        <v>4</v>
      </c>
      <c r="F174">
        <v>3</v>
      </c>
      <c r="G174">
        <v>3</v>
      </c>
      <c r="H174">
        <v>6</v>
      </c>
      <c r="I174">
        <v>6</v>
      </c>
      <c r="R174">
        <f>SUM(C173:I173)</f>
        <v>26</v>
      </c>
      <c r="S174">
        <f>SUM(C174:I174)</f>
        <v>22</v>
      </c>
      <c r="T174">
        <f>R174+S174</f>
        <v>48</v>
      </c>
    </row>
    <row r="175" spans="1:20" x14ac:dyDescent="0.2">
      <c r="K175" s="34">
        <f>SUM(C173:C174)</f>
        <v>7</v>
      </c>
      <c r="L175" s="34">
        <f>SUM(E173:E174)</f>
        <v>0</v>
      </c>
      <c r="M175" s="34">
        <f>SUM(F173:F174)</f>
        <v>8</v>
      </c>
      <c r="N175" s="34">
        <f>SUM(G173:G174)</f>
        <v>8</v>
      </c>
      <c r="O175" s="34">
        <f>SUM(H173:H174)</f>
        <v>11</v>
      </c>
      <c r="P175" s="34">
        <f>SUM(I173:I174)</f>
        <v>14</v>
      </c>
    </row>
    <row r="176" spans="1:20" x14ac:dyDescent="0.2">
      <c r="A176" s="20">
        <v>43199</v>
      </c>
      <c r="C176">
        <v>4</v>
      </c>
      <c r="F176">
        <v>6</v>
      </c>
      <c r="G176">
        <v>6</v>
      </c>
      <c r="H176">
        <v>8.5</v>
      </c>
      <c r="I176">
        <v>8.5</v>
      </c>
    </row>
    <row r="177" spans="1:20" x14ac:dyDescent="0.2">
      <c r="C177">
        <v>3</v>
      </c>
      <c r="F177">
        <v>3</v>
      </c>
      <c r="G177">
        <v>3</v>
      </c>
      <c r="H177">
        <v>4</v>
      </c>
      <c r="I177">
        <v>6</v>
      </c>
      <c r="R177">
        <f>SUM(C176:I176)</f>
        <v>33</v>
      </c>
      <c r="S177">
        <f>SUM(C177:I177)</f>
        <v>19</v>
      </c>
      <c r="T177">
        <f>R177+S177</f>
        <v>52</v>
      </c>
    </row>
    <row r="178" spans="1:20" x14ac:dyDescent="0.2">
      <c r="K178" s="34">
        <f>SUM(C176:C177)</f>
        <v>7</v>
      </c>
      <c r="L178" s="34">
        <f>SUM(E176:E177)</f>
        <v>0</v>
      </c>
      <c r="M178" s="34">
        <f>SUM(F176:F177)</f>
        <v>9</v>
      </c>
      <c r="N178" s="34">
        <f>SUM(G176:G177)</f>
        <v>9</v>
      </c>
      <c r="O178" s="34">
        <f>SUM(H176:H177)</f>
        <v>12.5</v>
      </c>
      <c r="P178" s="34">
        <f>SUM(I176:I177)</f>
        <v>14.5</v>
      </c>
    </row>
    <row r="179" spans="1:20" x14ac:dyDescent="0.2">
      <c r="A179" s="20">
        <v>43229</v>
      </c>
      <c r="C179">
        <v>4</v>
      </c>
      <c r="F179">
        <v>6</v>
      </c>
      <c r="G179">
        <v>5</v>
      </c>
      <c r="H179">
        <v>6</v>
      </c>
      <c r="I179">
        <v>8</v>
      </c>
    </row>
    <row r="180" spans="1:20" x14ac:dyDescent="0.2">
      <c r="C180">
        <v>3</v>
      </c>
      <c r="F180">
        <v>5</v>
      </c>
      <c r="G180">
        <v>3</v>
      </c>
      <c r="H180">
        <v>4.5</v>
      </c>
      <c r="I180">
        <v>6</v>
      </c>
      <c r="R180">
        <f>SUM(C179:I179)</f>
        <v>29</v>
      </c>
      <c r="S180">
        <f>SUM(C180:I180)</f>
        <v>21.5</v>
      </c>
      <c r="T180">
        <f>R180+S180</f>
        <v>50.5</v>
      </c>
    </row>
    <row r="181" spans="1:20" x14ac:dyDescent="0.2">
      <c r="K181" s="34">
        <f>SUM(C179:C180)</f>
        <v>7</v>
      </c>
      <c r="L181" s="34">
        <f>SUM(E179:E180)</f>
        <v>0</v>
      </c>
      <c r="M181" s="34">
        <f>SUM(F179:F180)</f>
        <v>11</v>
      </c>
      <c r="N181" s="34">
        <f>SUM(G179:G180)</f>
        <v>8</v>
      </c>
      <c r="O181" s="34">
        <f>SUM(H179:H180)</f>
        <v>10.5</v>
      </c>
      <c r="P181" s="34">
        <f>SUM(I179:I180)</f>
        <v>14</v>
      </c>
    </row>
    <row r="182" spans="1:20" x14ac:dyDescent="0.2">
      <c r="A182" s="20">
        <v>43260</v>
      </c>
      <c r="C182">
        <v>4</v>
      </c>
      <c r="F182">
        <v>5</v>
      </c>
      <c r="G182">
        <v>6</v>
      </c>
      <c r="H182">
        <v>5</v>
      </c>
      <c r="I182">
        <v>8</v>
      </c>
    </row>
    <row r="183" spans="1:20" x14ac:dyDescent="0.2">
      <c r="C183">
        <v>3</v>
      </c>
      <c r="F183">
        <v>4</v>
      </c>
      <c r="G183">
        <v>3</v>
      </c>
      <c r="H183">
        <v>6</v>
      </c>
      <c r="I183">
        <v>7</v>
      </c>
      <c r="R183">
        <f>SUM(C182:I182)</f>
        <v>28</v>
      </c>
      <c r="S183">
        <f>SUM(C183:I183)</f>
        <v>23</v>
      </c>
      <c r="T183">
        <f>R183+S183</f>
        <v>51</v>
      </c>
    </row>
    <row r="184" spans="1:20" x14ac:dyDescent="0.2">
      <c r="K184" s="34">
        <f>SUM(C182:C183)</f>
        <v>7</v>
      </c>
      <c r="L184" s="34">
        <f>SUM(E182:E183)</f>
        <v>0</v>
      </c>
      <c r="M184" s="34">
        <f>SUM(F182:F183)</f>
        <v>9</v>
      </c>
      <c r="N184" s="34">
        <f>SUM(G182:G183)</f>
        <v>9</v>
      </c>
      <c r="O184" s="34">
        <f>SUM(H182:H183)</f>
        <v>11</v>
      </c>
      <c r="P184" s="34">
        <f>SUM(I182:I183)</f>
        <v>15</v>
      </c>
    </row>
    <row r="185" spans="1:20" x14ac:dyDescent="0.2">
      <c r="A185" s="20">
        <v>43290</v>
      </c>
      <c r="C185">
        <v>4</v>
      </c>
      <c r="F185">
        <v>5.5</v>
      </c>
      <c r="G185">
        <v>5.5</v>
      </c>
      <c r="H185">
        <v>7</v>
      </c>
      <c r="I185">
        <v>8</v>
      </c>
    </row>
    <row r="186" spans="1:20" x14ac:dyDescent="0.2">
      <c r="C186">
        <v>3</v>
      </c>
      <c r="F186">
        <v>4</v>
      </c>
      <c r="G186">
        <v>3.5</v>
      </c>
      <c r="H186">
        <v>5</v>
      </c>
      <c r="I186">
        <v>7</v>
      </c>
      <c r="R186">
        <f>SUM(C185:I185)</f>
        <v>30</v>
      </c>
      <c r="S186">
        <f>SUM(C186:I186)</f>
        <v>22.5</v>
      </c>
      <c r="T186">
        <f>R186+S186</f>
        <v>52.5</v>
      </c>
    </row>
    <row r="187" spans="1:20" x14ac:dyDescent="0.2">
      <c r="K187" s="34">
        <f>SUM(C185:C186)</f>
        <v>7</v>
      </c>
      <c r="L187" s="34">
        <f>SUM(E185:E186)</f>
        <v>0</v>
      </c>
      <c r="M187" s="34">
        <f>SUM(F185:F186)</f>
        <v>9.5</v>
      </c>
      <c r="N187" s="34">
        <f>SUM(G185:G186)</f>
        <v>9</v>
      </c>
      <c r="O187" s="34">
        <f>SUM(H185:H186)</f>
        <v>12</v>
      </c>
      <c r="P187" s="34">
        <f>SUM(I185:I186)</f>
        <v>15</v>
      </c>
    </row>
    <row r="188" spans="1:20" x14ac:dyDescent="0.2">
      <c r="A188" s="20">
        <v>43321</v>
      </c>
      <c r="C188">
        <v>4</v>
      </c>
      <c r="F188">
        <v>5</v>
      </c>
      <c r="G188">
        <v>5</v>
      </c>
      <c r="H188">
        <v>7</v>
      </c>
      <c r="I188">
        <v>9</v>
      </c>
    </row>
    <row r="189" spans="1:20" x14ac:dyDescent="0.2">
      <c r="C189">
        <v>3</v>
      </c>
      <c r="F189">
        <v>4</v>
      </c>
      <c r="G189">
        <v>3</v>
      </c>
      <c r="H189">
        <v>5</v>
      </c>
      <c r="I189">
        <v>7</v>
      </c>
      <c r="R189">
        <f>SUM(C188:I188)</f>
        <v>30</v>
      </c>
      <c r="S189">
        <f>SUM(C189:I189)</f>
        <v>22</v>
      </c>
      <c r="T189">
        <f>R189+S189</f>
        <v>52</v>
      </c>
    </row>
    <row r="190" spans="1:20" x14ac:dyDescent="0.2">
      <c r="K190" s="34">
        <f>SUM(C188:C189)</f>
        <v>7</v>
      </c>
      <c r="L190" s="34">
        <f>SUM(E188:E189)</f>
        <v>0</v>
      </c>
      <c r="M190" s="34">
        <f>SUM(F188:F189)</f>
        <v>9</v>
      </c>
      <c r="N190" s="34">
        <f>SUM(G188:G189)</f>
        <v>8</v>
      </c>
      <c r="O190" s="34">
        <f>SUM(H188:H189)</f>
        <v>12</v>
      </c>
      <c r="P190" s="34">
        <f>SUM(I188:I189)</f>
        <v>16</v>
      </c>
    </row>
    <row r="191" spans="1:20" x14ac:dyDescent="0.2">
      <c r="A191" s="20">
        <v>43352</v>
      </c>
      <c r="C191">
        <v>4</v>
      </c>
      <c r="F191">
        <v>5</v>
      </c>
      <c r="G191">
        <v>5</v>
      </c>
      <c r="H191">
        <v>5</v>
      </c>
      <c r="I191">
        <v>8</v>
      </c>
    </row>
    <row r="192" spans="1:20" x14ac:dyDescent="0.2">
      <c r="C192">
        <v>3</v>
      </c>
      <c r="F192">
        <v>4</v>
      </c>
      <c r="G192">
        <v>3</v>
      </c>
      <c r="H192">
        <v>5</v>
      </c>
      <c r="I192">
        <v>6</v>
      </c>
      <c r="R192">
        <f>SUM(C191:I191)</f>
        <v>27</v>
      </c>
      <c r="S192">
        <f>SUM(C192:I192)</f>
        <v>21</v>
      </c>
      <c r="T192">
        <f>R192+S192</f>
        <v>48</v>
      </c>
    </row>
    <row r="193" spans="1:20" x14ac:dyDescent="0.2">
      <c r="K193" s="34">
        <f>SUM(C191:C192)</f>
        <v>7</v>
      </c>
      <c r="L193" s="34">
        <f>SUM(E191:E192)</f>
        <v>0</v>
      </c>
      <c r="M193" s="34">
        <f>SUM(F191:F192)</f>
        <v>9</v>
      </c>
      <c r="N193" s="34">
        <f>SUM(G191:G192)</f>
        <v>8</v>
      </c>
      <c r="O193" s="34">
        <f>SUM(H191:H192)</f>
        <v>10</v>
      </c>
      <c r="P193" s="34">
        <f>SUM(I191:I192)</f>
        <v>14</v>
      </c>
    </row>
    <row r="194" spans="1:20" x14ac:dyDescent="0.2">
      <c r="A194" s="20">
        <v>43382</v>
      </c>
      <c r="C194">
        <v>4</v>
      </c>
      <c r="F194">
        <v>6</v>
      </c>
      <c r="G194">
        <v>5</v>
      </c>
      <c r="H194">
        <v>5</v>
      </c>
      <c r="I194">
        <v>9</v>
      </c>
    </row>
    <row r="195" spans="1:20" x14ac:dyDescent="0.2">
      <c r="C195">
        <v>3</v>
      </c>
      <c r="F195">
        <v>4</v>
      </c>
      <c r="G195">
        <v>3</v>
      </c>
      <c r="H195">
        <v>4</v>
      </c>
      <c r="I195">
        <v>6</v>
      </c>
      <c r="R195">
        <f>SUM(C194:I194)</f>
        <v>29</v>
      </c>
      <c r="S195">
        <f>SUM(C195:I195)</f>
        <v>20</v>
      </c>
      <c r="T195">
        <f>R195+S195</f>
        <v>49</v>
      </c>
    </row>
    <row r="196" spans="1:20" x14ac:dyDescent="0.2">
      <c r="K196" s="34">
        <f>SUM(C194:C195)</f>
        <v>7</v>
      </c>
      <c r="L196" s="34">
        <f>SUM(E194:E195)</f>
        <v>0</v>
      </c>
      <c r="M196" s="34">
        <f>SUM(F194:F195)</f>
        <v>10</v>
      </c>
      <c r="N196" s="34">
        <f>SUM(G194:G195)</f>
        <v>8</v>
      </c>
      <c r="O196" s="34">
        <f>SUM(H194:H195)</f>
        <v>9</v>
      </c>
      <c r="P196" s="34">
        <f>SUM(I194:I195)</f>
        <v>15</v>
      </c>
    </row>
    <row r="197" spans="1:20" x14ac:dyDescent="0.2">
      <c r="A197" s="20">
        <v>43413</v>
      </c>
      <c r="C197">
        <v>4</v>
      </c>
      <c r="F197">
        <v>5</v>
      </c>
      <c r="G197">
        <v>5</v>
      </c>
      <c r="H197">
        <v>5</v>
      </c>
      <c r="I197">
        <v>8</v>
      </c>
    </row>
    <row r="198" spans="1:20" x14ac:dyDescent="0.2">
      <c r="C198">
        <v>4</v>
      </c>
      <c r="F198">
        <v>5</v>
      </c>
      <c r="G198">
        <v>3</v>
      </c>
      <c r="H198">
        <v>6</v>
      </c>
      <c r="I198">
        <v>6</v>
      </c>
      <c r="R198">
        <f>SUM(C197:I197)</f>
        <v>27</v>
      </c>
      <c r="S198">
        <f>SUM(C198:I198)</f>
        <v>24</v>
      </c>
      <c r="T198">
        <f>R198+S198</f>
        <v>51</v>
      </c>
    </row>
    <row r="199" spans="1:20" x14ac:dyDescent="0.2">
      <c r="K199" s="34">
        <f>SUM(C197:C198)</f>
        <v>8</v>
      </c>
      <c r="L199" s="34">
        <f>SUM(E197:E198)</f>
        <v>0</v>
      </c>
      <c r="M199" s="34">
        <f>SUM(F197:F198)</f>
        <v>10</v>
      </c>
      <c r="N199" s="34">
        <f>SUM(G197:G198)</f>
        <v>8</v>
      </c>
      <c r="O199" s="34">
        <f>SUM(H197:H198)</f>
        <v>11</v>
      </c>
      <c r="P199" s="34">
        <f>SUM(I197:I198)</f>
        <v>14</v>
      </c>
    </row>
    <row r="200" spans="1:20" x14ac:dyDescent="0.2">
      <c r="A200" s="20">
        <v>43443</v>
      </c>
      <c r="C200">
        <v>3</v>
      </c>
      <c r="F200">
        <v>5</v>
      </c>
      <c r="G200">
        <v>5</v>
      </c>
      <c r="H200">
        <v>5</v>
      </c>
      <c r="I200">
        <v>9</v>
      </c>
    </row>
    <row r="201" spans="1:20" x14ac:dyDescent="0.2">
      <c r="C201">
        <v>4</v>
      </c>
      <c r="F201">
        <v>7</v>
      </c>
      <c r="G201">
        <v>3</v>
      </c>
      <c r="H201">
        <v>7</v>
      </c>
      <c r="I201">
        <v>6</v>
      </c>
      <c r="R201">
        <f>SUM(C200:I200)</f>
        <v>27</v>
      </c>
      <c r="S201">
        <f>SUM(C201:I201)</f>
        <v>27</v>
      </c>
      <c r="T201">
        <f>R201+S201</f>
        <v>54</v>
      </c>
    </row>
    <row r="202" spans="1:20" x14ac:dyDescent="0.2">
      <c r="K202" s="34">
        <f>SUM(C200:C201)</f>
        <v>7</v>
      </c>
      <c r="L202" s="34">
        <f>SUM(E200:E201)</f>
        <v>0</v>
      </c>
      <c r="M202" s="34">
        <f>SUM(F200:F201)</f>
        <v>12</v>
      </c>
      <c r="N202" s="34">
        <f>SUM(G200:G201)</f>
        <v>8</v>
      </c>
      <c r="O202" s="34">
        <f>SUM(H200:H201)</f>
        <v>12</v>
      </c>
      <c r="P202" s="34">
        <f>SUM(I200:I201)</f>
        <v>15</v>
      </c>
    </row>
    <row r="203" spans="1:20" x14ac:dyDescent="0.2">
      <c r="A203" s="20" t="s">
        <v>339</v>
      </c>
      <c r="C203">
        <v>4</v>
      </c>
      <c r="F203">
        <v>6</v>
      </c>
      <c r="G203">
        <v>5</v>
      </c>
      <c r="H203">
        <v>5</v>
      </c>
      <c r="I203">
        <v>9</v>
      </c>
    </row>
    <row r="204" spans="1:20" x14ac:dyDescent="0.2">
      <c r="C204">
        <v>3</v>
      </c>
      <c r="F204">
        <v>5</v>
      </c>
      <c r="G204">
        <v>3</v>
      </c>
      <c r="H204">
        <v>4</v>
      </c>
      <c r="I204">
        <v>5</v>
      </c>
      <c r="R204">
        <f>SUM(C203:I203)</f>
        <v>29</v>
      </c>
      <c r="S204">
        <f>SUM(C204:I204)</f>
        <v>20</v>
      </c>
      <c r="T204">
        <f>R204+S204</f>
        <v>49</v>
      </c>
    </row>
    <row r="205" spans="1:20" x14ac:dyDescent="0.2">
      <c r="K205" s="34">
        <f>SUM(C203:C204)</f>
        <v>7</v>
      </c>
      <c r="L205" s="34">
        <f>SUM(E203:E204)</f>
        <v>0</v>
      </c>
      <c r="M205" s="34">
        <f>SUM(F203:F204)</f>
        <v>11</v>
      </c>
      <c r="N205" s="34">
        <f>SUM(G203:G204)</f>
        <v>8</v>
      </c>
      <c r="O205" s="34">
        <f>SUM(H203:H204)</f>
        <v>9</v>
      </c>
      <c r="P205" s="34">
        <f>SUM(I203:I204)</f>
        <v>14</v>
      </c>
    </row>
    <row r="206" spans="1:20" x14ac:dyDescent="0.2">
      <c r="A206" s="20" t="s">
        <v>340</v>
      </c>
      <c r="C206">
        <v>4</v>
      </c>
      <c r="F206">
        <v>7</v>
      </c>
      <c r="G206">
        <v>6</v>
      </c>
      <c r="H206">
        <v>5</v>
      </c>
      <c r="I206">
        <v>9</v>
      </c>
    </row>
    <row r="207" spans="1:20" x14ac:dyDescent="0.2">
      <c r="C207">
        <v>3</v>
      </c>
      <c r="F207">
        <v>5</v>
      </c>
      <c r="G207">
        <v>3</v>
      </c>
      <c r="H207">
        <v>4</v>
      </c>
      <c r="I207">
        <v>5</v>
      </c>
      <c r="R207">
        <f>SUM(C206:I206)</f>
        <v>31</v>
      </c>
      <c r="S207">
        <f>SUM(C207:I207)</f>
        <v>20</v>
      </c>
      <c r="T207">
        <f>R207+S207</f>
        <v>51</v>
      </c>
    </row>
    <row r="208" spans="1:20" x14ac:dyDescent="0.2">
      <c r="K208" s="34">
        <f>SUM(C206:C207)</f>
        <v>7</v>
      </c>
      <c r="L208" s="34">
        <f>SUM(E206:E207)</f>
        <v>0</v>
      </c>
      <c r="M208" s="34">
        <f>SUM(F206:F207)</f>
        <v>12</v>
      </c>
      <c r="N208" s="34">
        <f>SUM(G206:G207)</f>
        <v>9</v>
      </c>
      <c r="O208" s="34">
        <f>SUM(H206:H207)</f>
        <v>9</v>
      </c>
      <c r="P208" s="34">
        <f>SUM(I206:I207)</f>
        <v>14</v>
      </c>
    </row>
    <row r="209" spans="1:20" x14ac:dyDescent="0.2">
      <c r="A209" s="20" t="s">
        <v>341</v>
      </c>
      <c r="C209">
        <v>4</v>
      </c>
      <c r="F209">
        <v>6</v>
      </c>
      <c r="G209">
        <v>5</v>
      </c>
      <c r="H209">
        <v>5</v>
      </c>
      <c r="I209">
        <v>9</v>
      </c>
    </row>
    <row r="210" spans="1:20" x14ac:dyDescent="0.2">
      <c r="C210">
        <v>3</v>
      </c>
      <c r="F210">
        <v>5</v>
      </c>
      <c r="G210">
        <v>3</v>
      </c>
      <c r="H210">
        <v>4</v>
      </c>
      <c r="I210">
        <v>6</v>
      </c>
      <c r="R210">
        <f>SUM(C209:I209)</f>
        <v>29</v>
      </c>
      <c r="S210">
        <f>SUM(C210:I210)</f>
        <v>21</v>
      </c>
      <c r="T210">
        <f>R210+S210</f>
        <v>50</v>
      </c>
    </row>
    <row r="211" spans="1:20" x14ac:dyDescent="0.2">
      <c r="K211" s="34">
        <f>SUM(C209:C210)</f>
        <v>7</v>
      </c>
      <c r="L211" s="34">
        <f>SUM(E209:E210)</f>
        <v>0</v>
      </c>
      <c r="M211" s="34">
        <f>SUM(F209:F210)</f>
        <v>11</v>
      </c>
      <c r="N211" s="34">
        <f>SUM(G209:G210)</f>
        <v>8</v>
      </c>
      <c r="O211" s="34">
        <f>SUM(H209:H210)</f>
        <v>9</v>
      </c>
      <c r="P211" s="34">
        <f>SUM(I209:I210)</f>
        <v>15</v>
      </c>
    </row>
    <row r="212" spans="1:20" x14ac:dyDescent="0.2">
      <c r="A212" s="20" t="s">
        <v>342</v>
      </c>
      <c r="C212">
        <v>4</v>
      </c>
      <c r="F212">
        <v>6</v>
      </c>
      <c r="G212">
        <v>5</v>
      </c>
      <c r="H212">
        <v>5</v>
      </c>
      <c r="I212">
        <v>9</v>
      </c>
    </row>
    <row r="213" spans="1:20" x14ac:dyDescent="0.2">
      <c r="C213">
        <v>3</v>
      </c>
      <c r="F213">
        <v>4</v>
      </c>
      <c r="G213">
        <v>3</v>
      </c>
      <c r="H213">
        <v>5</v>
      </c>
      <c r="I213">
        <v>5</v>
      </c>
      <c r="R213">
        <f>SUM(C212:I212)</f>
        <v>29</v>
      </c>
      <c r="S213">
        <f>SUM(C213:I213)</f>
        <v>20</v>
      </c>
      <c r="T213">
        <f>R213+S213</f>
        <v>49</v>
      </c>
    </row>
    <row r="214" spans="1:20" x14ac:dyDescent="0.2">
      <c r="K214" s="34">
        <f>SUM(C212:C213)</f>
        <v>7</v>
      </c>
      <c r="L214" s="34">
        <f>SUM(E212:E213)</f>
        <v>0</v>
      </c>
      <c r="M214" s="34">
        <f>SUM(F212:F213)</f>
        <v>10</v>
      </c>
      <c r="N214" s="34">
        <f>SUM(G212:G213)</f>
        <v>8</v>
      </c>
      <c r="O214" s="34">
        <f>SUM(H212:H213)</f>
        <v>10</v>
      </c>
      <c r="P214" s="34">
        <f>SUM(I212:I213)</f>
        <v>14</v>
      </c>
    </row>
    <row r="215" spans="1:20" x14ac:dyDescent="0.2">
      <c r="A215" s="20" t="s">
        <v>343</v>
      </c>
      <c r="C215">
        <v>3</v>
      </c>
      <c r="F215">
        <v>5</v>
      </c>
      <c r="G215">
        <v>5</v>
      </c>
      <c r="H215">
        <v>6</v>
      </c>
      <c r="I215">
        <v>8</v>
      </c>
    </row>
    <row r="216" spans="1:20" x14ac:dyDescent="0.2">
      <c r="C216">
        <v>3</v>
      </c>
      <c r="F216">
        <v>4</v>
      </c>
      <c r="G216">
        <v>2</v>
      </c>
      <c r="H216">
        <v>5</v>
      </c>
      <c r="I216">
        <v>5</v>
      </c>
      <c r="R216">
        <f>SUM(C215:I215)</f>
        <v>27</v>
      </c>
      <c r="S216">
        <f>SUM(C216:I216)</f>
        <v>19</v>
      </c>
      <c r="T216">
        <f>R216+S216</f>
        <v>46</v>
      </c>
    </row>
    <row r="217" spans="1:20" x14ac:dyDescent="0.2">
      <c r="K217" s="34">
        <f>SUM(C215:C216)</f>
        <v>6</v>
      </c>
      <c r="L217" s="34">
        <f>SUM(E215:E216)</f>
        <v>0</v>
      </c>
      <c r="M217" s="34">
        <f>SUM(F215:F216)</f>
        <v>9</v>
      </c>
      <c r="N217" s="34">
        <f>SUM(G215:G216)</f>
        <v>7</v>
      </c>
      <c r="O217" s="34">
        <f>SUM(H215:H216)</f>
        <v>11</v>
      </c>
      <c r="P217" s="34">
        <f>SUM(I215:I216)</f>
        <v>13</v>
      </c>
    </row>
    <row r="218" spans="1:20" x14ac:dyDescent="0.2">
      <c r="A218" s="20" t="s">
        <v>327</v>
      </c>
      <c r="C218">
        <v>4</v>
      </c>
      <c r="F218">
        <v>5</v>
      </c>
      <c r="G218">
        <v>5</v>
      </c>
      <c r="H218">
        <v>5</v>
      </c>
      <c r="I218">
        <v>7</v>
      </c>
    </row>
    <row r="219" spans="1:20" x14ac:dyDescent="0.2">
      <c r="C219">
        <v>3</v>
      </c>
      <c r="F219">
        <v>3</v>
      </c>
      <c r="G219">
        <v>3</v>
      </c>
      <c r="H219">
        <v>5</v>
      </c>
      <c r="I219">
        <v>5</v>
      </c>
      <c r="R219">
        <f>SUM(C218:I218)</f>
        <v>26</v>
      </c>
      <c r="S219">
        <f>SUM(C219:I219)</f>
        <v>19</v>
      </c>
      <c r="T219">
        <f>R219+S219</f>
        <v>45</v>
      </c>
    </row>
    <row r="220" spans="1:20" x14ac:dyDescent="0.2">
      <c r="K220" s="34">
        <f>SUM(C218:C219)</f>
        <v>7</v>
      </c>
      <c r="L220" s="34">
        <f>SUM(E218:E219)</f>
        <v>0</v>
      </c>
      <c r="M220" s="34">
        <f>SUM(F218:F219)</f>
        <v>8</v>
      </c>
      <c r="N220" s="34">
        <f>SUM(G218:G219)</f>
        <v>8</v>
      </c>
      <c r="O220" s="34">
        <f>SUM(H218:H219)</f>
        <v>10</v>
      </c>
      <c r="P220" s="34">
        <f>SUM(I218:I219)</f>
        <v>12</v>
      </c>
    </row>
    <row r="221" spans="1:20" x14ac:dyDescent="0.2">
      <c r="A221" s="20" t="s">
        <v>344</v>
      </c>
      <c r="C221">
        <v>4</v>
      </c>
      <c r="F221">
        <v>5</v>
      </c>
      <c r="G221">
        <v>5</v>
      </c>
      <c r="H221">
        <v>6</v>
      </c>
      <c r="I221">
        <v>7</v>
      </c>
    </row>
    <row r="222" spans="1:20" x14ac:dyDescent="0.2">
      <c r="C222">
        <v>3</v>
      </c>
      <c r="F222">
        <v>4</v>
      </c>
      <c r="G222">
        <v>3</v>
      </c>
      <c r="H222">
        <v>4</v>
      </c>
      <c r="I222">
        <v>6</v>
      </c>
      <c r="R222">
        <f>SUM(C221:I221)</f>
        <v>27</v>
      </c>
      <c r="S222">
        <f>SUM(C222:I222)</f>
        <v>20</v>
      </c>
      <c r="T222">
        <f>R222+S222</f>
        <v>47</v>
      </c>
    </row>
    <row r="223" spans="1:20" x14ac:dyDescent="0.2">
      <c r="K223" s="34">
        <f>SUM(C221:C222)</f>
        <v>7</v>
      </c>
      <c r="L223" s="34">
        <f>SUM(E221:E222)</f>
        <v>0</v>
      </c>
      <c r="M223" s="34">
        <f>SUM(F221:F222)</f>
        <v>9</v>
      </c>
      <c r="N223" s="34">
        <f>SUM(G221:G222)</f>
        <v>8</v>
      </c>
      <c r="O223" s="34">
        <f>SUM(H221:H222)</f>
        <v>10</v>
      </c>
      <c r="P223" s="34">
        <f>SUM(I221:I222)</f>
        <v>13</v>
      </c>
    </row>
    <row r="224" spans="1:20" x14ac:dyDescent="0.2">
      <c r="A224" s="20" t="s">
        <v>345</v>
      </c>
      <c r="C224">
        <v>4</v>
      </c>
      <c r="F224">
        <v>5</v>
      </c>
      <c r="G224">
        <v>5</v>
      </c>
      <c r="H224">
        <v>5</v>
      </c>
      <c r="I224">
        <v>7</v>
      </c>
    </row>
    <row r="225" spans="1:20" x14ac:dyDescent="0.2">
      <c r="C225">
        <v>3</v>
      </c>
      <c r="F225">
        <v>4</v>
      </c>
      <c r="G225">
        <v>3</v>
      </c>
      <c r="H225">
        <v>4</v>
      </c>
      <c r="I225">
        <v>5</v>
      </c>
      <c r="R225">
        <f>SUM(C224:I224)</f>
        <v>26</v>
      </c>
      <c r="S225">
        <f>SUM(C225:I225)</f>
        <v>19</v>
      </c>
      <c r="T225">
        <f>R225+S225</f>
        <v>45</v>
      </c>
    </row>
    <row r="226" spans="1:20" x14ac:dyDescent="0.2">
      <c r="K226" s="34">
        <f>SUM(C224:C225)</f>
        <v>7</v>
      </c>
      <c r="L226" s="34">
        <f>SUM(E224:E225)</f>
        <v>0</v>
      </c>
      <c r="M226" s="34">
        <f>SUM(F224:F225)</f>
        <v>9</v>
      </c>
      <c r="N226" s="34">
        <f>SUM(G224:G225)</f>
        <v>8</v>
      </c>
      <c r="O226" s="34">
        <f>SUM(H224:H225)</f>
        <v>9</v>
      </c>
      <c r="P226" s="34">
        <f>SUM(I224:I225)</f>
        <v>12</v>
      </c>
    </row>
    <row r="227" spans="1:20" x14ac:dyDescent="0.2">
      <c r="A227" s="20" t="s">
        <v>346</v>
      </c>
      <c r="C227">
        <v>4</v>
      </c>
      <c r="F227">
        <v>5</v>
      </c>
      <c r="G227">
        <v>5</v>
      </c>
      <c r="H227">
        <v>4</v>
      </c>
      <c r="I227">
        <v>8</v>
      </c>
    </row>
    <row r="228" spans="1:20" x14ac:dyDescent="0.2">
      <c r="C228">
        <v>3</v>
      </c>
      <c r="F228">
        <v>4</v>
      </c>
      <c r="G228">
        <v>3</v>
      </c>
      <c r="H228">
        <v>5</v>
      </c>
      <c r="I228">
        <v>5</v>
      </c>
      <c r="R228">
        <f>SUM(C227:I227)</f>
        <v>26</v>
      </c>
      <c r="S228">
        <f>SUM(C228:I228)</f>
        <v>20</v>
      </c>
      <c r="T228">
        <f>R228+S228</f>
        <v>46</v>
      </c>
    </row>
    <row r="229" spans="1:20" x14ac:dyDescent="0.2">
      <c r="K229" s="34">
        <f>SUM(C227:C228)</f>
        <v>7</v>
      </c>
      <c r="L229" s="34">
        <f>SUM(E227:E228)</f>
        <v>0</v>
      </c>
      <c r="M229" s="34">
        <f>SUM(F227:F228)</f>
        <v>9</v>
      </c>
      <c r="N229" s="34">
        <f>SUM(G227:G228)</f>
        <v>8</v>
      </c>
      <c r="O229" s="34">
        <f>SUM(H227:H228)</f>
        <v>9</v>
      </c>
      <c r="P229" s="34">
        <f>SUM(I227:I228)</f>
        <v>13</v>
      </c>
    </row>
    <row r="230" spans="1:20" x14ac:dyDescent="0.2">
      <c r="A230" s="20" t="s">
        <v>347</v>
      </c>
      <c r="C230">
        <v>4</v>
      </c>
      <c r="F230">
        <v>5</v>
      </c>
      <c r="G230">
        <v>5</v>
      </c>
      <c r="H230">
        <v>6</v>
      </c>
      <c r="I230">
        <v>7</v>
      </c>
    </row>
    <row r="231" spans="1:20" x14ac:dyDescent="0.2">
      <c r="C231">
        <v>3</v>
      </c>
      <c r="F231">
        <v>4</v>
      </c>
      <c r="G231">
        <v>4</v>
      </c>
      <c r="H231">
        <v>5</v>
      </c>
      <c r="I231">
        <v>7</v>
      </c>
      <c r="R231">
        <f>SUM(C230:I230)</f>
        <v>27</v>
      </c>
      <c r="S231">
        <f>SUM(C231:I231)</f>
        <v>23</v>
      </c>
      <c r="T231">
        <f>R231+S231</f>
        <v>50</v>
      </c>
    </row>
    <row r="232" spans="1:20" x14ac:dyDescent="0.2">
      <c r="K232" s="34">
        <f>SUM(C230:C231)</f>
        <v>7</v>
      </c>
      <c r="L232" s="34">
        <f>SUM(E230:E231)</f>
        <v>0</v>
      </c>
      <c r="M232" s="34">
        <f>SUM(F230:F231)</f>
        <v>9</v>
      </c>
      <c r="N232" s="34">
        <f>SUM(G230:G231)</f>
        <v>9</v>
      </c>
      <c r="O232" s="34">
        <f>SUM(H230:H231)</f>
        <v>11</v>
      </c>
      <c r="P232" s="34">
        <f>SUM(I230:I231)</f>
        <v>14</v>
      </c>
    </row>
    <row r="233" spans="1:20" x14ac:dyDescent="0.2">
      <c r="A233" s="20" t="s">
        <v>348</v>
      </c>
      <c r="C233">
        <v>4</v>
      </c>
      <c r="F233">
        <v>5</v>
      </c>
      <c r="G233">
        <v>4</v>
      </c>
      <c r="H233">
        <v>6</v>
      </c>
      <c r="I233">
        <v>7</v>
      </c>
    </row>
    <row r="234" spans="1:20" x14ac:dyDescent="0.2">
      <c r="C234">
        <v>3</v>
      </c>
      <c r="F234">
        <v>4</v>
      </c>
      <c r="G234">
        <v>3</v>
      </c>
      <c r="H234">
        <v>5</v>
      </c>
      <c r="I234">
        <v>5</v>
      </c>
      <c r="R234">
        <f>SUM(C233:I233)</f>
        <v>26</v>
      </c>
      <c r="S234">
        <f>SUM(C234:I234)</f>
        <v>20</v>
      </c>
      <c r="T234">
        <f>R234+S234</f>
        <v>46</v>
      </c>
    </row>
    <row r="235" spans="1:20" x14ac:dyDescent="0.2">
      <c r="K235" s="34">
        <f>SUM(C233:C234)</f>
        <v>7</v>
      </c>
      <c r="L235" s="34">
        <f>SUM(E233:E234)</f>
        <v>0</v>
      </c>
      <c r="M235" s="34">
        <f>SUM(F233:F234)</f>
        <v>9</v>
      </c>
      <c r="N235" s="34">
        <f>SUM(G233:G234)</f>
        <v>7</v>
      </c>
      <c r="O235" s="34">
        <f>SUM(H233:H234)</f>
        <v>11</v>
      </c>
      <c r="P235" s="34">
        <f>SUM(I233:I234)</f>
        <v>12</v>
      </c>
    </row>
    <row r="236" spans="1:20" x14ac:dyDescent="0.2">
      <c r="A236" s="20" t="s">
        <v>349</v>
      </c>
      <c r="C236">
        <v>4</v>
      </c>
      <c r="F236">
        <v>5</v>
      </c>
      <c r="G236">
        <v>5</v>
      </c>
      <c r="H236">
        <v>5</v>
      </c>
      <c r="I236">
        <v>7</v>
      </c>
    </row>
    <row r="237" spans="1:20" x14ac:dyDescent="0.2">
      <c r="C237">
        <v>3</v>
      </c>
      <c r="F237">
        <v>4</v>
      </c>
      <c r="G237">
        <v>3</v>
      </c>
      <c r="H237">
        <v>4</v>
      </c>
      <c r="I237">
        <v>5</v>
      </c>
      <c r="R237">
        <f>SUM(C236:I236)</f>
        <v>26</v>
      </c>
      <c r="S237">
        <f>SUM(C237:I237)</f>
        <v>19</v>
      </c>
      <c r="T237">
        <f>R237+S237</f>
        <v>45</v>
      </c>
    </row>
    <row r="238" spans="1:20" x14ac:dyDescent="0.2">
      <c r="K238" s="34">
        <f>SUM(C236:C237)</f>
        <v>7</v>
      </c>
      <c r="L238" s="34">
        <f>SUM(E236:E237)</f>
        <v>0</v>
      </c>
      <c r="M238" s="34">
        <f>SUM(F236:F237)</f>
        <v>9</v>
      </c>
      <c r="N238" s="34">
        <f>SUM(G236:G237)</f>
        <v>8</v>
      </c>
      <c r="O238" s="34">
        <f>SUM(H236:H237)</f>
        <v>9</v>
      </c>
      <c r="P238" s="34">
        <f>SUM(I236:I237)</f>
        <v>12</v>
      </c>
    </row>
    <row r="239" spans="1:20" x14ac:dyDescent="0.2">
      <c r="A239" s="20" t="s">
        <v>350</v>
      </c>
      <c r="C239">
        <v>4</v>
      </c>
      <c r="F239">
        <v>5</v>
      </c>
      <c r="G239">
        <v>4</v>
      </c>
      <c r="H239">
        <v>5</v>
      </c>
      <c r="I239">
        <v>7</v>
      </c>
    </row>
    <row r="240" spans="1:20" x14ac:dyDescent="0.2">
      <c r="C240">
        <v>2</v>
      </c>
      <c r="F240">
        <v>4</v>
      </c>
      <c r="G240">
        <v>2</v>
      </c>
      <c r="H240">
        <v>4</v>
      </c>
      <c r="I240">
        <v>5</v>
      </c>
      <c r="R240">
        <f>SUM(C239:I239)</f>
        <v>25</v>
      </c>
      <c r="S240">
        <f>SUM(C240:I240)</f>
        <v>17</v>
      </c>
      <c r="T240">
        <f>R240+S240</f>
        <v>42</v>
      </c>
    </row>
    <row r="241" spans="1:20" x14ac:dyDescent="0.2">
      <c r="K241" s="34">
        <f>SUM(C239:C240)</f>
        <v>6</v>
      </c>
      <c r="L241" s="34">
        <f>SUM(E239:E240)</f>
        <v>0</v>
      </c>
      <c r="M241" s="34">
        <f>SUM(F239:F240)</f>
        <v>9</v>
      </c>
      <c r="N241" s="34">
        <f>SUM(G239:G240)</f>
        <v>6</v>
      </c>
      <c r="O241" s="34">
        <f>SUM(H239:H240)</f>
        <v>9</v>
      </c>
      <c r="P241" s="34">
        <f>SUM(I239:I240)</f>
        <v>12</v>
      </c>
    </row>
    <row r="242" spans="1:20" x14ac:dyDescent="0.2">
      <c r="A242" s="20" t="s">
        <v>351</v>
      </c>
      <c r="C242">
        <v>4</v>
      </c>
      <c r="F242">
        <v>5</v>
      </c>
      <c r="G242">
        <v>4</v>
      </c>
      <c r="H242">
        <v>5</v>
      </c>
      <c r="I242">
        <v>7</v>
      </c>
    </row>
    <row r="243" spans="1:20" x14ac:dyDescent="0.2">
      <c r="C243">
        <v>2</v>
      </c>
      <c r="F243">
        <v>4</v>
      </c>
      <c r="G243">
        <v>3</v>
      </c>
      <c r="H243">
        <v>4</v>
      </c>
      <c r="I243">
        <v>5</v>
      </c>
      <c r="R243">
        <f>SUM(C242:I242)</f>
        <v>25</v>
      </c>
      <c r="S243">
        <f>SUM(C243:I243)</f>
        <v>18</v>
      </c>
      <c r="T243">
        <f>R243+S243</f>
        <v>43</v>
      </c>
    </row>
    <row r="244" spans="1:20" x14ac:dyDescent="0.2">
      <c r="K244" s="34">
        <f>SUM(C242:C243)</f>
        <v>6</v>
      </c>
      <c r="L244" s="34">
        <f>SUM(E242:E243)</f>
        <v>0</v>
      </c>
      <c r="M244" s="34">
        <f>SUM(F242:F243)</f>
        <v>9</v>
      </c>
      <c r="N244" s="34">
        <f>SUM(G242:G243)</f>
        <v>7</v>
      </c>
      <c r="O244" s="34">
        <f>SUM(H242:H243)</f>
        <v>9</v>
      </c>
      <c r="P244" s="34">
        <f>SUM(I242:I243)</f>
        <v>12</v>
      </c>
    </row>
    <row r="245" spans="1:20" x14ac:dyDescent="0.2">
      <c r="A245" s="20" t="s">
        <v>352</v>
      </c>
      <c r="C245">
        <v>4</v>
      </c>
      <c r="F245">
        <v>5</v>
      </c>
      <c r="G245">
        <v>3</v>
      </c>
      <c r="H245">
        <v>5</v>
      </c>
      <c r="I245">
        <v>7</v>
      </c>
    </row>
    <row r="246" spans="1:20" x14ac:dyDescent="0.2">
      <c r="C246">
        <v>2</v>
      </c>
      <c r="F246">
        <v>4</v>
      </c>
      <c r="G246">
        <v>3</v>
      </c>
      <c r="H246">
        <v>3</v>
      </c>
      <c r="I246">
        <v>5</v>
      </c>
      <c r="R246">
        <f>SUM(C245:I245)</f>
        <v>24</v>
      </c>
      <c r="S246">
        <f>SUM(C246:I246)</f>
        <v>17</v>
      </c>
      <c r="T246">
        <f>R246+S246</f>
        <v>41</v>
      </c>
    </row>
    <row r="247" spans="1:20" x14ac:dyDescent="0.2">
      <c r="K247" s="34">
        <f>SUM(C245:C246)</f>
        <v>6</v>
      </c>
      <c r="L247" s="34">
        <f>SUM(E245:E246)</f>
        <v>0</v>
      </c>
      <c r="M247" s="34">
        <f>SUM(F245:F246)</f>
        <v>9</v>
      </c>
      <c r="N247" s="34">
        <f>SUM(G245:G246)</f>
        <v>6</v>
      </c>
      <c r="O247" s="34">
        <f>SUM(H245:H246)</f>
        <v>8</v>
      </c>
      <c r="P247" s="34">
        <f>SUM(I245:I246)</f>
        <v>12</v>
      </c>
    </row>
    <row r="248" spans="1:20" x14ac:dyDescent="0.2">
      <c r="A248" s="20" t="s">
        <v>353</v>
      </c>
      <c r="C248">
        <v>4</v>
      </c>
      <c r="F248">
        <v>5</v>
      </c>
      <c r="G248">
        <v>5</v>
      </c>
      <c r="H248">
        <v>5</v>
      </c>
      <c r="I248">
        <v>7</v>
      </c>
    </row>
    <row r="249" spans="1:20" x14ac:dyDescent="0.2">
      <c r="C249">
        <v>3</v>
      </c>
      <c r="F249">
        <v>4</v>
      </c>
      <c r="G249">
        <v>3</v>
      </c>
      <c r="H249">
        <v>4</v>
      </c>
      <c r="I249">
        <v>5</v>
      </c>
      <c r="R249">
        <f>SUM(C248:I248)</f>
        <v>26</v>
      </c>
      <c r="S249">
        <f>SUM(C249:I249)</f>
        <v>19</v>
      </c>
      <c r="T249">
        <f>R249+S249</f>
        <v>45</v>
      </c>
    </row>
    <row r="250" spans="1:20" x14ac:dyDescent="0.2">
      <c r="K250" s="34">
        <f>SUM(C248:C249)</f>
        <v>7</v>
      </c>
      <c r="L250" s="34">
        <f>SUM(E248:E249)</f>
        <v>0</v>
      </c>
      <c r="M250" s="34">
        <f>SUM(F248:F249)</f>
        <v>9</v>
      </c>
      <c r="N250" s="34">
        <f>SUM(G248:G249)</f>
        <v>8</v>
      </c>
      <c r="O250" s="34">
        <f>SUM(H248:H249)</f>
        <v>9</v>
      </c>
      <c r="P250" s="34">
        <f>SUM(I248:I249)</f>
        <v>12</v>
      </c>
    </row>
    <row r="251" spans="1:20" x14ac:dyDescent="0.2">
      <c r="A251" s="20" t="s">
        <v>354</v>
      </c>
      <c r="C251">
        <v>4</v>
      </c>
      <c r="F251">
        <v>5</v>
      </c>
      <c r="G251">
        <v>5</v>
      </c>
      <c r="H251">
        <v>6</v>
      </c>
      <c r="I251">
        <v>8</v>
      </c>
    </row>
    <row r="252" spans="1:20" x14ac:dyDescent="0.2">
      <c r="C252">
        <v>3</v>
      </c>
      <c r="F252">
        <v>4</v>
      </c>
      <c r="G252">
        <v>3</v>
      </c>
      <c r="H252">
        <v>4</v>
      </c>
      <c r="I252">
        <v>5</v>
      </c>
      <c r="R252">
        <f>SUM(C251:I251)</f>
        <v>28</v>
      </c>
      <c r="S252">
        <f>SUM(C252:I252)</f>
        <v>19</v>
      </c>
      <c r="T252">
        <f>R252+S252</f>
        <v>47</v>
      </c>
    </row>
    <row r="253" spans="1:20" x14ac:dyDescent="0.2">
      <c r="K253" s="34">
        <f>SUM(C251:C252)</f>
        <v>7</v>
      </c>
      <c r="L253" s="34">
        <f>SUM(E251:E252)</f>
        <v>0</v>
      </c>
      <c r="M253" s="34">
        <f>SUM(F251:F252)</f>
        <v>9</v>
      </c>
      <c r="N253" s="34">
        <f>SUM(G251:G252)</f>
        <v>8</v>
      </c>
      <c r="O253" s="34">
        <f>SUM(H251:H252)</f>
        <v>10</v>
      </c>
      <c r="P253" s="34">
        <f>SUM(I251:I252)</f>
        <v>13</v>
      </c>
    </row>
    <row r="254" spans="1:20" x14ac:dyDescent="0.2">
      <c r="A254" s="20" t="s">
        <v>355</v>
      </c>
      <c r="C254">
        <v>3</v>
      </c>
      <c r="F254">
        <v>5</v>
      </c>
      <c r="G254">
        <v>4.5</v>
      </c>
      <c r="H254">
        <v>5</v>
      </c>
      <c r="I254">
        <v>5</v>
      </c>
    </row>
    <row r="255" spans="1:20" x14ac:dyDescent="0.2">
      <c r="C255">
        <v>3</v>
      </c>
      <c r="F255">
        <v>4</v>
      </c>
      <c r="G255">
        <v>4</v>
      </c>
      <c r="H255">
        <v>4</v>
      </c>
      <c r="I255">
        <v>4</v>
      </c>
      <c r="R255">
        <f>SUM(C254:I254)</f>
        <v>22.5</v>
      </c>
      <c r="S255">
        <f>SUM(C255:I255)</f>
        <v>19</v>
      </c>
      <c r="T255">
        <f>R255+S255</f>
        <v>41.5</v>
      </c>
    </row>
    <row r="256" spans="1:20" x14ac:dyDescent="0.2">
      <c r="K256" s="34">
        <f>SUM(C254:C255)</f>
        <v>6</v>
      </c>
      <c r="L256" s="34">
        <f>SUM(E254:E255)</f>
        <v>0</v>
      </c>
      <c r="M256" s="34">
        <f>SUM(F254:F255)</f>
        <v>9</v>
      </c>
      <c r="N256" s="34">
        <f>SUM(G254:G255)</f>
        <v>8.5</v>
      </c>
      <c r="O256" s="34">
        <f>SUM(H254:H255)</f>
        <v>9</v>
      </c>
      <c r="P256" s="34">
        <f>SUM(I254:I255)</f>
        <v>9</v>
      </c>
    </row>
    <row r="257" spans="1:20" x14ac:dyDescent="0.2">
      <c r="A257" s="20">
        <v>43110</v>
      </c>
      <c r="C257">
        <v>3</v>
      </c>
      <c r="F257">
        <v>5</v>
      </c>
      <c r="G257">
        <v>3</v>
      </c>
      <c r="H257">
        <v>5</v>
      </c>
      <c r="I257">
        <v>5</v>
      </c>
    </row>
    <row r="258" spans="1:20" x14ac:dyDescent="0.2">
      <c r="C258">
        <v>2</v>
      </c>
      <c r="F258">
        <v>3.5</v>
      </c>
      <c r="G258">
        <v>3</v>
      </c>
      <c r="H258">
        <v>4.5</v>
      </c>
      <c r="I258">
        <v>3.5</v>
      </c>
      <c r="R258">
        <f>SUM(C257:I257)</f>
        <v>21</v>
      </c>
      <c r="S258">
        <f>SUM(C258:I258)</f>
        <v>16.5</v>
      </c>
      <c r="T258">
        <f>R258+S258</f>
        <v>37.5</v>
      </c>
    </row>
    <row r="259" spans="1:20" x14ac:dyDescent="0.2">
      <c r="K259" s="34">
        <f>SUM(C257:C258)</f>
        <v>5</v>
      </c>
      <c r="L259" s="34">
        <f>SUM(E257:E258)</f>
        <v>0</v>
      </c>
      <c r="M259" s="34">
        <f>SUM(F257:F258)</f>
        <v>8.5</v>
      </c>
      <c r="N259" s="34">
        <f>SUM(G257:G258)</f>
        <v>6</v>
      </c>
      <c r="O259" s="34">
        <f>SUM(H257:H258)</f>
        <v>9.5</v>
      </c>
      <c r="P259" s="34">
        <f>SUM(I257:I258)</f>
        <v>8.5</v>
      </c>
    </row>
    <row r="260" spans="1:20" x14ac:dyDescent="0.2">
      <c r="A260" s="20">
        <v>43141</v>
      </c>
      <c r="C260">
        <v>3</v>
      </c>
      <c r="F260">
        <v>5</v>
      </c>
      <c r="G260">
        <v>4</v>
      </c>
      <c r="H260">
        <v>4</v>
      </c>
      <c r="I260">
        <v>5</v>
      </c>
    </row>
    <row r="261" spans="1:20" x14ac:dyDescent="0.2">
      <c r="C261">
        <v>2</v>
      </c>
      <c r="F261">
        <v>4</v>
      </c>
      <c r="G261">
        <v>3</v>
      </c>
      <c r="H261">
        <v>3.5</v>
      </c>
      <c r="I261">
        <v>4</v>
      </c>
      <c r="R261">
        <f>SUM(C260:I260)</f>
        <v>21</v>
      </c>
      <c r="S261">
        <f>SUM(C261:I261)</f>
        <v>16.5</v>
      </c>
      <c r="T261">
        <f>R261+S261</f>
        <v>37.5</v>
      </c>
    </row>
    <row r="262" spans="1:20" x14ac:dyDescent="0.2">
      <c r="K262" s="34">
        <f>SUM(C260:C261)</f>
        <v>5</v>
      </c>
      <c r="L262" s="34">
        <f>SUM(E260:E261)</f>
        <v>0</v>
      </c>
      <c r="M262" s="34">
        <f>SUM(F260:F261)</f>
        <v>9</v>
      </c>
      <c r="N262" s="34">
        <f>SUM(G260:G261)</f>
        <v>7</v>
      </c>
      <c r="O262" s="34">
        <f>SUM(H260:H261)</f>
        <v>7.5</v>
      </c>
      <c r="P262" s="34">
        <f>SUM(I260:I261)</f>
        <v>9</v>
      </c>
    </row>
    <row r="263" spans="1:20" x14ac:dyDescent="0.2">
      <c r="A263" s="20">
        <v>43169</v>
      </c>
      <c r="C263">
        <v>3</v>
      </c>
      <c r="F263">
        <v>5</v>
      </c>
      <c r="G263">
        <v>4</v>
      </c>
      <c r="H263">
        <v>4</v>
      </c>
      <c r="I263">
        <v>5</v>
      </c>
    </row>
    <row r="264" spans="1:20" x14ac:dyDescent="0.2">
      <c r="C264">
        <v>2</v>
      </c>
      <c r="F264">
        <v>4</v>
      </c>
      <c r="G264">
        <v>3</v>
      </c>
      <c r="H264">
        <v>4</v>
      </c>
      <c r="I264">
        <v>4</v>
      </c>
      <c r="R264">
        <f>SUM(C263:I263)</f>
        <v>21</v>
      </c>
      <c r="S264">
        <f>SUM(C264:I264)</f>
        <v>17</v>
      </c>
      <c r="T264">
        <f>R264+S264</f>
        <v>38</v>
      </c>
    </row>
    <row r="265" spans="1:20" x14ac:dyDescent="0.2">
      <c r="K265" s="34">
        <f>SUM(C263:C264)</f>
        <v>5</v>
      </c>
      <c r="L265" s="34">
        <f>SUM(E263:E264)</f>
        <v>0</v>
      </c>
      <c r="M265" s="34">
        <f>SUM(F263:F264)</f>
        <v>9</v>
      </c>
      <c r="N265" s="34">
        <f>SUM(G263:G264)</f>
        <v>7</v>
      </c>
      <c r="O265" s="34">
        <f>SUM(H263:H264)</f>
        <v>8</v>
      </c>
      <c r="P265" s="34">
        <f>SUM(I263:I264)</f>
        <v>9</v>
      </c>
    </row>
    <row r="266" spans="1:20" x14ac:dyDescent="0.2">
      <c r="A266" s="20">
        <v>43200</v>
      </c>
      <c r="C266">
        <v>3</v>
      </c>
      <c r="F266">
        <v>5</v>
      </c>
      <c r="G266">
        <v>3</v>
      </c>
      <c r="H266">
        <v>4</v>
      </c>
      <c r="I266">
        <v>5</v>
      </c>
    </row>
    <row r="267" spans="1:20" x14ac:dyDescent="0.2">
      <c r="C267">
        <v>2</v>
      </c>
      <c r="F267">
        <v>3</v>
      </c>
      <c r="G267">
        <v>3</v>
      </c>
      <c r="H267">
        <v>3</v>
      </c>
      <c r="I267">
        <v>3</v>
      </c>
      <c r="R267">
        <f>SUM(C266:I266)</f>
        <v>20</v>
      </c>
      <c r="S267">
        <f>SUM(C267:I267)</f>
        <v>14</v>
      </c>
      <c r="T267">
        <f>R267+S267</f>
        <v>34</v>
      </c>
    </row>
    <row r="268" spans="1:20" x14ac:dyDescent="0.2">
      <c r="K268" s="34">
        <f>SUM(C266:C267)</f>
        <v>5</v>
      </c>
      <c r="L268" s="34">
        <f t="shared" ref="L268:Q268" si="6">SUM(E266:E267)</f>
        <v>0</v>
      </c>
      <c r="M268" s="34">
        <f t="shared" si="6"/>
        <v>8</v>
      </c>
      <c r="N268" s="34">
        <f t="shared" si="6"/>
        <v>6</v>
      </c>
      <c r="O268" s="34">
        <f t="shared" si="6"/>
        <v>7</v>
      </c>
      <c r="P268" s="34">
        <f t="shared" si="6"/>
        <v>8</v>
      </c>
      <c r="Q268" s="34">
        <f t="shared" si="6"/>
        <v>0</v>
      </c>
    </row>
    <row r="269" spans="1:20" x14ac:dyDescent="0.2">
      <c r="A269" s="20">
        <v>43230</v>
      </c>
      <c r="C269">
        <v>4</v>
      </c>
      <c r="F269">
        <v>5</v>
      </c>
      <c r="G269">
        <v>4</v>
      </c>
      <c r="H269">
        <v>5</v>
      </c>
      <c r="I269">
        <v>7</v>
      </c>
      <c r="J269">
        <v>5</v>
      </c>
    </row>
    <row r="270" spans="1:20" x14ac:dyDescent="0.2">
      <c r="C270">
        <v>2</v>
      </c>
      <c r="F270">
        <v>3</v>
      </c>
      <c r="G270">
        <v>3</v>
      </c>
      <c r="H270">
        <v>4</v>
      </c>
      <c r="I270">
        <v>5</v>
      </c>
      <c r="J270">
        <v>3</v>
      </c>
      <c r="R270">
        <f>SUM(C269:J269)</f>
        <v>30</v>
      </c>
      <c r="S270">
        <f>SUM(C270:J270)</f>
        <v>20</v>
      </c>
      <c r="T270">
        <f>R270+S270</f>
        <v>50</v>
      </c>
    </row>
    <row r="271" spans="1:20" x14ac:dyDescent="0.2">
      <c r="K271" s="34">
        <f>SUM(C269:C270)</f>
        <v>6</v>
      </c>
      <c r="L271" s="34">
        <f t="shared" ref="L271:Q271" si="7">SUM(E269:E270)</f>
        <v>0</v>
      </c>
      <c r="M271" s="34">
        <f t="shared" si="7"/>
        <v>8</v>
      </c>
      <c r="N271" s="34">
        <f t="shared" si="7"/>
        <v>7</v>
      </c>
      <c r="O271" s="34">
        <f t="shared" si="7"/>
        <v>9</v>
      </c>
      <c r="P271" s="34">
        <f t="shared" si="7"/>
        <v>12</v>
      </c>
      <c r="Q271" s="34">
        <f t="shared" si="7"/>
        <v>8</v>
      </c>
    </row>
    <row r="272" spans="1:20" x14ac:dyDescent="0.2">
      <c r="A272" s="20">
        <v>43261</v>
      </c>
      <c r="C272">
        <v>3</v>
      </c>
      <c r="F272">
        <v>5</v>
      </c>
      <c r="G272">
        <v>4</v>
      </c>
      <c r="H272">
        <v>5</v>
      </c>
      <c r="I272">
        <v>7</v>
      </c>
      <c r="J272">
        <v>5</v>
      </c>
    </row>
    <row r="273" spans="1:20" x14ac:dyDescent="0.2">
      <c r="C273">
        <v>2</v>
      </c>
      <c r="F273">
        <v>4</v>
      </c>
      <c r="G273">
        <v>3</v>
      </c>
      <c r="H273">
        <v>3</v>
      </c>
      <c r="I273">
        <v>5</v>
      </c>
      <c r="J273">
        <v>4</v>
      </c>
      <c r="R273">
        <f>SUM(C272:J272)</f>
        <v>29</v>
      </c>
      <c r="S273">
        <f>SUM(C273:J273)</f>
        <v>21</v>
      </c>
      <c r="T273">
        <f>R273+S273</f>
        <v>50</v>
      </c>
    </row>
    <row r="274" spans="1:20" x14ac:dyDescent="0.2">
      <c r="K274" s="34">
        <f>SUM(C272:C273)</f>
        <v>5</v>
      </c>
      <c r="L274" s="34">
        <f t="shared" ref="L274:Q274" si="8">SUM(E272:E273)</f>
        <v>0</v>
      </c>
      <c r="M274" s="34">
        <f t="shared" si="8"/>
        <v>9</v>
      </c>
      <c r="N274" s="34">
        <f t="shared" si="8"/>
        <v>7</v>
      </c>
      <c r="O274" s="34">
        <f t="shared" si="8"/>
        <v>8</v>
      </c>
      <c r="P274" s="34">
        <f t="shared" si="8"/>
        <v>12</v>
      </c>
      <c r="Q274" s="34">
        <f t="shared" si="8"/>
        <v>9</v>
      </c>
    </row>
    <row r="275" spans="1:20" x14ac:dyDescent="0.2">
      <c r="A275" s="20">
        <v>43291</v>
      </c>
      <c r="C275">
        <v>3</v>
      </c>
      <c r="F275">
        <v>5</v>
      </c>
      <c r="G275">
        <v>4</v>
      </c>
      <c r="H275">
        <v>6</v>
      </c>
      <c r="I275">
        <v>7</v>
      </c>
      <c r="J275">
        <v>5</v>
      </c>
    </row>
    <row r="276" spans="1:20" x14ac:dyDescent="0.2">
      <c r="C276">
        <v>2</v>
      </c>
      <c r="F276">
        <v>3</v>
      </c>
      <c r="G276">
        <v>3</v>
      </c>
      <c r="H276">
        <v>3</v>
      </c>
      <c r="I276">
        <v>5</v>
      </c>
      <c r="J276">
        <v>4</v>
      </c>
      <c r="R276">
        <f>SUM(C275:J275)</f>
        <v>30</v>
      </c>
      <c r="S276">
        <f>SUM(C276:J276)</f>
        <v>20</v>
      </c>
      <c r="T276">
        <f>R276+S276</f>
        <v>50</v>
      </c>
    </row>
    <row r="277" spans="1:20" x14ac:dyDescent="0.2">
      <c r="K277" s="34">
        <f>SUM(C275:C276)</f>
        <v>5</v>
      </c>
      <c r="L277" s="34">
        <f t="shared" ref="L277:Q277" si="9">SUM(E275:E276)</f>
        <v>0</v>
      </c>
      <c r="M277" s="34">
        <f t="shared" si="9"/>
        <v>8</v>
      </c>
      <c r="N277" s="34">
        <f t="shared" si="9"/>
        <v>7</v>
      </c>
      <c r="O277" s="34">
        <f t="shared" si="9"/>
        <v>9</v>
      </c>
      <c r="P277" s="34">
        <f t="shared" si="9"/>
        <v>12</v>
      </c>
      <c r="Q277" s="34">
        <f t="shared" si="9"/>
        <v>9</v>
      </c>
    </row>
    <row r="278" spans="1:20" x14ac:dyDescent="0.2">
      <c r="A278" s="20">
        <v>43322</v>
      </c>
      <c r="C278">
        <v>3</v>
      </c>
      <c r="F278">
        <v>5</v>
      </c>
      <c r="G278">
        <v>3.5</v>
      </c>
      <c r="H278">
        <v>5</v>
      </c>
      <c r="I278">
        <v>7</v>
      </c>
      <c r="J278">
        <v>6</v>
      </c>
    </row>
    <row r="279" spans="1:20" x14ac:dyDescent="0.2">
      <c r="C279">
        <v>2</v>
      </c>
      <c r="F279">
        <v>4</v>
      </c>
      <c r="G279">
        <v>3</v>
      </c>
      <c r="H279">
        <v>3</v>
      </c>
      <c r="I279">
        <v>5</v>
      </c>
      <c r="J279">
        <v>4</v>
      </c>
      <c r="R279">
        <f>SUM(C278:J278)</f>
        <v>29.5</v>
      </c>
      <c r="S279">
        <f>SUM(C279:J279)</f>
        <v>21</v>
      </c>
      <c r="T279">
        <f>R279+S279</f>
        <v>50.5</v>
      </c>
    </row>
    <row r="280" spans="1:20" x14ac:dyDescent="0.2">
      <c r="K280" s="34">
        <f>SUM(C278:C279)</f>
        <v>5</v>
      </c>
      <c r="L280" s="34">
        <f t="shared" ref="L280:Q280" si="10">SUM(E278:E279)</f>
        <v>0</v>
      </c>
      <c r="M280" s="34">
        <f t="shared" si="10"/>
        <v>9</v>
      </c>
      <c r="N280" s="34">
        <f t="shared" si="10"/>
        <v>6.5</v>
      </c>
      <c r="O280" s="34">
        <f t="shared" si="10"/>
        <v>8</v>
      </c>
      <c r="P280" s="34">
        <f t="shared" si="10"/>
        <v>12</v>
      </c>
      <c r="Q280" s="34">
        <f t="shared" si="10"/>
        <v>10</v>
      </c>
    </row>
    <row r="281" spans="1:20" x14ac:dyDescent="0.2">
      <c r="A281" s="20">
        <v>43353</v>
      </c>
      <c r="C281">
        <v>4</v>
      </c>
      <c r="F281">
        <v>5</v>
      </c>
      <c r="G281">
        <v>4</v>
      </c>
      <c r="H281">
        <v>5</v>
      </c>
      <c r="I281">
        <v>6</v>
      </c>
      <c r="J281">
        <v>7</v>
      </c>
    </row>
    <row r="282" spans="1:20" x14ac:dyDescent="0.2">
      <c r="C282">
        <v>2</v>
      </c>
      <c r="F282">
        <v>4</v>
      </c>
      <c r="G282">
        <v>2</v>
      </c>
      <c r="H282">
        <v>3</v>
      </c>
      <c r="I282">
        <v>5</v>
      </c>
      <c r="J282">
        <v>4</v>
      </c>
      <c r="R282">
        <f>SUM(C281:J281)</f>
        <v>31</v>
      </c>
      <c r="S282">
        <f>SUM(C282:J282)</f>
        <v>20</v>
      </c>
      <c r="T282">
        <f>R282+S282</f>
        <v>51</v>
      </c>
    </row>
    <row r="283" spans="1:20" x14ac:dyDescent="0.2">
      <c r="K283" s="34">
        <f>SUM(C281:C282)</f>
        <v>6</v>
      </c>
      <c r="L283" s="34">
        <f t="shared" ref="L283:Q283" si="11">SUM(E281:E282)</f>
        <v>0</v>
      </c>
      <c r="M283" s="34">
        <f t="shared" si="11"/>
        <v>9</v>
      </c>
      <c r="N283" s="34">
        <f t="shared" si="11"/>
        <v>6</v>
      </c>
      <c r="O283" s="34">
        <f t="shared" si="11"/>
        <v>8</v>
      </c>
      <c r="P283" s="34">
        <f t="shared" si="11"/>
        <v>11</v>
      </c>
      <c r="Q283" s="34">
        <f t="shared" si="11"/>
        <v>11</v>
      </c>
    </row>
    <row r="284" spans="1:20" x14ac:dyDescent="0.2">
      <c r="A284" s="20">
        <v>43383</v>
      </c>
      <c r="C284">
        <v>5</v>
      </c>
      <c r="F284">
        <v>5</v>
      </c>
      <c r="G284">
        <v>4</v>
      </c>
      <c r="H284">
        <v>4</v>
      </c>
      <c r="I284">
        <v>6</v>
      </c>
      <c r="J284">
        <v>7</v>
      </c>
    </row>
    <row r="285" spans="1:20" x14ac:dyDescent="0.2">
      <c r="C285">
        <v>4</v>
      </c>
      <c r="F285">
        <v>4</v>
      </c>
      <c r="G285">
        <v>3</v>
      </c>
      <c r="H285">
        <v>4</v>
      </c>
      <c r="I285">
        <v>4</v>
      </c>
      <c r="J285">
        <v>5</v>
      </c>
      <c r="R285">
        <f>SUM(C284:J284)</f>
        <v>31</v>
      </c>
      <c r="S285">
        <f>SUM(C285:J285)</f>
        <v>24</v>
      </c>
      <c r="T285">
        <f>R285+S285</f>
        <v>55</v>
      </c>
    </row>
    <row r="286" spans="1:20" x14ac:dyDescent="0.2">
      <c r="K286" s="34">
        <f>SUM(C284:C285)</f>
        <v>9</v>
      </c>
      <c r="L286" s="34">
        <f t="shared" ref="L286:Q286" si="12">SUM(E284:E285)</f>
        <v>0</v>
      </c>
      <c r="M286" s="34">
        <f t="shared" si="12"/>
        <v>9</v>
      </c>
      <c r="N286" s="34">
        <f t="shared" si="12"/>
        <v>7</v>
      </c>
      <c r="O286" s="34">
        <f t="shared" si="12"/>
        <v>8</v>
      </c>
      <c r="P286" s="34">
        <f t="shared" si="12"/>
        <v>10</v>
      </c>
      <c r="Q286" s="34">
        <f t="shared" si="12"/>
        <v>12</v>
      </c>
    </row>
    <row r="287" spans="1:20" x14ac:dyDescent="0.2">
      <c r="A287" s="20">
        <v>43414</v>
      </c>
      <c r="C287">
        <v>5</v>
      </c>
      <c r="F287">
        <v>5</v>
      </c>
      <c r="G287">
        <v>4</v>
      </c>
      <c r="H287">
        <v>5</v>
      </c>
      <c r="I287">
        <v>6</v>
      </c>
      <c r="J287">
        <v>6</v>
      </c>
    </row>
    <row r="288" spans="1:20" x14ac:dyDescent="0.2">
      <c r="C288">
        <v>3</v>
      </c>
      <c r="F288">
        <v>3.5</v>
      </c>
      <c r="G288">
        <v>2</v>
      </c>
      <c r="H288">
        <v>3.5</v>
      </c>
      <c r="I288">
        <v>5</v>
      </c>
      <c r="J288">
        <v>5</v>
      </c>
      <c r="R288">
        <f>SUM(C287:J287)</f>
        <v>31</v>
      </c>
      <c r="S288">
        <f>SUM(C288:J288)</f>
        <v>22</v>
      </c>
      <c r="T288">
        <f>R288+S288</f>
        <v>53</v>
      </c>
    </row>
    <row r="289" spans="1:20" x14ac:dyDescent="0.2">
      <c r="K289" s="34">
        <f>SUM(C287:C288)</f>
        <v>8</v>
      </c>
      <c r="L289" s="34">
        <f t="shared" ref="L289:Q289" si="13">SUM(E287:E288)</f>
        <v>0</v>
      </c>
      <c r="M289" s="34">
        <f t="shared" si="13"/>
        <v>8.5</v>
      </c>
      <c r="N289" s="34">
        <f t="shared" si="13"/>
        <v>6</v>
      </c>
      <c r="O289" s="34">
        <f t="shared" si="13"/>
        <v>8.5</v>
      </c>
      <c r="P289" s="34">
        <f t="shared" si="13"/>
        <v>11</v>
      </c>
      <c r="Q289" s="34">
        <f t="shared" si="13"/>
        <v>11</v>
      </c>
    </row>
    <row r="290" spans="1:20" x14ac:dyDescent="0.2">
      <c r="A290" s="20">
        <v>43444</v>
      </c>
      <c r="C290">
        <v>5</v>
      </c>
      <c r="F290">
        <v>5</v>
      </c>
      <c r="G290">
        <v>3</v>
      </c>
      <c r="H290">
        <v>4.5</v>
      </c>
      <c r="I290">
        <v>6</v>
      </c>
      <c r="J290">
        <v>6</v>
      </c>
    </row>
    <row r="291" spans="1:20" x14ac:dyDescent="0.2">
      <c r="C291">
        <v>3</v>
      </c>
      <c r="F291">
        <v>3</v>
      </c>
      <c r="G291">
        <v>3</v>
      </c>
      <c r="H291">
        <v>3</v>
      </c>
      <c r="I291">
        <v>5</v>
      </c>
      <c r="J291">
        <v>5</v>
      </c>
      <c r="R291">
        <f>SUM(C290:J290)</f>
        <v>29.5</v>
      </c>
      <c r="S291">
        <f>SUM(C291:J291)</f>
        <v>22</v>
      </c>
      <c r="T291">
        <f>R291+S291</f>
        <v>51.5</v>
      </c>
    </row>
    <row r="292" spans="1:20" x14ac:dyDescent="0.2">
      <c r="K292" s="34">
        <f>SUM(C290:C291)</f>
        <v>8</v>
      </c>
      <c r="L292" s="34">
        <f t="shared" ref="L292:Q292" si="14">SUM(E290:E291)</f>
        <v>0</v>
      </c>
      <c r="M292" s="34">
        <f t="shared" si="14"/>
        <v>8</v>
      </c>
      <c r="N292" s="34">
        <f t="shared" si="14"/>
        <v>6</v>
      </c>
      <c r="O292" s="34">
        <f t="shared" si="14"/>
        <v>7.5</v>
      </c>
      <c r="P292" s="34">
        <f t="shared" si="14"/>
        <v>11</v>
      </c>
      <c r="Q292" s="34">
        <f t="shared" si="14"/>
        <v>11</v>
      </c>
    </row>
    <row r="293" spans="1:20" x14ac:dyDescent="0.2">
      <c r="A293" s="20" t="s">
        <v>364</v>
      </c>
      <c r="C293">
        <v>4</v>
      </c>
      <c r="F293">
        <v>4</v>
      </c>
      <c r="G293">
        <v>3</v>
      </c>
      <c r="H293">
        <v>4</v>
      </c>
      <c r="I293">
        <v>6</v>
      </c>
      <c r="J293">
        <v>7</v>
      </c>
    </row>
    <row r="294" spans="1:20" x14ac:dyDescent="0.2">
      <c r="C294">
        <v>3</v>
      </c>
      <c r="F294">
        <v>3</v>
      </c>
      <c r="G294">
        <v>3</v>
      </c>
      <c r="H294">
        <v>3</v>
      </c>
      <c r="I294">
        <v>5</v>
      </c>
      <c r="J294">
        <v>5</v>
      </c>
      <c r="R294">
        <f>SUM(C293:J293)</f>
        <v>28</v>
      </c>
      <c r="S294">
        <f>SUM(C294:J294)</f>
        <v>22</v>
      </c>
      <c r="T294">
        <f>R294+S294</f>
        <v>50</v>
      </c>
    </row>
    <row r="295" spans="1:20" x14ac:dyDescent="0.2">
      <c r="K295" s="34">
        <f>SUM(C293:C294)</f>
        <v>7</v>
      </c>
      <c r="L295" s="34">
        <f t="shared" ref="L295:Q295" si="15">SUM(E293:E294)</f>
        <v>0</v>
      </c>
      <c r="M295" s="34">
        <f t="shared" si="15"/>
        <v>7</v>
      </c>
      <c r="N295" s="34">
        <f t="shared" si="15"/>
        <v>6</v>
      </c>
      <c r="O295" s="34">
        <f t="shared" si="15"/>
        <v>7</v>
      </c>
      <c r="P295" s="34">
        <f t="shared" si="15"/>
        <v>11</v>
      </c>
      <c r="Q295" s="34">
        <f t="shared" si="15"/>
        <v>12</v>
      </c>
    </row>
    <row r="296" spans="1:20" x14ac:dyDescent="0.2">
      <c r="A296" s="20" t="s">
        <v>365</v>
      </c>
      <c r="C296">
        <v>4</v>
      </c>
      <c r="F296">
        <v>4</v>
      </c>
      <c r="G296">
        <v>4</v>
      </c>
      <c r="H296">
        <v>4</v>
      </c>
      <c r="I296">
        <v>6</v>
      </c>
      <c r="J296">
        <v>6</v>
      </c>
    </row>
    <row r="297" spans="1:20" x14ac:dyDescent="0.2">
      <c r="C297">
        <v>3</v>
      </c>
      <c r="F297">
        <v>3</v>
      </c>
      <c r="G297">
        <v>3</v>
      </c>
      <c r="H297">
        <v>3.5</v>
      </c>
      <c r="I297">
        <v>4.5</v>
      </c>
      <c r="J297">
        <v>5</v>
      </c>
      <c r="R297">
        <f>SUM(C296:J296)</f>
        <v>28</v>
      </c>
      <c r="S297">
        <f>SUM(C297:J297)</f>
        <v>22</v>
      </c>
      <c r="T297">
        <f>R297+S297</f>
        <v>50</v>
      </c>
    </row>
    <row r="298" spans="1:20" x14ac:dyDescent="0.2">
      <c r="K298" s="34">
        <f>SUM(C296:C297)</f>
        <v>7</v>
      </c>
      <c r="L298" s="34">
        <f t="shared" ref="L298:Q298" si="16">SUM(E296:E297)</f>
        <v>0</v>
      </c>
      <c r="M298" s="34">
        <f t="shared" si="16"/>
        <v>7</v>
      </c>
      <c r="N298" s="34">
        <f t="shared" si="16"/>
        <v>7</v>
      </c>
      <c r="O298" s="34">
        <f t="shared" si="16"/>
        <v>7.5</v>
      </c>
      <c r="P298" s="34">
        <f t="shared" si="16"/>
        <v>10.5</v>
      </c>
      <c r="Q298" s="34">
        <f t="shared" si="16"/>
        <v>11</v>
      </c>
    </row>
    <row r="299" spans="1:20" x14ac:dyDescent="0.2">
      <c r="A299" s="20" t="s">
        <v>366</v>
      </c>
      <c r="C299">
        <v>3</v>
      </c>
      <c r="F299">
        <v>5</v>
      </c>
      <c r="G299">
        <v>4</v>
      </c>
      <c r="H299">
        <v>5</v>
      </c>
      <c r="I299">
        <v>6</v>
      </c>
      <c r="J299">
        <v>6</v>
      </c>
    </row>
    <row r="300" spans="1:20" x14ac:dyDescent="0.2">
      <c r="C300">
        <v>2</v>
      </c>
      <c r="F300">
        <v>3</v>
      </c>
      <c r="G300">
        <v>3</v>
      </c>
      <c r="H300">
        <v>3</v>
      </c>
      <c r="I300">
        <v>4</v>
      </c>
      <c r="J300">
        <v>5</v>
      </c>
      <c r="R300">
        <f>SUM(D299:J299)</f>
        <v>26</v>
      </c>
      <c r="S300">
        <f>SUM(D300:J300)</f>
        <v>18</v>
      </c>
      <c r="T300">
        <f>R300+S300</f>
        <v>44</v>
      </c>
    </row>
    <row r="301" spans="1:20" x14ac:dyDescent="0.2">
      <c r="K301" s="34">
        <f>SUM(C299:C300)</f>
        <v>5</v>
      </c>
      <c r="L301" s="34">
        <f t="shared" ref="L301" si="17">SUM(E299:E300)</f>
        <v>0</v>
      </c>
      <c r="M301" s="34">
        <f t="shared" ref="M301" si="18">SUM(F299:F300)</f>
        <v>8</v>
      </c>
      <c r="N301" s="34">
        <f t="shared" ref="N301" si="19">SUM(G299:G300)</f>
        <v>7</v>
      </c>
      <c r="O301" s="34">
        <f t="shared" ref="O301" si="20">SUM(H299:H300)</f>
        <v>8</v>
      </c>
      <c r="P301" s="34">
        <f t="shared" ref="P301" si="21">SUM(I299:I300)</f>
        <v>10</v>
      </c>
      <c r="Q301" s="34">
        <f t="shared" ref="Q301" si="22">SUM(J299:J300)</f>
        <v>11</v>
      </c>
    </row>
    <row r="302" spans="1:20" x14ac:dyDescent="0.2">
      <c r="A302" s="20" t="s">
        <v>367</v>
      </c>
      <c r="C302">
        <v>3</v>
      </c>
      <c r="F302">
        <v>5</v>
      </c>
      <c r="G302">
        <v>4</v>
      </c>
      <c r="H302">
        <v>5</v>
      </c>
      <c r="I302">
        <v>6</v>
      </c>
      <c r="J302">
        <v>6</v>
      </c>
    </row>
    <row r="303" spans="1:20" x14ac:dyDescent="0.2">
      <c r="C303">
        <v>2</v>
      </c>
      <c r="F303">
        <v>3</v>
      </c>
      <c r="G303">
        <v>3</v>
      </c>
      <c r="H303">
        <v>3</v>
      </c>
      <c r="I303">
        <v>4</v>
      </c>
      <c r="J303">
        <v>5</v>
      </c>
      <c r="R303">
        <f>SUM(C302:J302)</f>
        <v>29</v>
      </c>
      <c r="S303">
        <f>SUM(C303:J303)</f>
        <v>20</v>
      </c>
      <c r="T303">
        <f>R303+S303</f>
        <v>49</v>
      </c>
    </row>
    <row r="304" spans="1:20" x14ac:dyDescent="0.2">
      <c r="K304" s="34">
        <f>SUM(C302:C303)</f>
        <v>5</v>
      </c>
      <c r="L304" s="34">
        <f t="shared" ref="L304" si="23">SUM(E302:E303)</f>
        <v>0</v>
      </c>
      <c r="M304" s="34">
        <f t="shared" ref="M304" si="24">SUM(F302:F303)</f>
        <v>8</v>
      </c>
      <c r="N304" s="34">
        <f t="shared" ref="N304" si="25">SUM(G302:G303)</f>
        <v>7</v>
      </c>
      <c r="O304" s="34">
        <f t="shared" ref="O304" si="26">SUM(H302:H303)</f>
        <v>8</v>
      </c>
      <c r="P304" s="34">
        <f t="shared" ref="P304" si="27">SUM(I302:I303)</f>
        <v>10</v>
      </c>
      <c r="Q304" s="34">
        <f t="shared" ref="Q304" si="28">SUM(J302:J303)</f>
        <v>11</v>
      </c>
    </row>
    <row r="305" spans="1:20" x14ac:dyDescent="0.2">
      <c r="A305" s="20" t="s">
        <v>368</v>
      </c>
      <c r="C305">
        <v>3</v>
      </c>
      <c r="F305">
        <v>5</v>
      </c>
      <c r="G305">
        <v>4</v>
      </c>
      <c r="H305">
        <v>5</v>
      </c>
      <c r="I305">
        <v>6</v>
      </c>
      <c r="J305">
        <v>6</v>
      </c>
    </row>
    <row r="306" spans="1:20" x14ac:dyDescent="0.2">
      <c r="C306">
        <v>2</v>
      </c>
      <c r="F306">
        <v>3</v>
      </c>
      <c r="G306">
        <v>3</v>
      </c>
      <c r="H306">
        <v>4</v>
      </c>
      <c r="I306">
        <v>4</v>
      </c>
      <c r="J306">
        <v>5</v>
      </c>
      <c r="R306">
        <f>SUM(C305:J305)</f>
        <v>29</v>
      </c>
      <c r="S306">
        <f>SUM(C306:J306)</f>
        <v>21</v>
      </c>
      <c r="T306">
        <f>R306+S306</f>
        <v>50</v>
      </c>
    </row>
    <row r="307" spans="1:20" x14ac:dyDescent="0.2">
      <c r="K307" s="34">
        <f>SUM(C305:C306)</f>
        <v>5</v>
      </c>
      <c r="L307" s="34">
        <f t="shared" ref="L307" si="29">SUM(E305:E306)</f>
        <v>0</v>
      </c>
      <c r="M307" s="34">
        <f t="shared" ref="M307" si="30">SUM(F305:F306)</f>
        <v>8</v>
      </c>
      <c r="N307" s="34">
        <f t="shared" ref="N307" si="31">SUM(G305:G306)</f>
        <v>7</v>
      </c>
      <c r="O307" s="34">
        <f t="shared" ref="O307" si="32">SUM(H305:H306)</f>
        <v>9</v>
      </c>
      <c r="P307" s="34">
        <f t="shared" ref="P307" si="33">SUM(I305:I306)</f>
        <v>10</v>
      </c>
      <c r="Q307" s="34">
        <f t="shared" ref="Q307" si="34">SUM(J305:J306)</f>
        <v>11</v>
      </c>
    </row>
    <row r="308" spans="1:20" x14ac:dyDescent="0.2">
      <c r="A308" s="20" t="s">
        <v>369</v>
      </c>
      <c r="C308">
        <v>3</v>
      </c>
      <c r="F308">
        <v>4</v>
      </c>
      <c r="G308">
        <v>3.5</v>
      </c>
      <c r="H308">
        <v>4</v>
      </c>
      <c r="I308">
        <v>6</v>
      </c>
      <c r="J308">
        <v>7</v>
      </c>
    </row>
    <row r="309" spans="1:20" x14ac:dyDescent="0.2">
      <c r="C309">
        <v>2</v>
      </c>
      <c r="F309">
        <v>3</v>
      </c>
      <c r="G309">
        <v>2</v>
      </c>
      <c r="H309">
        <v>3.5</v>
      </c>
      <c r="I309">
        <v>4</v>
      </c>
      <c r="J309">
        <v>5</v>
      </c>
      <c r="R309">
        <f>SUM(C308:J308)</f>
        <v>27.5</v>
      </c>
      <c r="S309">
        <f>SUM(C309:J309)</f>
        <v>19.5</v>
      </c>
      <c r="T309">
        <f>R309+S309</f>
        <v>47</v>
      </c>
    </row>
    <row r="310" spans="1:20" x14ac:dyDescent="0.2">
      <c r="K310" s="34">
        <f>SUM(C308:C309)</f>
        <v>5</v>
      </c>
      <c r="L310" s="34">
        <f t="shared" ref="L310" si="35">SUM(E308:E309)</f>
        <v>0</v>
      </c>
      <c r="M310" s="34">
        <f t="shared" ref="M310" si="36">SUM(F308:F309)</f>
        <v>7</v>
      </c>
      <c r="N310" s="34">
        <f t="shared" ref="N310" si="37">SUM(G308:G309)</f>
        <v>5.5</v>
      </c>
      <c r="O310" s="34">
        <f t="shared" ref="O310" si="38">SUM(H308:H309)</f>
        <v>7.5</v>
      </c>
      <c r="P310" s="34">
        <f t="shared" ref="P310" si="39">SUM(I308:I309)</f>
        <v>10</v>
      </c>
      <c r="Q310" s="34">
        <f t="shared" ref="Q310" si="40">SUM(J308:J309)</f>
        <v>12</v>
      </c>
    </row>
    <row r="311" spans="1:20" x14ac:dyDescent="0.2">
      <c r="A311" s="20" t="s">
        <v>370</v>
      </c>
      <c r="C311">
        <v>3</v>
      </c>
      <c r="F311">
        <v>4</v>
      </c>
      <c r="G311">
        <v>4</v>
      </c>
      <c r="H311">
        <v>4</v>
      </c>
      <c r="I311">
        <v>6</v>
      </c>
      <c r="J311">
        <v>7</v>
      </c>
    </row>
    <row r="312" spans="1:20" x14ac:dyDescent="0.2">
      <c r="C312">
        <v>2</v>
      </c>
      <c r="F312">
        <v>3</v>
      </c>
      <c r="G312">
        <v>2.5</v>
      </c>
      <c r="H312">
        <v>4</v>
      </c>
      <c r="I312">
        <v>4</v>
      </c>
      <c r="J312">
        <v>5</v>
      </c>
      <c r="R312">
        <f>SUM(C311:J311)</f>
        <v>28</v>
      </c>
      <c r="S312">
        <f>SUM(C312:J312)</f>
        <v>20.5</v>
      </c>
      <c r="T312">
        <f>R312+S312</f>
        <v>48.5</v>
      </c>
    </row>
    <row r="313" spans="1:20" x14ac:dyDescent="0.2">
      <c r="K313" s="34">
        <f>SUM(C311:C312)</f>
        <v>5</v>
      </c>
      <c r="L313" s="34">
        <f t="shared" ref="L313" si="41">SUM(E311:E312)</f>
        <v>0</v>
      </c>
      <c r="M313" s="34">
        <f t="shared" ref="M313" si="42">SUM(F311:F312)</f>
        <v>7</v>
      </c>
      <c r="N313" s="34">
        <f t="shared" ref="N313" si="43">SUM(G311:G312)</f>
        <v>6.5</v>
      </c>
      <c r="O313" s="34">
        <f t="shared" ref="O313" si="44">SUM(H311:H312)</f>
        <v>8</v>
      </c>
      <c r="P313" s="34">
        <f t="shared" ref="P313" si="45">SUM(I311:I312)</f>
        <v>10</v>
      </c>
      <c r="Q313" s="34">
        <f t="shared" ref="Q313" si="46">SUM(J311:J312)</f>
        <v>12</v>
      </c>
    </row>
    <row r="314" spans="1:20" x14ac:dyDescent="0.2">
      <c r="A314" s="20" t="s">
        <v>371</v>
      </c>
      <c r="C314">
        <v>3</v>
      </c>
      <c r="F314">
        <v>4</v>
      </c>
      <c r="G314">
        <v>4</v>
      </c>
      <c r="H314">
        <v>4</v>
      </c>
      <c r="I314">
        <v>6</v>
      </c>
      <c r="J314">
        <v>6</v>
      </c>
    </row>
    <row r="315" spans="1:20" x14ac:dyDescent="0.2">
      <c r="C315">
        <v>2</v>
      </c>
      <c r="F315">
        <v>3</v>
      </c>
      <c r="G315">
        <v>3</v>
      </c>
      <c r="H315">
        <v>3</v>
      </c>
      <c r="I315">
        <v>4</v>
      </c>
      <c r="J315">
        <v>5</v>
      </c>
      <c r="R315">
        <f>SUM(C314:J314)</f>
        <v>27</v>
      </c>
      <c r="S315">
        <f>SUM(C315:J315)</f>
        <v>20</v>
      </c>
      <c r="T315">
        <f>R315+S315</f>
        <v>47</v>
      </c>
    </row>
    <row r="316" spans="1:20" x14ac:dyDescent="0.2">
      <c r="K316" s="34">
        <f>SUM(C314:C315)</f>
        <v>5</v>
      </c>
      <c r="L316" s="34">
        <f t="shared" ref="L316" si="47">SUM(E314:E315)</f>
        <v>0</v>
      </c>
      <c r="M316" s="34">
        <f t="shared" ref="M316" si="48">SUM(F314:F315)</f>
        <v>7</v>
      </c>
      <c r="N316" s="34">
        <f t="shared" ref="N316" si="49">SUM(G314:G315)</f>
        <v>7</v>
      </c>
      <c r="O316" s="34">
        <f t="shared" ref="O316" si="50">SUM(H314:H315)</f>
        <v>7</v>
      </c>
      <c r="P316" s="34">
        <f t="shared" ref="P316" si="51">SUM(I314:I315)</f>
        <v>10</v>
      </c>
      <c r="Q316" s="34">
        <f t="shared" ref="Q316" si="52">SUM(J314:J315)</f>
        <v>11</v>
      </c>
    </row>
    <row r="317" spans="1:20" x14ac:dyDescent="0.2">
      <c r="A317" s="20" t="s">
        <v>379</v>
      </c>
      <c r="C317">
        <v>3</v>
      </c>
      <c r="F317">
        <v>4</v>
      </c>
      <c r="G317">
        <v>3</v>
      </c>
      <c r="H317">
        <v>4</v>
      </c>
      <c r="I317">
        <v>6</v>
      </c>
      <c r="J317">
        <v>7</v>
      </c>
    </row>
    <row r="318" spans="1:20" x14ac:dyDescent="0.2">
      <c r="C318">
        <v>2</v>
      </c>
      <c r="F318">
        <v>3</v>
      </c>
      <c r="G318">
        <v>2.5</v>
      </c>
      <c r="H318">
        <v>3</v>
      </c>
      <c r="I318">
        <v>4</v>
      </c>
      <c r="J318">
        <v>5</v>
      </c>
      <c r="R318">
        <f>SUM(C317:J317)</f>
        <v>27</v>
      </c>
      <c r="S318">
        <f>SUM(C318:J318)</f>
        <v>19.5</v>
      </c>
      <c r="T318">
        <f>R318+S318</f>
        <v>46.5</v>
      </c>
    </row>
    <row r="319" spans="1:20" x14ac:dyDescent="0.2">
      <c r="K319" s="34">
        <f>SUM(C317:C318)</f>
        <v>5</v>
      </c>
      <c r="L319" s="34">
        <f t="shared" ref="L319" si="53">SUM(E317:E318)</f>
        <v>0</v>
      </c>
      <c r="M319" s="34">
        <f t="shared" ref="M319" si="54">SUM(F317:F318)</f>
        <v>7</v>
      </c>
      <c r="N319" s="34">
        <f t="shared" ref="N319" si="55">SUM(G317:G318)</f>
        <v>5.5</v>
      </c>
      <c r="O319" s="34">
        <f t="shared" ref="O319" si="56">SUM(H317:H318)</f>
        <v>7</v>
      </c>
      <c r="P319" s="34">
        <f t="shared" ref="P319" si="57">SUM(I317:I318)</f>
        <v>10</v>
      </c>
      <c r="Q319" s="34">
        <f t="shared" ref="Q319" si="58">SUM(J317:J318)</f>
        <v>12</v>
      </c>
    </row>
    <row r="320" spans="1:20" x14ac:dyDescent="0.2">
      <c r="A320" s="20" t="s">
        <v>380</v>
      </c>
      <c r="C320">
        <v>3</v>
      </c>
      <c r="F320">
        <v>4</v>
      </c>
      <c r="G320">
        <v>3</v>
      </c>
      <c r="H320">
        <v>4</v>
      </c>
      <c r="I320">
        <v>6</v>
      </c>
      <c r="J320">
        <v>7</v>
      </c>
    </row>
    <row r="321" spans="1:20" x14ac:dyDescent="0.2">
      <c r="C321">
        <v>2</v>
      </c>
      <c r="F321">
        <v>3</v>
      </c>
      <c r="G321">
        <v>2</v>
      </c>
      <c r="H321">
        <v>3</v>
      </c>
      <c r="I321">
        <v>3</v>
      </c>
      <c r="J321">
        <v>5</v>
      </c>
      <c r="R321">
        <f>SUM(C320:J320)</f>
        <v>27</v>
      </c>
      <c r="S321">
        <f>SUM(C321:J321)</f>
        <v>18</v>
      </c>
      <c r="T321">
        <f>R321+S321</f>
        <v>45</v>
      </c>
    </row>
    <row r="322" spans="1:20" x14ac:dyDescent="0.2">
      <c r="K322" s="34">
        <f>SUM(C320:C321)</f>
        <v>5</v>
      </c>
      <c r="L322" s="34">
        <f t="shared" ref="L322" si="59">SUM(E320:E321)</f>
        <v>0</v>
      </c>
      <c r="M322" s="34">
        <f t="shared" ref="M322" si="60">SUM(F320:F321)</f>
        <v>7</v>
      </c>
      <c r="N322" s="34">
        <f t="shared" ref="N322" si="61">SUM(G320:G321)</f>
        <v>5</v>
      </c>
      <c r="O322" s="34">
        <f t="shared" ref="O322" si="62">SUM(H320:H321)</f>
        <v>7</v>
      </c>
      <c r="P322" s="34">
        <f t="shared" ref="P322" si="63">SUM(I320:I321)</f>
        <v>9</v>
      </c>
      <c r="Q322" s="34">
        <f t="shared" ref="Q322" si="64">SUM(J320:J321)</f>
        <v>12</v>
      </c>
    </row>
    <row r="323" spans="1:20" x14ac:dyDescent="0.2">
      <c r="A323" s="20" t="s">
        <v>381</v>
      </c>
      <c r="C323">
        <v>3</v>
      </c>
      <c r="F323">
        <v>4</v>
      </c>
      <c r="G323">
        <v>3</v>
      </c>
      <c r="H323">
        <v>4</v>
      </c>
      <c r="I323">
        <v>6</v>
      </c>
      <c r="J323">
        <v>7</v>
      </c>
    </row>
    <row r="324" spans="1:20" x14ac:dyDescent="0.2">
      <c r="C324">
        <v>2</v>
      </c>
      <c r="F324">
        <v>3</v>
      </c>
      <c r="G324">
        <v>2</v>
      </c>
      <c r="H324">
        <v>3</v>
      </c>
      <c r="I324">
        <v>4</v>
      </c>
      <c r="J324">
        <v>5</v>
      </c>
      <c r="R324">
        <f>SUM(C323:J323)</f>
        <v>27</v>
      </c>
      <c r="S324">
        <f>SUM(C324:J324)</f>
        <v>19</v>
      </c>
      <c r="T324">
        <f>R324+S324</f>
        <v>46</v>
      </c>
    </row>
    <row r="325" spans="1:20" x14ac:dyDescent="0.2">
      <c r="K325" s="34">
        <f>SUM(C323:C324)</f>
        <v>5</v>
      </c>
      <c r="L325" s="34">
        <f t="shared" ref="L325" si="65">SUM(E323:E324)</f>
        <v>0</v>
      </c>
      <c r="M325" s="34">
        <f t="shared" ref="M325" si="66">SUM(F323:F324)</f>
        <v>7</v>
      </c>
      <c r="N325" s="34">
        <f t="shared" ref="N325" si="67">SUM(G323:G324)</f>
        <v>5</v>
      </c>
      <c r="O325" s="34">
        <f t="shared" ref="O325" si="68">SUM(H323:H324)</f>
        <v>7</v>
      </c>
      <c r="P325" s="34">
        <f t="shared" ref="P325" si="69">SUM(I323:I324)</f>
        <v>10</v>
      </c>
      <c r="Q325" s="34">
        <f t="shared" ref="Q325" si="70">SUM(J323:J324)</f>
        <v>12</v>
      </c>
    </row>
    <row r="326" spans="1:20" x14ac:dyDescent="0.2">
      <c r="A326" s="20" t="s">
        <v>382</v>
      </c>
      <c r="C326">
        <v>3</v>
      </c>
      <c r="F326">
        <v>5</v>
      </c>
      <c r="G326">
        <v>3</v>
      </c>
      <c r="H326">
        <v>4</v>
      </c>
      <c r="I326">
        <v>5</v>
      </c>
      <c r="J326">
        <v>7</v>
      </c>
    </row>
    <row r="327" spans="1:20" x14ac:dyDescent="0.2">
      <c r="C327">
        <v>2</v>
      </c>
      <c r="F327">
        <v>3</v>
      </c>
      <c r="G327">
        <v>2</v>
      </c>
      <c r="H327">
        <v>4</v>
      </c>
      <c r="I327">
        <v>4</v>
      </c>
      <c r="J327">
        <v>5</v>
      </c>
      <c r="R327">
        <f>SUM(C326:J326)</f>
        <v>27</v>
      </c>
      <c r="S327">
        <f>SUM(C327:J327)</f>
        <v>20</v>
      </c>
      <c r="T327">
        <f>R327+S327</f>
        <v>47</v>
      </c>
    </row>
    <row r="328" spans="1:20" x14ac:dyDescent="0.2">
      <c r="K328" s="34">
        <f>SUM(C326:C327)</f>
        <v>5</v>
      </c>
      <c r="L328" s="34">
        <f t="shared" ref="L328" si="71">SUM(E326:E327)</f>
        <v>0</v>
      </c>
      <c r="M328" s="34">
        <f t="shared" ref="M328" si="72">SUM(F326:F327)</f>
        <v>8</v>
      </c>
      <c r="N328" s="34">
        <f t="shared" ref="N328" si="73">SUM(G326:G327)</f>
        <v>5</v>
      </c>
      <c r="O328" s="34">
        <f t="shared" ref="O328" si="74">SUM(H326:H327)</f>
        <v>8</v>
      </c>
      <c r="P328" s="34">
        <f t="shared" ref="P328" si="75">SUM(I326:I327)</f>
        <v>9</v>
      </c>
      <c r="Q328" s="34">
        <f t="shared" ref="Q328" si="76">SUM(J326:J327)</f>
        <v>12</v>
      </c>
    </row>
    <row r="329" spans="1:20" x14ac:dyDescent="0.2">
      <c r="A329" s="20" t="s">
        <v>383</v>
      </c>
      <c r="C329">
        <v>2</v>
      </c>
      <c r="F329">
        <v>4</v>
      </c>
      <c r="G329">
        <v>3</v>
      </c>
      <c r="H329">
        <v>5</v>
      </c>
      <c r="I329">
        <v>6</v>
      </c>
      <c r="J329">
        <v>7</v>
      </c>
    </row>
    <row r="330" spans="1:20" x14ac:dyDescent="0.2">
      <c r="C330">
        <v>2</v>
      </c>
      <c r="F330">
        <v>3</v>
      </c>
      <c r="G330">
        <v>2</v>
      </c>
      <c r="H330">
        <v>3</v>
      </c>
      <c r="I330">
        <v>4</v>
      </c>
      <c r="J330">
        <v>5</v>
      </c>
      <c r="R330">
        <f>SUM(C329:J329)</f>
        <v>27</v>
      </c>
      <c r="S330">
        <f>SUM(C330:J330)</f>
        <v>19</v>
      </c>
      <c r="T330">
        <f>R330+S330</f>
        <v>46</v>
      </c>
    </row>
    <row r="331" spans="1:20" x14ac:dyDescent="0.2">
      <c r="K331" s="34">
        <f>SUM(C329:C330)</f>
        <v>4</v>
      </c>
      <c r="L331" s="34">
        <f t="shared" ref="L331" si="77">SUM(E329:E330)</f>
        <v>0</v>
      </c>
      <c r="M331" s="34">
        <f t="shared" ref="M331" si="78">SUM(F329:F330)</f>
        <v>7</v>
      </c>
      <c r="N331" s="34">
        <f t="shared" ref="N331" si="79">SUM(G329:G330)</f>
        <v>5</v>
      </c>
      <c r="O331" s="34">
        <f t="shared" ref="O331" si="80">SUM(H329:H330)</f>
        <v>8</v>
      </c>
      <c r="P331" s="34">
        <f t="shared" ref="P331" si="81">SUM(I329:I330)</f>
        <v>10</v>
      </c>
      <c r="Q331" s="34">
        <f t="shared" ref="Q331" si="82">SUM(J329:J330)</f>
        <v>12</v>
      </c>
    </row>
    <row r="332" spans="1:20" x14ac:dyDescent="0.2">
      <c r="A332" s="20" t="s">
        <v>384</v>
      </c>
      <c r="C332">
        <v>2</v>
      </c>
      <c r="F332">
        <v>5</v>
      </c>
      <c r="G332">
        <v>2</v>
      </c>
      <c r="H332">
        <v>4</v>
      </c>
      <c r="I332">
        <v>6</v>
      </c>
      <c r="J332">
        <v>7</v>
      </c>
    </row>
    <row r="333" spans="1:20" x14ac:dyDescent="0.2">
      <c r="C333">
        <v>2</v>
      </c>
      <c r="F333">
        <v>3</v>
      </c>
      <c r="G333">
        <v>2</v>
      </c>
      <c r="H333">
        <v>3</v>
      </c>
      <c r="I333">
        <v>4</v>
      </c>
      <c r="J333">
        <v>5</v>
      </c>
      <c r="R333">
        <f>SUM(C332:J332)</f>
        <v>26</v>
      </c>
      <c r="S333">
        <f>SUM(C333:J333)</f>
        <v>19</v>
      </c>
      <c r="T333">
        <f>R333+S333</f>
        <v>45</v>
      </c>
    </row>
    <row r="334" spans="1:20" x14ac:dyDescent="0.2">
      <c r="K334" s="34">
        <f>SUM(C332:C333)</f>
        <v>4</v>
      </c>
      <c r="L334" s="34">
        <f t="shared" ref="L334" si="83">SUM(E332:E333)</f>
        <v>0</v>
      </c>
      <c r="M334" s="34">
        <f t="shared" ref="M334" si="84">SUM(F332:F333)</f>
        <v>8</v>
      </c>
      <c r="N334" s="34">
        <f t="shared" ref="N334" si="85">SUM(G332:G333)</f>
        <v>4</v>
      </c>
      <c r="O334" s="34">
        <f t="shared" ref="O334" si="86">SUM(H332:H333)</f>
        <v>7</v>
      </c>
      <c r="P334" s="34">
        <f t="shared" ref="P334" si="87">SUM(I332:I333)</f>
        <v>10</v>
      </c>
      <c r="Q334" s="34">
        <f t="shared" ref="Q334" si="88">SUM(J332:J333)</f>
        <v>12</v>
      </c>
    </row>
    <row r="335" spans="1:20" x14ac:dyDescent="0.2">
      <c r="A335" s="20" t="s">
        <v>385</v>
      </c>
      <c r="C335">
        <v>2.5</v>
      </c>
      <c r="F335">
        <v>4</v>
      </c>
      <c r="G335">
        <v>3</v>
      </c>
      <c r="H335">
        <v>4.5</v>
      </c>
      <c r="I335">
        <v>6</v>
      </c>
      <c r="J335">
        <v>7</v>
      </c>
    </row>
    <row r="336" spans="1:20" x14ac:dyDescent="0.2">
      <c r="C336">
        <v>2</v>
      </c>
      <c r="F336">
        <v>3</v>
      </c>
      <c r="G336">
        <v>2</v>
      </c>
      <c r="H336">
        <v>3</v>
      </c>
      <c r="I336">
        <v>4</v>
      </c>
      <c r="J336">
        <v>5</v>
      </c>
      <c r="R336">
        <f>SUM(C335:J335)</f>
        <v>27</v>
      </c>
      <c r="S336">
        <f>SUM(C336:J336)</f>
        <v>19</v>
      </c>
      <c r="T336">
        <f>R336+S336</f>
        <v>46</v>
      </c>
    </row>
    <row r="337" spans="1:20" x14ac:dyDescent="0.2">
      <c r="K337" s="34">
        <f>SUM(C335:C336)</f>
        <v>4.5</v>
      </c>
      <c r="L337" s="34">
        <f t="shared" ref="L337" si="89">SUM(E335:E336)</f>
        <v>0</v>
      </c>
      <c r="M337" s="34">
        <f t="shared" ref="M337" si="90">SUM(F335:F336)</f>
        <v>7</v>
      </c>
      <c r="N337" s="34">
        <f t="shared" ref="N337" si="91">SUM(G335:G336)</f>
        <v>5</v>
      </c>
      <c r="O337" s="34">
        <f t="shared" ref="O337" si="92">SUM(H335:H336)</f>
        <v>7.5</v>
      </c>
      <c r="P337" s="34">
        <f t="shared" ref="P337" si="93">SUM(I335:I336)</f>
        <v>10</v>
      </c>
      <c r="Q337" s="34">
        <f t="shared" ref="Q337" si="94">SUM(J335:J336)</f>
        <v>12</v>
      </c>
    </row>
    <row r="338" spans="1:20" x14ac:dyDescent="0.2">
      <c r="A338" s="20" t="s">
        <v>386</v>
      </c>
      <c r="C338">
        <v>2</v>
      </c>
      <c r="F338">
        <v>3.5</v>
      </c>
      <c r="G338">
        <v>3</v>
      </c>
      <c r="H338">
        <v>4</v>
      </c>
      <c r="I338">
        <v>6</v>
      </c>
      <c r="J338">
        <v>7</v>
      </c>
    </row>
    <row r="339" spans="1:20" x14ac:dyDescent="0.2">
      <c r="C339">
        <v>2</v>
      </c>
      <c r="F339">
        <v>3</v>
      </c>
      <c r="G339">
        <v>2</v>
      </c>
      <c r="H339">
        <v>3</v>
      </c>
      <c r="I339">
        <v>4</v>
      </c>
      <c r="J339">
        <v>5</v>
      </c>
      <c r="R339">
        <f>SUM(C338:J338)</f>
        <v>25.5</v>
      </c>
      <c r="S339">
        <f>SUM(C339:J339)</f>
        <v>19</v>
      </c>
      <c r="T339">
        <f>R339+S339</f>
        <v>44.5</v>
      </c>
    </row>
    <row r="340" spans="1:20" x14ac:dyDescent="0.2">
      <c r="K340" s="34">
        <f>SUM(C338:C339)</f>
        <v>4</v>
      </c>
      <c r="L340" s="34">
        <f t="shared" ref="L340" si="95">SUM(E338:E339)</f>
        <v>0</v>
      </c>
      <c r="M340" s="34">
        <f t="shared" ref="M340" si="96">SUM(F338:F339)</f>
        <v>6.5</v>
      </c>
      <c r="N340" s="34">
        <f t="shared" ref="N340" si="97">SUM(G338:G339)</f>
        <v>5</v>
      </c>
      <c r="O340" s="34">
        <f t="shared" ref="O340" si="98">SUM(H338:H339)</f>
        <v>7</v>
      </c>
      <c r="P340" s="34">
        <f t="shared" ref="P340" si="99">SUM(I338:I339)</f>
        <v>10</v>
      </c>
      <c r="Q340" s="34">
        <f t="shared" ref="Q340" si="100">SUM(J338:J339)</f>
        <v>12</v>
      </c>
    </row>
    <row r="341" spans="1:20" x14ac:dyDescent="0.2">
      <c r="A341" s="20" t="s">
        <v>387</v>
      </c>
      <c r="C341">
        <v>3</v>
      </c>
      <c r="F341">
        <v>4</v>
      </c>
      <c r="G341">
        <v>3</v>
      </c>
      <c r="H341">
        <v>4</v>
      </c>
      <c r="I341">
        <v>6</v>
      </c>
      <c r="J341">
        <v>7</v>
      </c>
    </row>
    <row r="342" spans="1:20" x14ac:dyDescent="0.2">
      <c r="C342">
        <v>2</v>
      </c>
      <c r="F342">
        <v>3</v>
      </c>
      <c r="G342">
        <v>2</v>
      </c>
      <c r="H342">
        <v>3</v>
      </c>
      <c r="I342">
        <v>3</v>
      </c>
      <c r="J342">
        <v>5</v>
      </c>
      <c r="R342">
        <f>SUM(C341:J341)</f>
        <v>27</v>
      </c>
      <c r="S342">
        <f>SUM(C342:J342)</f>
        <v>18</v>
      </c>
      <c r="T342">
        <f>R342+S342</f>
        <v>45</v>
      </c>
    </row>
    <row r="343" spans="1:20" x14ac:dyDescent="0.2">
      <c r="K343" s="34">
        <f>SUM(C341:C342)</f>
        <v>5</v>
      </c>
      <c r="L343" s="34">
        <f t="shared" ref="L343" si="101">SUM(E341:E342)</f>
        <v>0</v>
      </c>
      <c r="M343" s="34">
        <f t="shared" ref="M343" si="102">SUM(F341:F342)</f>
        <v>7</v>
      </c>
      <c r="N343" s="34">
        <f t="shared" ref="N343" si="103">SUM(G341:G342)</f>
        <v>5</v>
      </c>
      <c r="O343" s="34">
        <f t="shared" ref="O343" si="104">SUM(H341:H342)</f>
        <v>7</v>
      </c>
      <c r="P343" s="34">
        <f t="shared" ref="P343" si="105">SUM(I341:I342)</f>
        <v>9</v>
      </c>
      <c r="Q343" s="34">
        <f t="shared" ref="Q343" si="106">SUM(J341:J342)</f>
        <v>12</v>
      </c>
    </row>
    <row r="344" spans="1:20" x14ac:dyDescent="0.2">
      <c r="A344" s="20" t="s">
        <v>388</v>
      </c>
      <c r="C344">
        <v>3</v>
      </c>
      <c r="F344">
        <v>5</v>
      </c>
      <c r="G344">
        <v>3.5</v>
      </c>
      <c r="H344">
        <v>4</v>
      </c>
      <c r="I344">
        <v>5</v>
      </c>
      <c r="J344">
        <v>7</v>
      </c>
    </row>
    <row r="345" spans="1:20" x14ac:dyDescent="0.2">
      <c r="C345">
        <v>2</v>
      </c>
      <c r="F345">
        <v>2.5</v>
      </c>
      <c r="G345">
        <v>2</v>
      </c>
      <c r="H345">
        <v>2</v>
      </c>
      <c r="I345">
        <v>4</v>
      </c>
      <c r="J345">
        <v>5</v>
      </c>
      <c r="R345">
        <f>SUM(C344:J344)</f>
        <v>27.5</v>
      </c>
      <c r="S345">
        <f>SUM(C345:J345)</f>
        <v>17.5</v>
      </c>
      <c r="T345">
        <f>R345+S345</f>
        <v>45</v>
      </c>
    </row>
    <row r="346" spans="1:20" x14ac:dyDescent="0.2">
      <c r="K346" s="34">
        <f>SUM(C344:C345)</f>
        <v>5</v>
      </c>
      <c r="L346" s="34">
        <f t="shared" ref="L346" si="107">SUM(E344:E345)</f>
        <v>0</v>
      </c>
      <c r="M346" s="34">
        <f t="shared" ref="M346" si="108">SUM(F344:F345)</f>
        <v>7.5</v>
      </c>
      <c r="N346" s="34">
        <f t="shared" ref="N346" si="109">SUM(G344:G345)</f>
        <v>5.5</v>
      </c>
      <c r="O346" s="34">
        <f t="shared" ref="O346" si="110">SUM(H344:H345)</f>
        <v>6</v>
      </c>
      <c r="P346" s="34">
        <f t="shared" ref="P346" si="111">SUM(I344:I345)</f>
        <v>9</v>
      </c>
      <c r="Q346" s="34">
        <f t="shared" ref="Q346" si="112">SUM(J344:J345)</f>
        <v>12</v>
      </c>
    </row>
    <row r="347" spans="1:20" x14ac:dyDescent="0.2">
      <c r="A347" s="20" t="s">
        <v>389</v>
      </c>
    </row>
    <row r="350" spans="1:20" x14ac:dyDescent="0.2">
      <c r="A350" s="20">
        <v>43111</v>
      </c>
      <c r="C350">
        <v>3</v>
      </c>
      <c r="F350">
        <v>4</v>
      </c>
      <c r="G350">
        <v>3</v>
      </c>
      <c r="H350">
        <v>4</v>
      </c>
      <c r="I350">
        <v>5</v>
      </c>
      <c r="J350">
        <v>7</v>
      </c>
    </row>
    <row r="351" spans="1:20" x14ac:dyDescent="0.2">
      <c r="C351">
        <v>2</v>
      </c>
      <c r="F351">
        <v>2.5</v>
      </c>
      <c r="G351">
        <v>2</v>
      </c>
      <c r="H351">
        <v>3</v>
      </c>
      <c r="I351">
        <v>4</v>
      </c>
      <c r="J351">
        <v>5</v>
      </c>
      <c r="R351">
        <f>SUM(C350:J350)</f>
        <v>26</v>
      </c>
      <c r="S351">
        <f>SUM(C351:J351)</f>
        <v>18.5</v>
      </c>
      <c r="T351">
        <f>R351+S351</f>
        <v>44.5</v>
      </c>
    </row>
    <row r="352" spans="1:20" x14ac:dyDescent="0.2">
      <c r="K352" s="34">
        <f>SUM(C350:C351)</f>
        <v>5</v>
      </c>
      <c r="L352" s="34">
        <f t="shared" ref="L352" si="113">SUM(E350:E351)</f>
        <v>0</v>
      </c>
      <c r="M352" s="34">
        <f t="shared" ref="M352" si="114">SUM(F350:F351)</f>
        <v>6.5</v>
      </c>
      <c r="N352" s="34">
        <f t="shared" ref="N352" si="115">SUM(G350:G351)</f>
        <v>5</v>
      </c>
      <c r="O352" s="34">
        <f t="shared" ref="O352" si="116">SUM(H350:H351)</f>
        <v>7</v>
      </c>
      <c r="P352" s="34">
        <f t="shared" ref="P352" si="117">SUM(I350:I351)</f>
        <v>9</v>
      </c>
      <c r="Q352" s="34">
        <f t="shared" ref="Q352" si="118">SUM(J350:J351)</f>
        <v>12</v>
      </c>
    </row>
    <row r="353" spans="1:20" x14ac:dyDescent="0.2">
      <c r="A353" s="20">
        <v>43142</v>
      </c>
      <c r="C353">
        <v>3</v>
      </c>
      <c r="F353">
        <v>4</v>
      </c>
      <c r="G353">
        <v>3</v>
      </c>
      <c r="H353">
        <v>4</v>
      </c>
      <c r="I353">
        <v>5</v>
      </c>
      <c r="J353">
        <v>7</v>
      </c>
    </row>
    <row r="354" spans="1:20" x14ac:dyDescent="0.2">
      <c r="C354">
        <v>2</v>
      </c>
      <c r="F354">
        <v>2.5</v>
      </c>
      <c r="G354">
        <v>2</v>
      </c>
      <c r="H354">
        <v>3</v>
      </c>
      <c r="I354">
        <v>4</v>
      </c>
      <c r="J354">
        <v>5</v>
      </c>
      <c r="R354">
        <f>SUM(C353:J353)</f>
        <v>26</v>
      </c>
      <c r="S354">
        <f>SUM(C354:J354)</f>
        <v>18.5</v>
      </c>
      <c r="T354">
        <f>R354+S354</f>
        <v>44.5</v>
      </c>
    </row>
    <row r="355" spans="1:20" x14ac:dyDescent="0.2">
      <c r="K355" s="34">
        <f>SUM(C353:C354)</f>
        <v>5</v>
      </c>
      <c r="L355" s="34">
        <f t="shared" ref="L355" si="119">SUM(E353:E354)</f>
        <v>0</v>
      </c>
      <c r="M355" s="34">
        <f t="shared" ref="M355" si="120">SUM(F353:F354)</f>
        <v>6.5</v>
      </c>
      <c r="N355" s="34">
        <f t="shared" ref="N355" si="121">SUM(G353:G354)</f>
        <v>5</v>
      </c>
      <c r="O355" s="34">
        <f t="shared" ref="O355" si="122">SUM(H353:H354)</f>
        <v>7</v>
      </c>
      <c r="P355" s="34">
        <f t="shared" ref="P355" si="123">SUM(I353:I354)</f>
        <v>9</v>
      </c>
      <c r="Q355" s="34">
        <f t="shared" ref="Q355" si="124">SUM(J353:J354)</f>
        <v>12</v>
      </c>
    </row>
    <row r="356" spans="1:20" x14ac:dyDescent="0.2">
      <c r="A356" s="20">
        <v>43170</v>
      </c>
      <c r="C356">
        <v>3</v>
      </c>
      <c r="F356">
        <v>4</v>
      </c>
      <c r="G356">
        <v>3</v>
      </c>
      <c r="H356">
        <v>4</v>
      </c>
      <c r="I356">
        <v>5</v>
      </c>
      <c r="J356">
        <v>7</v>
      </c>
    </row>
    <row r="357" spans="1:20" x14ac:dyDescent="0.2">
      <c r="C357">
        <v>1.5</v>
      </c>
      <c r="F357">
        <v>2.5</v>
      </c>
      <c r="G357">
        <v>2</v>
      </c>
      <c r="H357">
        <v>3</v>
      </c>
      <c r="I357">
        <v>4</v>
      </c>
      <c r="J357">
        <v>5</v>
      </c>
      <c r="R357">
        <f>SUM(C356:J356)</f>
        <v>26</v>
      </c>
      <c r="S357">
        <f>SUM(C357:J357)</f>
        <v>18</v>
      </c>
      <c r="T357">
        <f>R357+S357</f>
        <v>44</v>
      </c>
    </row>
    <row r="358" spans="1:20" x14ac:dyDescent="0.2">
      <c r="K358" s="34">
        <f>SUM(C356:C357)</f>
        <v>4.5</v>
      </c>
      <c r="L358" s="34">
        <f t="shared" ref="L358" si="125">SUM(E356:E357)</f>
        <v>0</v>
      </c>
      <c r="M358" s="34">
        <f t="shared" ref="M358" si="126">SUM(F356:F357)</f>
        <v>6.5</v>
      </c>
      <c r="N358" s="34">
        <f t="shared" ref="N358" si="127">SUM(G356:G357)</f>
        <v>5</v>
      </c>
      <c r="O358" s="34">
        <f t="shared" ref="O358" si="128">SUM(H356:H357)</f>
        <v>7</v>
      </c>
      <c r="P358" s="34">
        <f t="shared" ref="P358" si="129">SUM(I356:I357)</f>
        <v>9</v>
      </c>
      <c r="Q358" s="34">
        <f t="shared" ref="Q358" si="130">SUM(J356:J357)</f>
        <v>12</v>
      </c>
    </row>
    <row r="359" spans="1:20" x14ac:dyDescent="0.2">
      <c r="A359" s="20">
        <v>43201</v>
      </c>
      <c r="C359">
        <v>2</v>
      </c>
      <c r="F359">
        <v>4</v>
      </c>
      <c r="G359">
        <v>3</v>
      </c>
      <c r="H359">
        <v>4</v>
      </c>
      <c r="I359">
        <v>5</v>
      </c>
      <c r="J359">
        <v>7</v>
      </c>
    </row>
    <row r="360" spans="1:20" x14ac:dyDescent="0.2">
      <c r="C360">
        <v>1.5</v>
      </c>
      <c r="F360">
        <v>3</v>
      </c>
      <c r="G360">
        <v>2</v>
      </c>
      <c r="H360">
        <v>3</v>
      </c>
      <c r="I360">
        <v>4</v>
      </c>
      <c r="J360">
        <v>5</v>
      </c>
      <c r="R360">
        <f>SUM(C359:J359)</f>
        <v>25</v>
      </c>
      <c r="S360">
        <f>SUM(C360:J360)</f>
        <v>18.5</v>
      </c>
      <c r="T360">
        <f>R360+S360</f>
        <v>43.5</v>
      </c>
    </row>
    <row r="361" spans="1:20" x14ac:dyDescent="0.2">
      <c r="K361" s="34">
        <f>SUM(C359:C360)</f>
        <v>3.5</v>
      </c>
      <c r="L361" s="34">
        <f t="shared" ref="L361" si="131">SUM(E359:E360)</f>
        <v>0</v>
      </c>
      <c r="M361" s="34">
        <f t="shared" ref="M361" si="132">SUM(F359:F360)</f>
        <v>7</v>
      </c>
      <c r="N361" s="34">
        <f t="shared" ref="N361" si="133">SUM(G359:G360)</f>
        <v>5</v>
      </c>
      <c r="O361" s="34">
        <f t="shared" ref="O361" si="134">SUM(H359:H360)</f>
        <v>7</v>
      </c>
      <c r="P361" s="34">
        <f t="shared" ref="P361" si="135">SUM(I359:I360)</f>
        <v>9</v>
      </c>
      <c r="Q361" s="34">
        <f t="shared" ref="Q361" si="136">SUM(J359:J360)</f>
        <v>12</v>
      </c>
    </row>
    <row r="362" spans="1:20" x14ac:dyDescent="0.2">
      <c r="A362" s="20">
        <v>43231</v>
      </c>
      <c r="C362">
        <v>2</v>
      </c>
      <c r="F362">
        <v>4</v>
      </c>
      <c r="G362">
        <v>3</v>
      </c>
      <c r="H362">
        <v>4</v>
      </c>
      <c r="I362">
        <v>5</v>
      </c>
      <c r="J362">
        <v>7</v>
      </c>
    </row>
    <row r="363" spans="1:20" x14ac:dyDescent="0.2">
      <c r="C363">
        <v>1.5</v>
      </c>
      <c r="F363">
        <v>3</v>
      </c>
      <c r="G363">
        <v>2</v>
      </c>
      <c r="H363">
        <v>3</v>
      </c>
      <c r="I363">
        <v>4</v>
      </c>
      <c r="J363">
        <v>5</v>
      </c>
      <c r="R363">
        <f>SUM(C362:J362)</f>
        <v>25</v>
      </c>
      <c r="S363">
        <f>SUM(C363:J363)</f>
        <v>18.5</v>
      </c>
      <c r="T363">
        <f>R363+S363</f>
        <v>43.5</v>
      </c>
    </row>
    <row r="364" spans="1:20" x14ac:dyDescent="0.2">
      <c r="K364" s="34">
        <f>SUM(C362:C363)</f>
        <v>3.5</v>
      </c>
      <c r="L364" s="34">
        <f t="shared" ref="L364" si="137">SUM(E362:E363)</f>
        <v>0</v>
      </c>
      <c r="M364" s="34">
        <f t="shared" ref="M364" si="138">SUM(F362:F363)</f>
        <v>7</v>
      </c>
      <c r="N364" s="34">
        <f t="shared" ref="N364" si="139">SUM(G362:G363)</f>
        <v>5</v>
      </c>
      <c r="O364" s="34">
        <f t="shared" ref="O364" si="140">SUM(H362:H363)</f>
        <v>7</v>
      </c>
      <c r="P364" s="34">
        <f t="shared" ref="P364" si="141">SUM(I362:I363)</f>
        <v>9</v>
      </c>
      <c r="Q364" s="34">
        <f t="shared" ref="Q364" si="142">SUM(J362:J363)</f>
        <v>12</v>
      </c>
    </row>
    <row r="365" spans="1:20" x14ac:dyDescent="0.2">
      <c r="A365" s="20">
        <v>43262</v>
      </c>
      <c r="C365">
        <v>2</v>
      </c>
      <c r="F365">
        <v>4</v>
      </c>
      <c r="G365">
        <v>3</v>
      </c>
      <c r="H365">
        <v>4</v>
      </c>
      <c r="I365">
        <v>5</v>
      </c>
      <c r="J365">
        <v>7</v>
      </c>
    </row>
    <row r="366" spans="1:20" x14ac:dyDescent="0.2">
      <c r="C366">
        <v>1</v>
      </c>
      <c r="F366">
        <v>3</v>
      </c>
      <c r="G366">
        <v>2</v>
      </c>
      <c r="H366">
        <v>3</v>
      </c>
      <c r="I366">
        <v>4</v>
      </c>
      <c r="J366">
        <v>5</v>
      </c>
      <c r="R366">
        <f>SUM(C365:J365)</f>
        <v>25</v>
      </c>
      <c r="S366">
        <f>SUM(C366:J366)</f>
        <v>18</v>
      </c>
      <c r="T366">
        <f>R366+S366</f>
        <v>43</v>
      </c>
    </row>
    <row r="367" spans="1:20" x14ac:dyDescent="0.2">
      <c r="K367" s="34">
        <f>SUM(C365:C366)</f>
        <v>3</v>
      </c>
      <c r="L367" s="34">
        <f t="shared" ref="L367" si="143">SUM(E365:E366)</f>
        <v>0</v>
      </c>
      <c r="M367" s="34">
        <f t="shared" ref="M367" si="144">SUM(F365:F366)</f>
        <v>7</v>
      </c>
      <c r="N367" s="34">
        <f t="shared" ref="N367" si="145">SUM(G365:G366)</f>
        <v>5</v>
      </c>
      <c r="O367" s="34">
        <f t="shared" ref="O367" si="146">SUM(H365:H366)</f>
        <v>7</v>
      </c>
      <c r="P367" s="34">
        <f t="shared" ref="P367" si="147">SUM(I365:I366)</f>
        <v>9</v>
      </c>
      <c r="Q367" s="34">
        <f t="shared" ref="Q367" si="148">SUM(J365:J366)</f>
        <v>12</v>
      </c>
    </row>
    <row r="368" spans="1:20" x14ac:dyDescent="0.2">
      <c r="A368" s="20">
        <v>43292</v>
      </c>
      <c r="C368">
        <v>2</v>
      </c>
      <c r="F368">
        <v>4</v>
      </c>
      <c r="G368">
        <v>3</v>
      </c>
      <c r="H368">
        <v>4</v>
      </c>
      <c r="I368">
        <v>5</v>
      </c>
      <c r="J368">
        <v>7</v>
      </c>
    </row>
    <row r="369" spans="1:20" x14ac:dyDescent="0.2">
      <c r="C369">
        <v>1.5</v>
      </c>
      <c r="F369">
        <v>3</v>
      </c>
      <c r="G369">
        <v>2</v>
      </c>
      <c r="H369">
        <v>3</v>
      </c>
      <c r="I369">
        <v>4</v>
      </c>
      <c r="J369">
        <v>5</v>
      </c>
      <c r="R369">
        <f>SUM(C368:J368)</f>
        <v>25</v>
      </c>
      <c r="S369">
        <f>SUM(C369:J369)</f>
        <v>18.5</v>
      </c>
      <c r="T369">
        <f>R369+S369</f>
        <v>43.5</v>
      </c>
    </row>
    <row r="370" spans="1:20" x14ac:dyDescent="0.2">
      <c r="K370" s="34">
        <f>SUM(C368:C369)</f>
        <v>3.5</v>
      </c>
      <c r="L370" s="34">
        <f t="shared" ref="L370" si="149">SUM(E368:E369)</f>
        <v>0</v>
      </c>
      <c r="M370" s="34">
        <f t="shared" ref="M370" si="150">SUM(F368:F369)</f>
        <v>7</v>
      </c>
      <c r="N370" s="34">
        <f t="shared" ref="N370" si="151">SUM(G368:G369)</f>
        <v>5</v>
      </c>
      <c r="O370" s="34">
        <f t="shared" ref="O370" si="152">SUM(H368:H369)</f>
        <v>7</v>
      </c>
      <c r="P370" s="34">
        <f t="shared" ref="P370" si="153">SUM(I368:I369)</f>
        <v>9</v>
      </c>
      <c r="Q370" s="34">
        <f t="shared" ref="Q370" si="154">SUM(J368:J369)</f>
        <v>12</v>
      </c>
    </row>
    <row r="371" spans="1:20" x14ac:dyDescent="0.2">
      <c r="A371" s="20">
        <v>43323</v>
      </c>
      <c r="C371">
        <v>2</v>
      </c>
      <c r="F371">
        <v>4</v>
      </c>
      <c r="G371">
        <v>3</v>
      </c>
      <c r="H371">
        <v>4</v>
      </c>
      <c r="I371">
        <v>5</v>
      </c>
      <c r="J371">
        <v>7</v>
      </c>
    </row>
    <row r="372" spans="1:20" x14ac:dyDescent="0.2">
      <c r="C372">
        <v>1</v>
      </c>
      <c r="F372">
        <v>3</v>
      </c>
      <c r="G372">
        <v>2</v>
      </c>
      <c r="H372">
        <v>3</v>
      </c>
      <c r="I372">
        <v>4</v>
      </c>
      <c r="J372">
        <v>5</v>
      </c>
      <c r="R372">
        <f>SUM(C371:J371)</f>
        <v>25</v>
      </c>
      <c r="S372">
        <f>SUM(C372:J372)</f>
        <v>18</v>
      </c>
      <c r="T372">
        <f>R372+S372</f>
        <v>43</v>
      </c>
    </row>
    <row r="373" spans="1:20" x14ac:dyDescent="0.2">
      <c r="K373" s="34">
        <f>SUM(C371:C372)</f>
        <v>3</v>
      </c>
      <c r="L373" s="34">
        <f t="shared" ref="L373" si="155">SUM(E371:E372)</f>
        <v>0</v>
      </c>
      <c r="M373" s="34">
        <f t="shared" ref="M373" si="156">SUM(F371:F372)</f>
        <v>7</v>
      </c>
      <c r="N373" s="34">
        <f t="shared" ref="N373" si="157">SUM(G371:G372)</f>
        <v>5</v>
      </c>
      <c r="O373" s="34">
        <f t="shared" ref="O373" si="158">SUM(H371:H372)</f>
        <v>7</v>
      </c>
      <c r="P373" s="34">
        <f t="shared" ref="P373" si="159">SUM(I371:I372)</f>
        <v>9</v>
      </c>
      <c r="Q373" s="34">
        <f t="shared" ref="Q373" si="160">SUM(J371:J372)</f>
        <v>12</v>
      </c>
    </row>
    <row r="374" spans="1:20" x14ac:dyDescent="0.2">
      <c r="A374" s="20">
        <v>43354</v>
      </c>
      <c r="C374">
        <v>1</v>
      </c>
      <c r="F374">
        <v>4</v>
      </c>
      <c r="G374">
        <v>2</v>
      </c>
      <c r="H374">
        <v>4</v>
      </c>
      <c r="I374">
        <v>5</v>
      </c>
      <c r="J374">
        <v>7</v>
      </c>
    </row>
    <row r="375" spans="1:20" x14ac:dyDescent="0.2">
      <c r="C375">
        <v>2</v>
      </c>
      <c r="F375">
        <v>3</v>
      </c>
      <c r="G375">
        <v>2</v>
      </c>
      <c r="H375">
        <v>3</v>
      </c>
      <c r="I375">
        <v>4</v>
      </c>
      <c r="J375">
        <v>5</v>
      </c>
      <c r="R375">
        <f>SUM(C374:J374)</f>
        <v>23</v>
      </c>
      <c r="S375">
        <f>SUM(C375:J375)</f>
        <v>19</v>
      </c>
      <c r="T375">
        <f>R375+S375</f>
        <v>42</v>
      </c>
    </row>
    <row r="376" spans="1:20" x14ac:dyDescent="0.2">
      <c r="K376" s="34">
        <f>SUM(C374:C375)</f>
        <v>3</v>
      </c>
      <c r="L376" s="34">
        <f t="shared" ref="L376" si="161">SUM(E374:E375)</f>
        <v>0</v>
      </c>
      <c r="M376" s="34">
        <f t="shared" ref="M376" si="162">SUM(F374:F375)</f>
        <v>7</v>
      </c>
      <c r="N376" s="34">
        <f t="shared" ref="N376" si="163">SUM(G374:G375)</f>
        <v>4</v>
      </c>
      <c r="O376" s="34">
        <f t="shared" ref="O376" si="164">SUM(H374:H375)</f>
        <v>7</v>
      </c>
      <c r="P376" s="34">
        <f t="shared" ref="P376" si="165">SUM(I374:I375)</f>
        <v>9</v>
      </c>
      <c r="Q376" s="34">
        <f t="shared" ref="Q376" si="166">SUM(J374:J375)</f>
        <v>12</v>
      </c>
    </row>
    <row r="377" spans="1:20" x14ac:dyDescent="0.2">
      <c r="A377" s="20">
        <v>43384</v>
      </c>
      <c r="C377">
        <v>2</v>
      </c>
      <c r="F377">
        <v>4</v>
      </c>
      <c r="G377">
        <v>3</v>
      </c>
      <c r="H377">
        <v>3</v>
      </c>
      <c r="I377">
        <v>5</v>
      </c>
      <c r="J377">
        <v>7</v>
      </c>
    </row>
    <row r="378" spans="1:20" x14ac:dyDescent="0.2">
      <c r="C378">
        <v>1</v>
      </c>
      <c r="F378">
        <v>3</v>
      </c>
      <c r="G378">
        <v>2</v>
      </c>
      <c r="H378">
        <v>3</v>
      </c>
      <c r="I378">
        <v>4</v>
      </c>
      <c r="J378">
        <v>5</v>
      </c>
      <c r="R378">
        <f>SUM(C377:J377)</f>
        <v>24</v>
      </c>
      <c r="S378">
        <f>SUM(C378:J378)</f>
        <v>18</v>
      </c>
      <c r="T378">
        <f>R378+S378</f>
        <v>42</v>
      </c>
    </row>
    <row r="379" spans="1:20" x14ac:dyDescent="0.2">
      <c r="K379" s="34">
        <f>SUM(C377:C378)</f>
        <v>3</v>
      </c>
      <c r="L379" s="34">
        <f t="shared" ref="L379" si="167">SUM(E377:E378)</f>
        <v>0</v>
      </c>
      <c r="M379" s="34">
        <f t="shared" ref="M379" si="168">SUM(F377:F378)</f>
        <v>7</v>
      </c>
      <c r="N379" s="34">
        <f t="shared" ref="N379" si="169">SUM(G377:G378)</f>
        <v>5</v>
      </c>
      <c r="O379" s="34">
        <f t="shared" ref="O379" si="170">SUM(H377:H378)</f>
        <v>6</v>
      </c>
      <c r="P379" s="34">
        <f t="shared" ref="P379" si="171">SUM(I377:I378)</f>
        <v>9</v>
      </c>
      <c r="Q379" s="34">
        <f t="shared" ref="Q379" si="172">SUM(J377:J378)</f>
        <v>12</v>
      </c>
    </row>
    <row r="380" spans="1:20" x14ac:dyDescent="0.2">
      <c r="A380" s="20">
        <v>43415</v>
      </c>
      <c r="C380">
        <v>2</v>
      </c>
      <c r="F380">
        <v>4</v>
      </c>
      <c r="G380">
        <v>3</v>
      </c>
      <c r="H380">
        <v>3</v>
      </c>
      <c r="I380">
        <v>5</v>
      </c>
      <c r="J380">
        <v>7</v>
      </c>
    </row>
    <row r="381" spans="1:20" x14ac:dyDescent="0.2">
      <c r="C381">
        <v>1.5</v>
      </c>
      <c r="F381">
        <v>3</v>
      </c>
      <c r="G381">
        <v>2</v>
      </c>
      <c r="H381">
        <v>3</v>
      </c>
      <c r="I381">
        <v>4</v>
      </c>
      <c r="J381">
        <v>5</v>
      </c>
      <c r="R381">
        <f>SUM(C380:J380)</f>
        <v>24</v>
      </c>
      <c r="S381">
        <f>SUM(C381:J381)</f>
        <v>18.5</v>
      </c>
      <c r="T381">
        <f>R381+S381</f>
        <v>42.5</v>
      </c>
    </row>
    <row r="382" spans="1:20" x14ac:dyDescent="0.2">
      <c r="K382" s="34">
        <f>SUM(C380:C381)</f>
        <v>3.5</v>
      </c>
      <c r="L382" s="34">
        <f t="shared" ref="L382" si="173">SUM(E380:E381)</f>
        <v>0</v>
      </c>
      <c r="M382" s="34">
        <f t="shared" ref="M382" si="174">SUM(F380:F381)</f>
        <v>7</v>
      </c>
      <c r="N382" s="34">
        <f t="shared" ref="N382" si="175">SUM(G380:G381)</f>
        <v>5</v>
      </c>
      <c r="O382" s="34">
        <f t="shared" ref="O382" si="176">SUM(H380:H381)</f>
        <v>6</v>
      </c>
      <c r="P382" s="34">
        <f t="shared" ref="P382" si="177">SUM(I380:I381)</f>
        <v>9</v>
      </c>
      <c r="Q382" s="34">
        <f t="shared" ref="Q382" si="178">SUM(J380:J381)</f>
        <v>12</v>
      </c>
    </row>
    <row r="383" spans="1:20" x14ac:dyDescent="0.2">
      <c r="A383" s="20">
        <v>43445</v>
      </c>
      <c r="C383">
        <v>2</v>
      </c>
      <c r="F383">
        <v>4</v>
      </c>
      <c r="G383">
        <v>3</v>
      </c>
      <c r="H383">
        <v>4</v>
      </c>
      <c r="I383">
        <v>5</v>
      </c>
      <c r="J383">
        <v>7</v>
      </c>
    </row>
    <row r="384" spans="1:20" x14ac:dyDescent="0.2">
      <c r="C384">
        <v>1.5</v>
      </c>
      <c r="F384">
        <v>3</v>
      </c>
      <c r="G384">
        <v>2</v>
      </c>
      <c r="H384">
        <v>3</v>
      </c>
      <c r="I384">
        <v>4</v>
      </c>
      <c r="J384">
        <v>5</v>
      </c>
      <c r="R384">
        <f>SUM(C383:J383)</f>
        <v>25</v>
      </c>
      <c r="S384">
        <f>SUM(C384:J384)</f>
        <v>18.5</v>
      </c>
      <c r="T384">
        <f>R384+S384</f>
        <v>43.5</v>
      </c>
    </row>
    <row r="385" spans="1:20" x14ac:dyDescent="0.2">
      <c r="K385" s="34">
        <f>SUM(C383:C384)</f>
        <v>3.5</v>
      </c>
      <c r="L385" s="34">
        <f t="shared" ref="L385" si="179">SUM(E383:E384)</f>
        <v>0</v>
      </c>
      <c r="M385" s="34">
        <f t="shared" ref="M385" si="180">SUM(F383:F384)</f>
        <v>7</v>
      </c>
      <c r="N385" s="34">
        <f t="shared" ref="N385" si="181">SUM(G383:G384)</f>
        <v>5</v>
      </c>
      <c r="O385" s="34">
        <f t="shared" ref="O385" si="182">SUM(H383:H384)</f>
        <v>7</v>
      </c>
      <c r="P385" s="34">
        <f t="shared" ref="P385" si="183">SUM(I383:I384)</f>
        <v>9</v>
      </c>
      <c r="Q385" s="34">
        <f t="shared" ref="Q385" si="184">SUM(J383:J384)</f>
        <v>12</v>
      </c>
    </row>
    <row r="386" spans="1:20" x14ac:dyDescent="0.2">
      <c r="A386" s="20" t="s">
        <v>394</v>
      </c>
      <c r="C386">
        <v>2</v>
      </c>
      <c r="F386">
        <v>4</v>
      </c>
      <c r="G386">
        <v>3</v>
      </c>
      <c r="H386">
        <v>4</v>
      </c>
      <c r="I386">
        <v>5</v>
      </c>
      <c r="J386">
        <v>7</v>
      </c>
    </row>
    <row r="387" spans="1:20" x14ac:dyDescent="0.2">
      <c r="C387">
        <v>2</v>
      </c>
      <c r="F387">
        <v>3</v>
      </c>
      <c r="G387">
        <v>2</v>
      </c>
      <c r="H387">
        <v>3</v>
      </c>
      <c r="I387">
        <v>4</v>
      </c>
      <c r="J387">
        <v>4</v>
      </c>
      <c r="R387">
        <f>SUM(C386:J386)</f>
        <v>25</v>
      </c>
      <c r="S387">
        <f>SUM(C387:J387)</f>
        <v>18</v>
      </c>
      <c r="T387">
        <f>R387+S387</f>
        <v>43</v>
      </c>
    </row>
    <row r="388" spans="1:20" x14ac:dyDescent="0.2">
      <c r="K388" s="34">
        <f>SUM(C386:C387)</f>
        <v>4</v>
      </c>
      <c r="L388" s="34">
        <f t="shared" ref="L388" si="185">SUM(E386:E387)</f>
        <v>0</v>
      </c>
      <c r="M388" s="34">
        <f t="shared" ref="M388" si="186">SUM(F386:F387)</f>
        <v>7</v>
      </c>
      <c r="N388" s="34">
        <f t="shared" ref="N388" si="187">SUM(G386:G387)</f>
        <v>5</v>
      </c>
      <c r="O388" s="34">
        <f t="shared" ref="O388" si="188">SUM(H386:H387)</f>
        <v>7</v>
      </c>
      <c r="P388" s="34">
        <f t="shared" ref="P388" si="189">SUM(I386:I387)</f>
        <v>9</v>
      </c>
      <c r="Q388" s="34">
        <f t="shared" ref="Q388" si="190">SUM(J386:J387)</f>
        <v>11</v>
      </c>
    </row>
    <row r="389" spans="1:20" x14ac:dyDescent="0.2">
      <c r="A389" s="20" t="s">
        <v>395</v>
      </c>
      <c r="C389">
        <v>2</v>
      </c>
      <c r="F389">
        <v>4</v>
      </c>
      <c r="G389">
        <v>3</v>
      </c>
      <c r="H389">
        <v>4</v>
      </c>
      <c r="I389">
        <v>5</v>
      </c>
      <c r="J389">
        <v>7</v>
      </c>
    </row>
    <row r="390" spans="1:20" x14ac:dyDescent="0.2">
      <c r="C390">
        <v>1.5</v>
      </c>
      <c r="F390">
        <v>3</v>
      </c>
      <c r="G390">
        <v>2</v>
      </c>
      <c r="H390">
        <v>3</v>
      </c>
      <c r="I390">
        <v>3</v>
      </c>
      <c r="J390">
        <v>5</v>
      </c>
      <c r="R390">
        <f>SUM(C389:J389)</f>
        <v>25</v>
      </c>
      <c r="S390">
        <f>SUM(C390:J390)</f>
        <v>17.5</v>
      </c>
      <c r="T390">
        <f>R390+S390</f>
        <v>42.5</v>
      </c>
    </row>
    <row r="391" spans="1:20" x14ac:dyDescent="0.2">
      <c r="K391" s="34">
        <f>SUM(C389:C390)</f>
        <v>3.5</v>
      </c>
      <c r="L391" s="34">
        <f t="shared" ref="L391" si="191">SUM(E389:E390)</f>
        <v>0</v>
      </c>
      <c r="M391" s="34">
        <f t="shared" ref="M391" si="192">SUM(F389:F390)</f>
        <v>7</v>
      </c>
      <c r="N391" s="34">
        <f t="shared" ref="N391" si="193">SUM(G389:G390)</f>
        <v>5</v>
      </c>
      <c r="O391" s="34">
        <f t="shared" ref="O391" si="194">SUM(H389:H390)</f>
        <v>7</v>
      </c>
      <c r="P391" s="34">
        <f t="shared" ref="P391" si="195">SUM(I389:I390)</f>
        <v>8</v>
      </c>
      <c r="Q391" s="34">
        <f t="shared" ref="Q391" si="196">SUM(J389:J390)</f>
        <v>12</v>
      </c>
    </row>
    <row r="392" spans="1:20" x14ac:dyDescent="0.2">
      <c r="A392" s="20" t="s">
        <v>396</v>
      </c>
      <c r="C392">
        <v>2</v>
      </c>
      <c r="F392">
        <v>4</v>
      </c>
      <c r="G392">
        <v>3</v>
      </c>
      <c r="H392">
        <v>4</v>
      </c>
      <c r="I392">
        <v>5</v>
      </c>
      <c r="J392">
        <v>7</v>
      </c>
    </row>
    <row r="393" spans="1:20" x14ac:dyDescent="0.2">
      <c r="C393">
        <v>1.5</v>
      </c>
      <c r="F393">
        <v>2.5</v>
      </c>
      <c r="G393">
        <v>2</v>
      </c>
      <c r="H393">
        <v>3</v>
      </c>
      <c r="I393">
        <v>4</v>
      </c>
      <c r="J393">
        <v>5</v>
      </c>
      <c r="R393">
        <f>SUM(C392:J392)</f>
        <v>25</v>
      </c>
      <c r="S393">
        <f>SUM(C393:J393)</f>
        <v>18</v>
      </c>
      <c r="T393">
        <f>R393+S393</f>
        <v>43</v>
      </c>
    </row>
    <row r="394" spans="1:20" x14ac:dyDescent="0.2">
      <c r="K394" s="34">
        <f>SUM(C392:C393)</f>
        <v>3.5</v>
      </c>
      <c r="L394" s="34">
        <f t="shared" ref="L394" si="197">SUM(E392:E393)</f>
        <v>0</v>
      </c>
      <c r="M394" s="34">
        <f t="shared" ref="M394" si="198">SUM(F392:F393)</f>
        <v>6.5</v>
      </c>
      <c r="N394" s="34">
        <f t="shared" ref="N394" si="199">SUM(G392:G393)</f>
        <v>5</v>
      </c>
      <c r="O394" s="34">
        <f t="shared" ref="O394" si="200">SUM(H392:H393)</f>
        <v>7</v>
      </c>
      <c r="P394" s="34">
        <f t="shared" ref="P394" si="201">SUM(I392:I393)</f>
        <v>9</v>
      </c>
      <c r="Q394" s="34">
        <f t="shared" ref="Q394" si="202">SUM(J392:J393)</f>
        <v>12</v>
      </c>
    </row>
    <row r="395" spans="1:20" x14ac:dyDescent="0.2">
      <c r="A395" s="20" t="s">
        <v>397</v>
      </c>
      <c r="C395">
        <v>2</v>
      </c>
      <c r="F395">
        <v>4</v>
      </c>
      <c r="G395">
        <v>3</v>
      </c>
      <c r="H395">
        <v>4</v>
      </c>
      <c r="I395">
        <v>5</v>
      </c>
      <c r="J395">
        <v>7</v>
      </c>
    </row>
    <row r="396" spans="1:20" x14ac:dyDescent="0.2">
      <c r="C396">
        <v>1</v>
      </c>
      <c r="F396">
        <v>3</v>
      </c>
      <c r="G396">
        <v>2</v>
      </c>
      <c r="H396">
        <v>3</v>
      </c>
      <c r="I396">
        <v>4</v>
      </c>
      <c r="J396">
        <v>5</v>
      </c>
      <c r="R396">
        <f>SUM(C395:J395)</f>
        <v>25</v>
      </c>
      <c r="S396">
        <f>SUM(C396:J396)</f>
        <v>18</v>
      </c>
      <c r="T396">
        <f>R396+S396</f>
        <v>43</v>
      </c>
    </row>
    <row r="397" spans="1:20" x14ac:dyDescent="0.2">
      <c r="K397" s="34">
        <f>SUM(C395:C396)</f>
        <v>3</v>
      </c>
      <c r="L397" s="34">
        <f t="shared" ref="L397" si="203">SUM(E395:E396)</f>
        <v>0</v>
      </c>
      <c r="M397" s="34">
        <f t="shared" ref="M397" si="204">SUM(F395:F396)</f>
        <v>7</v>
      </c>
      <c r="N397" s="34">
        <f t="shared" ref="N397" si="205">SUM(G395:G396)</f>
        <v>5</v>
      </c>
      <c r="O397" s="34">
        <f t="shared" ref="O397" si="206">SUM(H395:H396)</f>
        <v>7</v>
      </c>
      <c r="P397" s="34">
        <f t="shared" ref="P397" si="207">SUM(I395:I396)</f>
        <v>9</v>
      </c>
      <c r="Q397" s="34">
        <f t="shared" ref="Q397" si="208">SUM(J395:J396)</f>
        <v>12</v>
      </c>
    </row>
    <row r="398" spans="1:20" x14ac:dyDescent="0.2">
      <c r="A398" s="20" t="s">
        <v>398</v>
      </c>
      <c r="C398">
        <v>2</v>
      </c>
      <c r="F398">
        <v>4</v>
      </c>
      <c r="G398">
        <v>3</v>
      </c>
      <c r="H398">
        <v>4</v>
      </c>
      <c r="I398">
        <v>5</v>
      </c>
      <c r="J398">
        <v>6</v>
      </c>
    </row>
    <row r="399" spans="1:20" x14ac:dyDescent="0.2">
      <c r="C399">
        <v>1.5</v>
      </c>
      <c r="F399">
        <v>3</v>
      </c>
      <c r="G399">
        <v>1.5</v>
      </c>
      <c r="H399">
        <v>3</v>
      </c>
      <c r="I399">
        <v>4</v>
      </c>
      <c r="J399">
        <v>5</v>
      </c>
      <c r="R399">
        <f>SUM(C398:J398)</f>
        <v>24</v>
      </c>
      <c r="S399">
        <f>SUM(C399:J399)</f>
        <v>18</v>
      </c>
      <c r="T399">
        <f>R399+S399</f>
        <v>42</v>
      </c>
    </row>
    <row r="400" spans="1:20" x14ac:dyDescent="0.2">
      <c r="K400" s="34">
        <f>SUM(C398:C399)</f>
        <v>3.5</v>
      </c>
      <c r="L400" s="34">
        <f t="shared" ref="L400" si="209">SUM(E398:E399)</f>
        <v>0</v>
      </c>
      <c r="M400" s="34">
        <f t="shared" ref="M400" si="210">SUM(F398:F399)</f>
        <v>7</v>
      </c>
      <c r="N400" s="34">
        <f t="shared" ref="N400" si="211">SUM(G398:G399)</f>
        <v>4.5</v>
      </c>
      <c r="O400" s="34">
        <f t="shared" ref="O400" si="212">SUM(H398:H399)</f>
        <v>7</v>
      </c>
      <c r="P400" s="34">
        <f t="shared" ref="P400" si="213">SUM(I398:I399)</f>
        <v>9</v>
      </c>
      <c r="Q400" s="34">
        <f t="shared" ref="Q400" si="214">SUM(J398:J399)</f>
        <v>11</v>
      </c>
    </row>
    <row r="401" spans="1:1" x14ac:dyDescent="0.2">
      <c r="A401" s="20" t="s">
        <v>399</v>
      </c>
    </row>
    <row r="404" spans="1:1" x14ac:dyDescent="0.2">
      <c r="A404" s="20" t="s">
        <v>400</v>
      </c>
    </row>
    <row r="407" spans="1:1" x14ac:dyDescent="0.2">
      <c r="A407" s="20" t="s">
        <v>401</v>
      </c>
    </row>
    <row r="410" spans="1:1" x14ac:dyDescent="0.2">
      <c r="A410" s="20" t="s">
        <v>402</v>
      </c>
    </row>
    <row r="413" spans="1:1" x14ac:dyDescent="0.2">
      <c r="A413" s="20" t="s">
        <v>403</v>
      </c>
    </row>
    <row r="416" spans="1:1" x14ac:dyDescent="0.2">
      <c r="A416" s="20" t="s">
        <v>404</v>
      </c>
    </row>
    <row r="419" spans="1:1" x14ac:dyDescent="0.2">
      <c r="A419" s="20" t="s">
        <v>405</v>
      </c>
    </row>
    <row r="422" spans="1:1" x14ac:dyDescent="0.2">
      <c r="A422" s="20" t="s">
        <v>406</v>
      </c>
    </row>
  </sheetData>
  <mergeCells count="2">
    <mergeCell ref="I84:I85"/>
    <mergeCell ref="K81:P8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opLeftCell="A11" workbookViewId="0">
      <selection activeCell="C2" sqref="C2:C34"/>
    </sheetView>
  </sheetViews>
  <sheetFormatPr defaultRowHeight="12.75" x14ac:dyDescent="0.2"/>
  <cols>
    <col min="1" max="1" width="25.85546875" style="36" bestFit="1" customWidth="1"/>
    <col min="3" max="3" width="14" bestFit="1" customWidth="1"/>
  </cols>
  <sheetData>
    <row r="1" spans="1:4" x14ac:dyDescent="0.2">
      <c r="A1" s="36" t="s">
        <v>15</v>
      </c>
      <c r="B1" t="s">
        <v>316</v>
      </c>
      <c r="C1" t="s">
        <v>20</v>
      </c>
    </row>
    <row r="2" spans="1:4" x14ac:dyDescent="0.2">
      <c r="A2" s="36">
        <v>43317</v>
      </c>
      <c r="B2">
        <v>10</v>
      </c>
      <c r="C2">
        <f>B2*30</f>
        <v>300</v>
      </c>
    </row>
    <row r="3" spans="1:4" x14ac:dyDescent="0.2">
      <c r="A3" s="36">
        <v>43318</v>
      </c>
      <c r="B3">
        <v>10</v>
      </c>
      <c r="C3">
        <f t="shared" ref="C3:C34" si="0">B3*30</f>
        <v>300</v>
      </c>
    </row>
    <row r="4" spans="1:4" x14ac:dyDescent="0.2">
      <c r="A4" s="36">
        <v>43319</v>
      </c>
      <c r="B4">
        <v>10</v>
      </c>
      <c r="C4">
        <f t="shared" si="0"/>
        <v>300</v>
      </c>
    </row>
    <row r="5" spans="1:4" x14ac:dyDescent="0.2">
      <c r="A5" s="36">
        <v>43320</v>
      </c>
      <c r="B5">
        <v>0</v>
      </c>
      <c r="C5">
        <f t="shared" si="0"/>
        <v>0</v>
      </c>
      <c r="D5" t="s">
        <v>249</v>
      </c>
    </row>
    <row r="6" spans="1:4" x14ac:dyDescent="0.2">
      <c r="A6" s="36">
        <v>43321</v>
      </c>
      <c r="B6">
        <v>10</v>
      </c>
      <c r="C6">
        <f t="shared" si="0"/>
        <v>300</v>
      </c>
    </row>
    <row r="7" spans="1:4" x14ac:dyDescent="0.2">
      <c r="A7" s="36">
        <v>43322</v>
      </c>
      <c r="B7">
        <v>10</v>
      </c>
      <c r="C7">
        <f t="shared" si="0"/>
        <v>300</v>
      </c>
    </row>
    <row r="8" spans="1:4" x14ac:dyDescent="0.2">
      <c r="A8" s="36">
        <v>43323</v>
      </c>
      <c r="B8">
        <v>10</v>
      </c>
      <c r="C8">
        <f t="shared" si="0"/>
        <v>300</v>
      </c>
    </row>
    <row r="9" spans="1:4" x14ac:dyDescent="0.2">
      <c r="A9" s="36">
        <v>43324</v>
      </c>
      <c r="B9">
        <v>10</v>
      </c>
      <c r="C9">
        <f t="shared" si="0"/>
        <v>300</v>
      </c>
    </row>
    <row r="10" spans="1:4" x14ac:dyDescent="0.2">
      <c r="A10" s="36">
        <v>43325</v>
      </c>
      <c r="B10">
        <v>10</v>
      </c>
      <c r="C10">
        <f t="shared" si="0"/>
        <v>300</v>
      </c>
    </row>
    <row r="11" spans="1:4" x14ac:dyDescent="0.2">
      <c r="A11" s="36">
        <v>43326</v>
      </c>
      <c r="B11">
        <v>10</v>
      </c>
      <c r="C11">
        <f t="shared" si="0"/>
        <v>300</v>
      </c>
    </row>
    <row r="12" spans="1:4" x14ac:dyDescent="0.2">
      <c r="A12" s="36">
        <v>43327</v>
      </c>
      <c r="B12">
        <v>10</v>
      </c>
      <c r="C12">
        <f t="shared" si="0"/>
        <v>300</v>
      </c>
    </row>
    <row r="13" spans="1:4" x14ac:dyDescent="0.2">
      <c r="A13" s="36">
        <v>43328</v>
      </c>
      <c r="B13">
        <v>10</v>
      </c>
      <c r="C13">
        <f t="shared" si="0"/>
        <v>300</v>
      </c>
    </row>
    <row r="14" spans="1:4" x14ac:dyDescent="0.2">
      <c r="A14" s="36">
        <v>43329</v>
      </c>
      <c r="B14">
        <v>10</v>
      </c>
      <c r="C14">
        <f t="shared" si="0"/>
        <v>300</v>
      </c>
    </row>
    <row r="15" spans="1:4" x14ac:dyDescent="0.2">
      <c r="A15" s="36">
        <v>43330</v>
      </c>
      <c r="B15">
        <v>10</v>
      </c>
      <c r="C15">
        <f t="shared" si="0"/>
        <v>300</v>
      </c>
    </row>
    <row r="16" spans="1:4" x14ac:dyDescent="0.2">
      <c r="A16" s="36">
        <v>43331</v>
      </c>
      <c r="B16">
        <v>10</v>
      </c>
      <c r="C16">
        <f t="shared" si="0"/>
        <v>300</v>
      </c>
    </row>
    <row r="17" spans="1:4" x14ac:dyDescent="0.2">
      <c r="A17" s="36">
        <v>43332</v>
      </c>
      <c r="B17">
        <v>10</v>
      </c>
      <c r="C17">
        <f t="shared" si="0"/>
        <v>300</v>
      </c>
    </row>
    <row r="18" spans="1:4" x14ac:dyDescent="0.2">
      <c r="A18" s="36">
        <v>43333</v>
      </c>
      <c r="B18">
        <v>10</v>
      </c>
      <c r="C18">
        <f t="shared" si="0"/>
        <v>300</v>
      </c>
    </row>
    <row r="19" spans="1:4" x14ac:dyDescent="0.2">
      <c r="A19" s="36">
        <v>43334</v>
      </c>
      <c r="B19">
        <v>10</v>
      </c>
      <c r="C19">
        <f t="shared" si="0"/>
        <v>300</v>
      </c>
    </row>
    <row r="20" spans="1:4" x14ac:dyDescent="0.2">
      <c r="A20" s="36">
        <v>43335</v>
      </c>
      <c r="B20">
        <v>10</v>
      </c>
      <c r="C20">
        <f t="shared" si="0"/>
        <v>300</v>
      </c>
    </row>
    <row r="21" spans="1:4" x14ac:dyDescent="0.2">
      <c r="A21" s="36">
        <v>43336</v>
      </c>
      <c r="B21">
        <v>10</v>
      </c>
      <c r="C21">
        <f t="shared" si="0"/>
        <v>300</v>
      </c>
    </row>
    <row r="22" spans="1:4" x14ac:dyDescent="0.2">
      <c r="A22" s="36">
        <v>43337</v>
      </c>
      <c r="B22">
        <v>10</v>
      </c>
      <c r="C22">
        <f t="shared" si="0"/>
        <v>300</v>
      </c>
    </row>
    <row r="23" spans="1:4" x14ac:dyDescent="0.2">
      <c r="A23" s="36">
        <v>43338</v>
      </c>
      <c r="B23">
        <v>10</v>
      </c>
      <c r="C23">
        <f t="shared" si="0"/>
        <v>300</v>
      </c>
    </row>
    <row r="24" spans="1:4" x14ac:dyDescent="0.2">
      <c r="A24" s="36">
        <v>43339</v>
      </c>
      <c r="B24">
        <v>10</v>
      </c>
      <c r="C24">
        <f t="shared" si="0"/>
        <v>300</v>
      </c>
    </row>
    <row r="25" spans="1:4" x14ac:dyDescent="0.2">
      <c r="A25" s="36">
        <v>43340</v>
      </c>
      <c r="B25">
        <v>10</v>
      </c>
      <c r="C25">
        <f t="shared" si="0"/>
        <v>300</v>
      </c>
    </row>
    <row r="26" spans="1:4" x14ac:dyDescent="0.2">
      <c r="A26" s="36">
        <v>43341</v>
      </c>
      <c r="B26">
        <v>10</v>
      </c>
      <c r="C26">
        <f t="shared" si="0"/>
        <v>300</v>
      </c>
    </row>
    <row r="27" spans="1:4" x14ac:dyDescent="0.2">
      <c r="A27" s="36">
        <v>43342</v>
      </c>
      <c r="B27">
        <v>10</v>
      </c>
      <c r="C27">
        <f t="shared" si="0"/>
        <v>300</v>
      </c>
    </row>
    <row r="28" spans="1:4" x14ac:dyDescent="0.2">
      <c r="A28" s="36">
        <v>43343</v>
      </c>
      <c r="B28">
        <v>10</v>
      </c>
      <c r="C28">
        <f t="shared" si="0"/>
        <v>300</v>
      </c>
      <c r="D28">
        <f>SUM(C2:C28)</f>
        <v>7800</v>
      </c>
    </row>
    <row r="29" spans="1:4" x14ac:dyDescent="0.2">
      <c r="A29" s="36">
        <v>43344</v>
      </c>
      <c r="B29">
        <v>10</v>
      </c>
      <c r="C29">
        <f t="shared" si="0"/>
        <v>300</v>
      </c>
    </row>
    <row r="30" spans="1:4" x14ac:dyDescent="0.2">
      <c r="A30" s="36">
        <v>43345</v>
      </c>
      <c r="B30">
        <v>10</v>
      </c>
      <c r="C30">
        <f t="shared" si="0"/>
        <v>300</v>
      </c>
    </row>
    <row r="31" spans="1:4" x14ac:dyDescent="0.2">
      <c r="A31" s="36">
        <v>43346</v>
      </c>
      <c r="B31">
        <v>10</v>
      </c>
      <c r="C31">
        <f t="shared" si="0"/>
        <v>300</v>
      </c>
    </row>
    <row r="32" spans="1:4" x14ac:dyDescent="0.2">
      <c r="A32" s="36">
        <v>43347</v>
      </c>
      <c r="B32">
        <v>10</v>
      </c>
      <c r="C32">
        <f t="shared" si="0"/>
        <v>300</v>
      </c>
    </row>
    <row r="33" spans="1:4" x14ac:dyDescent="0.2">
      <c r="A33" s="36">
        <v>43348</v>
      </c>
      <c r="B33">
        <v>10</v>
      </c>
      <c r="C33">
        <f t="shared" si="0"/>
        <v>300</v>
      </c>
    </row>
    <row r="34" spans="1:4" x14ac:dyDescent="0.2">
      <c r="A34" s="36">
        <v>43349</v>
      </c>
      <c r="B34">
        <v>10</v>
      </c>
      <c r="C34">
        <f t="shared" si="0"/>
        <v>300</v>
      </c>
      <c r="D34" t="s">
        <v>324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24" sqref="A24"/>
    </sheetView>
  </sheetViews>
  <sheetFormatPr defaultRowHeight="12.75" x14ac:dyDescent="0.2"/>
  <cols>
    <col min="1" max="1" width="22.7109375" bestFit="1" customWidth="1"/>
  </cols>
  <sheetData>
    <row r="1" spans="1:2" x14ac:dyDescent="0.2">
      <c r="A1" t="s">
        <v>114</v>
      </c>
      <c r="B1" s="28">
        <v>0.25</v>
      </c>
    </row>
    <row r="2" spans="1:2" x14ac:dyDescent="0.2">
      <c r="A2" t="s">
        <v>115</v>
      </c>
      <c r="B2" s="28">
        <v>0.29166666666666669</v>
      </c>
    </row>
    <row r="3" spans="1:2" x14ac:dyDescent="0.2">
      <c r="A3" t="s">
        <v>129</v>
      </c>
      <c r="B3" s="28">
        <v>0.32291666666666669</v>
      </c>
    </row>
    <row r="4" spans="1:2" x14ac:dyDescent="0.2">
      <c r="A4" t="s">
        <v>128</v>
      </c>
      <c r="B4" s="28">
        <v>0.33333333333333331</v>
      </c>
    </row>
    <row r="5" spans="1:2" x14ac:dyDescent="0.2">
      <c r="A5" t="s">
        <v>130</v>
      </c>
      <c r="B5" s="28">
        <v>0.375</v>
      </c>
    </row>
    <row r="6" spans="1:2" x14ac:dyDescent="0.2">
      <c r="A6" t="s">
        <v>116</v>
      </c>
      <c r="B6" s="28">
        <v>0.45833333333333331</v>
      </c>
    </row>
    <row r="7" spans="1:2" x14ac:dyDescent="0.2">
      <c r="A7" t="s">
        <v>119</v>
      </c>
      <c r="B7" s="28">
        <v>0.5</v>
      </c>
    </row>
    <row r="8" spans="1:2" x14ac:dyDescent="0.2">
      <c r="A8" t="s">
        <v>117</v>
      </c>
      <c r="B8" s="28">
        <v>0.58333333333333337</v>
      </c>
    </row>
    <row r="9" spans="1:2" x14ac:dyDescent="0.2">
      <c r="A9" t="s">
        <v>114</v>
      </c>
      <c r="B9" s="28">
        <v>0.64583333333333337</v>
      </c>
    </row>
    <row r="10" spans="1:2" x14ac:dyDescent="0.2">
      <c r="A10" t="s">
        <v>115</v>
      </c>
      <c r="B10" s="28">
        <v>0.66666666666666663</v>
      </c>
    </row>
    <row r="11" spans="1:2" x14ac:dyDescent="0.2">
      <c r="A11" t="s">
        <v>118</v>
      </c>
      <c r="B11" s="28">
        <v>0.83333333333333337</v>
      </c>
    </row>
    <row r="12" spans="1:2" x14ac:dyDescent="0.2">
      <c r="A12" t="s">
        <v>131</v>
      </c>
      <c r="B12" s="28">
        <v>0.85416666666666663</v>
      </c>
    </row>
    <row r="16" spans="1:2" x14ac:dyDescent="0.2">
      <c r="A16" t="s">
        <v>120</v>
      </c>
    </row>
    <row r="17" spans="1:3" x14ac:dyDescent="0.2">
      <c r="A17" t="s">
        <v>121</v>
      </c>
      <c r="B17" t="s">
        <v>122</v>
      </c>
      <c r="C17" t="s">
        <v>123</v>
      </c>
    </row>
    <row r="18" spans="1:3" x14ac:dyDescent="0.2">
      <c r="A18" t="s">
        <v>125</v>
      </c>
      <c r="B18" t="s">
        <v>124</v>
      </c>
    </row>
    <row r="19" spans="1:3" x14ac:dyDescent="0.2">
      <c r="A19" t="s">
        <v>126</v>
      </c>
      <c r="B19" t="s">
        <v>127</v>
      </c>
    </row>
    <row r="22" spans="1:3" x14ac:dyDescent="0.2">
      <c r="A22" t="s">
        <v>135</v>
      </c>
    </row>
    <row r="23" spans="1:3" x14ac:dyDescent="0.2">
      <c r="A23" t="s">
        <v>136</v>
      </c>
      <c r="B23" t="s">
        <v>137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:XFD3"/>
    </sheetView>
  </sheetViews>
  <sheetFormatPr defaultRowHeight="12.75" x14ac:dyDescent="0.2"/>
  <cols>
    <col min="1" max="1" width="10" bestFit="1" customWidth="1"/>
    <col min="2" max="2" width="48.140625" bestFit="1" customWidth="1"/>
  </cols>
  <sheetData>
    <row r="1" spans="1:3" x14ac:dyDescent="0.2">
      <c r="A1" t="s">
        <v>94</v>
      </c>
      <c r="B1" t="s">
        <v>96</v>
      </c>
      <c r="C1" s="27">
        <v>5374</v>
      </c>
    </row>
    <row r="2" spans="1:3" x14ac:dyDescent="0.2">
      <c r="A2" t="s">
        <v>95</v>
      </c>
      <c r="B2" t="s">
        <v>97</v>
      </c>
      <c r="C2" s="27">
        <v>7204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14" sqref="A14"/>
    </sheetView>
  </sheetViews>
  <sheetFormatPr defaultRowHeight="12.75" x14ac:dyDescent="0.2"/>
  <cols>
    <col min="1" max="1" width="14.140625" bestFit="1" customWidth="1"/>
  </cols>
  <sheetData>
    <row r="1" spans="1:3" x14ac:dyDescent="0.2">
      <c r="A1" t="s">
        <v>98</v>
      </c>
    </row>
    <row r="2" spans="1:3" x14ac:dyDescent="0.2">
      <c r="A2" t="s">
        <v>99</v>
      </c>
      <c r="B2" s="20">
        <v>43410</v>
      </c>
      <c r="C2">
        <v>10000</v>
      </c>
    </row>
    <row r="3" spans="1:3" x14ac:dyDescent="0.2">
      <c r="A3" t="s">
        <v>100</v>
      </c>
      <c r="B3" s="20">
        <v>43410</v>
      </c>
      <c r="C3">
        <v>20000</v>
      </c>
    </row>
    <row r="8" spans="1:3" x14ac:dyDescent="0.2">
      <c r="A8" t="s">
        <v>139</v>
      </c>
    </row>
    <row r="9" spans="1:3" x14ac:dyDescent="0.2">
      <c r="A9" t="s">
        <v>169</v>
      </c>
      <c r="B9" s="20">
        <v>43225</v>
      </c>
      <c r="C9">
        <v>54000</v>
      </c>
    </row>
    <row r="10" spans="1:3" x14ac:dyDescent="0.2">
      <c r="A10" t="s">
        <v>170</v>
      </c>
      <c r="B10" s="20">
        <v>43225</v>
      </c>
      <c r="C10">
        <v>64000</v>
      </c>
    </row>
    <row r="11" spans="1:3" x14ac:dyDescent="0.2">
      <c r="A11" t="s">
        <v>157</v>
      </c>
      <c r="B11" t="s">
        <v>111</v>
      </c>
      <c r="C11">
        <v>58000</v>
      </c>
    </row>
    <row r="12" spans="1:3" x14ac:dyDescent="0.2">
      <c r="A12" t="s">
        <v>229</v>
      </c>
      <c r="B12" s="20" t="s">
        <v>148</v>
      </c>
      <c r="C12">
        <v>56000</v>
      </c>
    </row>
    <row r="13" spans="1:3" x14ac:dyDescent="0.2">
      <c r="A13" t="s">
        <v>228</v>
      </c>
      <c r="B13" s="20">
        <v>43380</v>
      </c>
      <c r="C13">
        <v>58000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8" sqref="A8:B8"/>
    </sheetView>
  </sheetViews>
  <sheetFormatPr defaultColWidth="11.5703125" defaultRowHeight="12.75" x14ac:dyDescent="0.2"/>
  <cols>
    <col min="1" max="1" width="15.28515625" bestFit="1" customWidth="1"/>
    <col min="2" max="2" width="13.42578125" bestFit="1" customWidth="1"/>
    <col min="3" max="3" width="16.7109375" bestFit="1" customWidth="1"/>
    <col min="4" max="4" width="22.42578125" bestFit="1" customWidth="1"/>
    <col min="5" max="5" width="12.7109375" bestFit="1" customWidth="1"/>
    <col min="7" max="7" width="14.7109375" bestFit="1" customWidth="1"/>
  </cols>
  <sheetData>
    <row r="1" spans="1:7" x14ac:dyDescent="0.2">
      <c r="A1" s="29" t="s">
        <v>160</v>
      </c>
      <c r="B1" s="29" t="s">
        <v>161</v>
      </c>
      <c r="C1" s="29" t="s">
        <v>162</v>
      </c>
      <c r="D1" s="29" t="s">
        <v>163</v>
      </c>
      <c r="E1" s="29" t="s">
        <v>217</v>
      </c>
      <c r="F1" s="33" t="s">
        <v>307</v>
      </c>
      <c r="G1" s="33" t="s">
        <v>393</v>
      </c>
    </row>
    <row r="2" spans="1:7" x14ac:dyDescent="0.2">
      <c r="A2" s="31" t="s">
        <v>27</v>
      </c>
      <c r="B2" s="32">
        <v>43190</v>
      </c>
      <c r="C2" s="31" t="s">
        <v>140</v>
      </c>
      <c r="D2" s="31" t="s">
        <v>140</v>
      </c>
      <c r="F2" s="31" t="s">
        <v>309</v>
      </c>
      <c r="G2">
        <v>42500</v>
      </c>
    </row>
    <row r="3" spans="1:7" x14ac:dyDescent="0.2">
      <c r="A3" t="s">
        <v>28</v>
      </c>
      <c r="B3" s="30">
        <v>43190</v>
      </c>
      <c r="E3" t="s">
        <v>206</v>
      </c>
      <c r="F3" t="s">
        <v>309</v>
      </c>
      <c r="G3">
        <v>42500</v>
      </c>
    </row>
    <row r="4" spans="1:7" x14ac:dyDescent="0.2">
      <c r="A4" s="31" t="s">
        <v>29</v>
      </c>
      <c r="B4" s="32" t="s">
        <v>159</v>
      </c>
      <c r="C4" s="31" t="s">
        <v>140</v>
      </c>
      <c r="D4" s="31" t="s">
        <v>140</v>
      </c>
      <c r="F4" s="31" t="s">
        <v>309</v>
      </c>
      <c r="G4">
        <v>45000</v>
      </c>
    </row>
    <row r="5" spans="1:7" ht="25.5" x14ac:dyDescent="0.2">
      <c r="A5" t="s">
        <v>55</v>
      </c>
      <c r="B5" s="30" t="s">
        <v>61</v>
      </c>
      <c r="D5" t="s">
        <v>164</v>
      </c>
      <c r="E5" s="13" t="s">
        <v>310</v>
      </c>
      <c r="F5" t="s">
        <v>308</v>
      </c>
      <c r="G5">
        <v>64000</v>
      </c>
    </row>
    <row r="6" spans="1:7" x14ac:dyDescent="0.2">
      <c r="A6" t="s">
        <v>107</v>
      </c>
      <c r="B6" s="30" t="s">
        <v>110</v>
      </c>
      <c r="C6" t="s">
        <v>189</v>
      </c>
      <c r="E6" t="s">
        <v>327</v>
      </c>
      <c r="F6" t="s">
        <v>308</v>
      </c>
      <c r="G6">
        <v>54000</v>
      </c>
    </row>
    <row r="7" spans="1:7" x14ac:dyDescent="0.2">
      <c r="A7" t="s">
        <v>108</v>
      </c>
      <c r="B7" s="30" t="s">
        <v>111</v>
      </c>
      <c r="E7" t="s">
        <v>327</v>
      </c>
      <c r="F7" t="s">
        <v>308</v>
      </c>
      <c r="G7">
        <v>58000</v>
      </c>
    </row>
    <row r="8" spans="1:7" x14ac:dyDescent="0.2">
      <c r="A8" t="s">
        <v>229</v>
      </c>
      <c r="B8" s="20">
        <v>43319</v>
      </c>
      <c r="F8" t="s">
        <v>308</v>
      </c>
      <c r="G8">
        <v>56000</v>
      </c>
    </row>
    <row r="9" spans="1:7" x14ac:dyDescent="0.2">
      <c r="A9" t="s">
        <v>306</v>
      </c>
      <c r="B9" s="30" t="s">
        <v>299</v>
      </c>
      <c r="F9" t="s">
        <v>308</v>
      </c>
      <c r="G9">
        <v>58000</v>
      </c>
    </row>
    <row r="10" spans="1:7" x14ac:dyDescent="0.2">
      <c r="A10" t="s">
        <v>363</v>
      </c>
      <c r="B10" s="20">
        <v>43141</v>
      </c>
      <c r="F10" t="s">
        <v>308</v>
      </c>
      <c r="G10">
        <v>52500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Temp</vt:lpstr>
      <vt:lpstr>Legend</vt:lpstr>
      <vt:lpstr>Milk - Yield</vt:lpstr>
      <vt:lpstr>Milk - Yield per cow</vt:lpstr>
      <vt:lpstr>Milk - Hotel Supply</vt:lpstr>
      <vt:lpstr>Daily Schedule</vt:lpstr>
      <vt:lpstr>Money - Credited</vt:lpstr>
      <vt:lpstr>Cow - Purchase and sales</vt:lpstr>
      <vt:lpstr>Cow - Pregnancy</vt:lpstr>
      <vt:lpstr>Cow - Medical</vt:lpstr>
      <vt:lpstr>Fodder</vt:lpstr>
      <vt:lpstr>Fodder - sowing</vt:lpstr>
      <vt:lpstr>Reports</vt:lpstr>
      <vt:lpstr>June 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pjohndavid pjohndavid</dc:creator>
  <cp:lastModifiedBy>CSC</cp:lastModifiedBy>
  <dcterms:created xsi:type="dcterms:W3CDTF">2018-05-02T16:42:43Z</dcterms:created>
  <dcterms:modified xsi:type="dcterms:W3CDTF">2018-12-02T16:41:03Z</dcterms:modified>
</cp:coreProperties>
</file>