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3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U666" i="11" l="1"/>
  <c r="T666" i="11"/>
  <c r="V666" i="11" s="1"/>
  <c r="U663" i="11"/>
  <c r="T663" i="11"/>
  <c r="V663" i="11" s="1"/>
  <c r="U660" i="11"/>
  <c r="T660" i="11"/>
  <c r="V660" i="11" s="1"/>
  <c r="U657" i="11"/>
  <c r="T657" i="11"/>
  <c r="V657" i="11" s="1"/>
  <c r="U654" i="11"/>
  <c r="T654" i="11"/>
  <c r="V654" i="11" s="1"/>
  <c r="U651" i="11"/>
  <c r="T651" i="11"/>
  <c r="V651" i="11" s="1"/>
  <c r="U648" i="11"/>
  <c r="T648" i="11"/>
  <c r="V648" i="11" s="1"/>
  <c r="V645" i="11"/>
  <c r="U645" i="1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B150" i="3" l="1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V621" i="11" s="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591" i="11" l="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V549" i="11" s="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58" i="11" l="1"/>
  <c r="V588" i="11"/>
  <c r="V546" i="11"/>
  <c r="U543" i="11"/>
  <c r="V543" i="11" s="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31" i="11" l="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V393" i="11" s="1"/>
  <c r="T393" i="11"/>
  <c r="U390" i="11"/>
  <c r="T390" i="11"/>
  <c r="V390" i="11" s="1"/>
  <c r="U387" i="11"/>
  <c r="T387" i="11"/>
  <c r="U384" i="11"/>
  <c r="V384" i="11" s="1"/>
  <c r="T384" i="11"/>
  <c r="U381" i="11"/>
  <c r="T381" i="11"/>
  <c r="V381" i="11" s="1"/>
  <c r="U378" i="11"/>
  <c r="T378" i="11"/>
  <c r="U375" i="11"/>
  <c r="T375" i="11"/>
  <c r="V375" i="11" s="1"/>
  <c r="U372" i="11"/>
  <c r="V372" i="11" s="1"/>
  <c r="T372" i="11"/>
  <c r="U369" i="11"/>
  <c r="T369" i="11"/>
  <c r="V369" i="11" s="1"/>
  <c r="U366" i="11"/>
  <c r="T366" i="11"/>
  <c r="U363" i="11"/>
  <c r="T363" i="11"/>
  <c r="V363" i="11" s="1"/>
  <c r="U360" i="11"/>
  <c r="V360" i="11" s="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96" i="11" l="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V342" i="11" s="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33" i="11" l="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V252" i="11" s="1"/>
  <c r="U249" i="11"/>
  <c r="T249" i="11"/>
  <c r="V249" i="11" s="1"/>
  <c r="U246" i="11"/>
  <c r="T246" i="11"/>
  <c r="V246" i="11" s="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V228" i="11" s="1"/>
  <c r="U225" i="11"/>
  <c r="T225" i="11"/>
  <c r="V225" i="11" s="1"/>
  <c r="U222" i="11"/>
  <c r="T222" i="11"/>
  <c r="V222" i="11" s="1"/>
  <c r="U219" i="11"/>
  <c r="T219" i="11"/>
  <c r="V219" i="11" s="1"/>
  <c r="U216" i="11"/>
  <c r="T216" i="11"/>
  <c r="V216" i="11" s="1"/>
  <c r="U213" i="11"/>
  <c r="T213" i="11"/>
  <c r="V213" i="11" s="1"/>
  <c r="U210" i="11"/>
  <c r="T210" i="11"/>
  <c r="V210" i="11" s="1"/>
  <c r="U207" i="11"/>
  <c r="T207" i="11"/>
  <c r="V207" i="11" s="1"/>
  <c r="U204" i="11"/>
  <c r="T204" i="11"/>
  <c r="V204" i="11" s="1"/>
  <c r="U201" i="11"/>
  <c r="T201" i="11"/>
  <c r="V201" i="11" s="1"/>
  <c r="U198" i="11"/>
  <c r="T198" i="11"/>
  <c r="V198" i="11" s="1"/>
  <c r="U195" i="11"/>
  <c r="T195" i="11"/>
  <c r="V195" i="11" s="1"/>
  <c r="U192" i="11"/>
  <c r="T192" i="11"/>
  <c r="V192" i="11" s="1"/>
  <c r="U189" i="11"/>
  <c r="T189" i="11"/>
  <c r="V189" i="11" s="1"/>
  <c r="U186" i="11"/>
  <c r="T186" i="11"/>
  <c r="V186" i="11" s="1"/>
  <c r="U183" i="11"/>
  <c r="T183" i="11"/>
  <c r="V183" i="11" s="1"/>
  <c r="U180" i="11"/>
  <c r="T180" i="11"/>
  <c r="V180" i="11" s="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255" i="11" l="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<sst xmlns="http://schemas.openxmlformats.org/spreadsheetml/2006/main" count="2233" uniqueCount="549">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</sst>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6869744"/>
        <c:axId val="-976869200"/>
      </c:barChart>
      <c:dateAx>
        <c:axId val="-97686974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869200"/>
        <c:crosses val="autoZero"/>
        <c:auto val="1"/>
        <c:lblOffset val="100"/>
        <c:baseTimeUnit val="days"/>
      </c:dateAx>
      <c:valAx>
        <c:axId val="-976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8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895504"/>
        <c:axId val="-694897136"/>
      </c:barChart>
      <c:dateAx>
        <c:axId val="-69489550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897136"/>
        <c:crosses val="autoZero"/>
        <c:auto val="1"/>
        <c:lblOffset val="100"/>
        <c:baseTimeUnit val="days"/>
      </c:dateAx>
      <c:valAx>
        <c:axId val="-6948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opLeftCell="A131" workbookViewId="0">
      <selection activeCell="B151" sqref="B151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59" t="s">
        <v>27</v>
      </c>
      <c r="C1" s="59"/>
      <c r="D1" s="59"/>
      <c r="E1" s="59"/>
      <c r="F1" s="60" t="s">
        <v>28</v>
      </c>
      <c r="G1" s="60"/>
      <c r="H1" s="60"/>
      <c r="I1" s="60"/>
      <c r="J1" s="61" t="s">
        <v>29</v>
      </c>
      <c r="K1" s="61"/>
      <c r="L1" s="61"/>
      <c r="M1" s="61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2" t="s">
        <v>252</v>
      </c>
      <c r="D18" s="62"/>
      <c r="E18" s="62"/>
      <c r="F18" s="62"/>
      <c r="I18" s="62" t="s">
        <v>253</v>
      </c>
      <c r="J18" s="62"/>
      <c r="K18" s="62"/>
      <c r="L18" s="62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35842.199999999997</v>
      </c>
      <c r="G32" s="24" t="s">
        <v>273</v>
      </c>
      <c r="H32">
        <f>SUM(H33:H67)</f>
        <v>45733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11592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60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509</v>
      </c>
      <c r="N59" s="54">
        <f>SUM(B64,B79,B95,B111)</f>
        <v>7.75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363</v>
      </c>
      <c r="M60" s="54" t="s">
        <v>510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501</v>
      </c>
    </row>
    <row r="62" spans="1:14" x14ac:dyDescent="0.2">
      <c r="A62" s="43" t="s">
        <v>271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63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42</v>
      </c>
      <c r="I78" s="44"/>
      <c r="J78" s="44" t="s">
        <v>502</v>
      </c>
      <c r="K78" s="44"/>
      <c r="L78" s="45"/>
    </row>
    <row r="79" spans="1:14" x14ac:dyDescent="0.2">
      <c r="A79" s="43" t="s">
        <v>222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0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408</v>
      </c>
      <c r="B120" t="s">
        <v>407</v>
      </c>
      <c r="C120" t="s">
        <v>409</v>
      </c>
      <c r="D120" t="s">
        <v>410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7" spans="1:7" x14ac:dyDescent="0.2">
      <c r="A137" t="s">
        <v>507</v>
      </c>
    </row>
    <row r="138" spans="1:7" x14ac:dyDescent="0.2">
      <c r="B138" t="s">
        <v>363</v>
      </c>
      <c r="C138" t="s">
        <v>504</v>
      </c>
      <c r="D138" t="s">
        <v>505</v>
      </c>
      <c r="E138" t="s">
        <v>506</v>
      </c>
    </row>
    <row r="139" spans="1:7" x14ac:dyDescent="0.2">
      <c r="A139" t="s">
        <v>503</v>
      </c>
      <c r="B139">
        <v>4</v>
      </c>
      <c r="C139">
        <v>2.75</v>
      </c>
      <c r="D139">
        <v>1.5</v>
      </c>
      <c r="E139">
        <v>3</v>
      </c>
      <c r="G139" t="s">
        <v>508</v>
      </c>
    </row>
    <row r="140" spans="1:7" x14ac:dyDescent="0.2">
      <c r="A140" t="s">
        <v>521</v>
      </c>
    </row>
    <row r="141" spans="1:7" ht="38.25" x14ac:dyDescent="0.2">
      <c r="B141" s="13" t="s">
        <v>525</v>
      </c>
      <c r="C141" t="s">
        <v>518</v>
      </c>
      <c r="D141" t="s">
        <v>517</v>
      </c>
      <c r="F141" s="13" t="s">
        <v>530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526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527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529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528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531</v>
      </c>
      <c r="F146">
        <f>C146*2</f>
        <v>3</v>
      </c>
    </row>
    <row r="147" spans="1:6" x14ac:dyDescent="0.2">
      <c r="A147" s="24" t="s">
        <v>519</v>
      </c>
      <c r="B147" s="41">
        <f>SUM(B142:B146)</f>
        <v>10.875</v>
      </c>
    </row>
    <row r="148" spans="1:6" x14ac:dyDescent="0.2">
      <c r="A148" s="24" t="s">
        <v>520</v>
      </c>
      <c r="B148">
        <f>B147*2</f>
        <v>21.75</v>
      </c>
    </row>
    <row r="149" spans="1:6" x14ac:dyDescent="0.2">
      <c r="A149" s="24" t="s">
        <v>522</v>
      </c>
      <c r="B149">
        <f>B148*31</f>
        <v>674.25</v>
      </c>
    </row>
    <row r="150" spans="1:6" ht="25.5" x14ac:dyDescent="0.2">
      <c r="A150" s="57" t="s">
        <v>532</v>
      </c>
      <c r="B150">
        <f>(B149/50)</f>
        <v>13.484999999999999</v>
      </c>
    </row>
    <row r="152" spans="1:6" x14ac:dyDescent="0.2">
      <c r="A152" s="24" t="s">
        <v>523</v>
      </c>
      <c r="B152" t="s">
        <v>524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9" sqref="E9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7" max="7" width="14.7109375" bestFit="1" customWidth="1"/>
  </cols>
  <sheetData>
    <row r="1" spans="1:7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307</v>
      </c>
      <c r="G1" s="33" t="s">
        <v>393</v>
      </c>
    </row>
    <row r="2" spans="1:7" x14ac:dyDescent="0.2">
      <c r="A2" s="31" t="s">
        <v>27</v>
      </c>
      <c r="B2" s="32">
        <v>43190</v>
      </c>
      <c r="C2" s="31" t="s">
        <v>140</v>
      </c>
      <c r="D2" s="31" t="s">
        <v>140</v>
      </c>
      <c r="F2" s="31" t="s">
        <v>309</v>
      </c>
      <c r="G2">
        <v>42500</v>
      </c>
    </row>
    <row r="3" spans="1:7" x14ac:dyDescent="0.2">
      <c r="A3" t="s">
        <v>28</v>
      </c>
      <c r="B3" s="30">
        <v>43190</v>
      </c>
      <c r="D3" s="31" t="s">
        <v>140</v>
      </c>
      <c r="E3" t="s">
        <v>206</v>
      </c>
      <c r="F3" t="s">
        <v>309</v>
      </c>
      <c r="G3">
        <v>42500</v>
      </c>
    </row>
    <row r="4" spans="1:7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31" t="s">
        <v>309</v>
      </c>
      <c r="G4">
        <v>45000</v>
      </c>
    </row>
    <row r="5" spans="1:7" ht="25.5" x14ac:dyDescent="0.2">
      <c r="A5" t="s">
        <v>55</v>
      </c>
      <c r="B5" s="30" t="s">
        <v>61</v>
      </c>
      <c r="D5" t="s">
        <v>164</v>
      </c>
      <c r="E5" s="13" t="s">
        <v>310</v>
      </c>
      <c r="F5" t="s">
        <v>308</v>
      </c>
      <c r="G5">
        <v>64000</v>
      </c>
    </row>
    <row r="6" spans="1:7" x14ac:dyDescent="0.2">
      <c r="A6" t="s">
        <v>107</v>
      </c>
      <c r="B6" s="30" t="s">
        <v>110</v>
      </c>
      <c r="C6" t="s">
        <v>189</v>
      </c>
      <c r="E6" t="s">
        <v>327</v>
      </c>
      <c r="F6" t="s">
        <v>308</v>
      </c>
      <c r="G6">
        <v>54000</v>
      </c>
    </row>
    <row r="7" spans="1:7" ht="25.5" x14ac:dyDescent="0.2">
      <c r="A7" t="s">
        <v>108</v>
      </c>
      <c r="B7" s="30" t="s">
        <v>111</v>
      </c>
      <c r="E7" s="13" t="s">
        <v>500</v>
      </c>
      <c r="F7" t="s">
        <v>308</v>
      </c>
      <c r="G7">
        <v>58000</v>
      </c>
    </row>
    <row r="8" spans="1:7" ht="38.25" x14ac:dyDescent="0.2">
      <c r="A8" t="s">
        <v>229</v>
      </c>
      <c r="B8" s="20">
        <v>43319</v>
      </c>
      <c r="E8" s="13" t="s">
        <v>548</v>
      </c>
      <c r="F8" t="s">
        <v>308</v>
      </c>
      <c r="G8">
        <v>56000</v>
      </c>
    </row>
    <row r="9" spans="1:7" x14ac:dyDescent="0.2">
      <c r="A9" t="s">
        <v>306</v>
      </c>
      <c r="B9" s="30" t="s">
        <v>299</v>
      </c>
      <c r="F9" t="s">
        <v>308</v>
      </c>
      <c r="G9">
        <v>58000</v>
      </c>
    </row>
    <row r="10" spans="1:7" x14ac:dyDescent="0.2">
      <c r="A10" t="s">
        <v>363</v>
      </c>
      <c r="B10" s="20">
        <v>43141</v>
      </c>
      <c r="E10" s="56">
        <v>43647</v>
      </c>
      <c r="F10" t="s">
        <v>308</v>
      </c>
      <c r="G10">
        <v>52500</v>
      </c>
    </row>
    <row r="11" spans="1:7" x14ac:dyDescent="0.2">
      <c r="A11" t="s">
        <v>499</v>
      </c>
      <c r="B11" s="20">
        <v>43161</v>
      </c>
      <c r="G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" sqref="J2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 t="s">
        <v>363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</row>
    <row r="13" spans="1:16" x14ac:dyDescent="0.2">
      <c r="A13" t="s">
        <v>258</v>
      </c>
      <c r="C13" s="20">
        <v>43412</v>
      </c>
      <c r="E13" t="s">
        <v>293</v>
      </c>
    </row>
    <row r="14" spans="1:16" x14ac:dyDescent="0.2">
      <c r="A14" t="s">
        <v>259</v>
      </c>
      <c r="C14" s="20">
        <v>43442</v>
      </c>
      <c r="E14" t="s">
        <v>293</v>
      </c>
    </row>
    <row r="15" spans="1:16" x14ac:dyDescent="0.2">
      <c r="A15" t="s">
        <v>372</v>
      </c>
    </row>
    <row r="16" spans="1:16" x14ac:dyDescent="0.2">
      <c r="A16" t="s">
        <v>373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3" workbookViewId="0">
      <selection activeCell="C37" sqref="C3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5" workbookViewId="0">
      <selection activeCell="A36" sqref="A36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21" spans="1:6" ht="38.25" x14ac:dyDescent="0.2">
      <c r="A21" t="s">
        <v>11</v>
      </c>
      <c r="B21" s="13" t="s">
        <v>12</v>
      </c>
      <c r="C21" s="13" t="s">
        <v>63</v>
      </c>
      <c r="D21" s="13" t="s">
        <v>66</v>
      </c>
      <c r="E21" s="13" t="s">
        <v>67</v>
      </c>
      <c r="F21" t="s">
        <v>89</v>
      </c>
    </row>
    <row r="22" spans="1:6" ht="38.25" x14ac:dyDescent="0.2">
      <c r="A22" t="s">
        <v>239</v>
      </c>
      <c r="B22" s="13" t="s">
        <v>241</v>
      </c>
      <c r="C22" s="13" t="s">
        <v>240</v>
      </c>
    </row>
    <row r="23" spans="1:6" x14ac:dyDescent="0.2">
      <c r="A23" t="s">
        <v>375</v>
      </c>
      <c r="B23" s="13" t="s">
        <v>376</v>
      </c>
    </row>
    <row r="27" spans="1:6" x14ac:dyDescent="0.2">
      <c r="A27" t="s">
        <v>13</v>
      </c>
      <c r="B27" s="13" t="s">
        <v>64</v>
      </c>
    </row>
    <row r="28" spans="1:6" x14ac:dyDescent="0.2">
      <c r="A28" t="s">
        <v>14</v>
      </c>
      <c r="B28" s="13" t="s">
        <v>65</v>
      </c>
    </row>
    <row r="29" spans="1:6" x14ac:dyDescent="0.2">
      <c r="A29" t="s">
        <v>104</v>
      </c>
      <c r="B29" s="13" t="s">
        <v>105</v>
      </c>
    </row>
    <row r="30" spans="1:6" x14ac:dyDescent="0.2">
      <c r="A30" t="s">
        <v>231</v>
      </c>
      <c r="B30" s="13" t="s">
        <v>232</v>
      </c>
    </row>
    <row r="31" spans="1:6" x14ac:dyDescent="0.2">
      <c r="A31" t="s">
        <v>233</v>
      </c>
      <c r="B31" s="13" t="s">
        <v>234</v>
      </c>
    </row>
    <row r="32" spans="1:6" x14ac:dyDescent="0.2">
      <c r="A32" t="s">
        <v>305</v>
      </c>
      <c r="B32" s="13" t="s">
        <v>325</v>
      </c>
    </row>
    <row r="33" spans="1:4" x14ac:dyDescent="0.2">
      <c r="A33" t="s">
        <v>323</v>
      </c>
      <c r="B33" s="13" t="s">
        <v>326</v>
      </c>
    </row>
    <row r="34" spans="1:4" x14ac:dyDescent="0.2">
      <c r="A34" t="s">
        <v>377</v>
      </c>
      <c r="B34" s="13" t="s">
        <v>378</v>
      </c>
    </row>
    <row r="35" spans="1:4" x14ac:dyDescent="0.2">
      <c r="A35" t="s">
        <v>495</v>
      </c>
    </row>
    <row r="37" spans="1:4" x14ac:dyDescent="0.2">
      <c r="A37" s="21"/>
      <c r="B37" s="22" t="s">
        <v>36</v>
      </c>
      <c r="C37" s="23" t="s">
        <v>43</v>
      </c>
      <c r="D37" s="22" t="s">
        <v>44</v>
      </c>
    </row>
    <row r="38" spans="1:4" x14ac:dyDescent="0.2">
      <c r="B38" s="13" t="s">
        <v>1</v>
      </c>
      <c r="C38" s="15">
        <v>17</v>
      </c>
      <c r="D38" s="13" t="s">
        <v>45</v>
      </c>
    </row>
    <row r="39" spans="1:4" x14ac:dyDescent="0.2">
      <c r="B39" s="13" t="s">
        <v>37</v>
      </c>
      <c r="C39" s="15">
        <v>20</v>
      </c>
      <c r="D39" s="13" t="s">
        <v>45</v>
      </c>
    </row>
    <row r="40" spans="1:4" x14ac:dyDescent="0.2">
      <c r="B40" s="13" t="s">
        <v>38</v>
      </c>
      <c r="C40" s="15">
        <v>10</v>
      </c>
      <c r="D40" s="13" t="s">
        <v>45</v>
      </c>
    </row>
    <row r="41" spans="1:4" x14ac:dyDescent="0.2">
      <c r="B41" s="13" t="s">
        <v>39</v>
      </c>
      <c r="C41" s="15">
        <v>24</v>
      </c>
      <c r="D41" s="13" t="s">
        <v>45</v>
      </c>
    </row>
    <row r="42" spans="1:4" ht="25.5" x14ac:dyDescent="0.2">
      <c r="B42" s="13" t="s">
        <v>40</v>
      </c>
      <c r="C42" s="15">
        <v>32</v>
      </c>
      <c r="D42" s="13" t="s">
        <v>46</v>
      </c>
    </row>
    <row r="43" spans="1:4" ht="25.5" x14ac:dyDescent="0.2">
      <c r="B43" s="13" t="s">
        <v>41</v>
      </c>
      <c r="C43" s="15">
        <v>15</v>
      </c>
      <c r="D43" s="13" t="s">
        <v>46</v>
      </c>
    </row>
    <row r="44" spans="1:4" ht="51" x14ac:dyDescent="0.2">
      <c r="B44" s="13" t="s">
        <v>42</v>
      </c>
      <c r="C44" s="15">
        <v>25</v>
      </c>
      <c r="D44" s="13" t="s">
        <v>53</v>
      </c>
    </row>
    <row r="45" spans="1:4" x14ac:dyDescent="0.2">
      <c r="B45" s="13" t="s">
        <v>47</v>
      </c>
      <c r="C45" s="15">
        <v>17</v>
      </c>
      <c r="D45" s="13" t="s">
        <v>45</v>
      </c>
    </row>
    <row r="46" spans="1:4" x14ac:dyDescent="0.2">
      <c r="B46" s="13" t="s">
        <v>219</v>
      </c>
      <c r="C46" s="15">
        <v>20</v>
      </c>
    </row>
    <row r="48" spans="1:4" x14ac:dyDescent="0.2">
      <c r="B48" s="13" t="s">
        <v>220</v>
      </c>
      <c r="C48" s="13">
        <v>20.6</v>
      </c>
    </row>
    <row r="49" spans="2:3" x14ac:dyDescent="0.2">
      <c r="B49" s="13" t="s">
        <v>221</v>
      </c>
      <c r="C49" s="13">
        <v>21.6</v>
      </c>
    </row>
    <row r="50" spans="2:3" x14ac:dyDescent="0.2">
      <c r="B50" s="13" t="s">
        <v>222</v>
      </c>
      <c r="C50" s="13">
        <v>16.8</v>
      </c>
    </row>
    <row r="51" spans="2:3" x14ac:dyDescent="0.2">
      <c r="B51" s="13" t="s">
        <v>223</v>
      </c>
      <c r="C51" s="13">
        <v>16</v>
      </c>
    </row>
    <row r="52" spans="2:3" x14ac:dyDescent="0.2">
      <c r="B52" s="13" t="s">
        <v>5</v>
      </c>
      <c r="C52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zoomScaleNormal="100" workbookViewId="0">
      <pane ySplit="1" topLeftCell="A340" activePane="bottomLeft" state="frozen"/>
      <selection pane="bottomLeft" activeCell="A360" sqref="A360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0"/>
  <sheetViews>
    <sheetView tabSelected="1" workbookViewId="0">
      <pane ySplit="1" topLeftCell="A646" activePane="bottomLeft" state="frozen"/>
      <selection pane="bottomLeft" activeCell="I644" sqref="I644"/>
    </sheetView>
  </sheetViews>
  <sheetFormatPr defaultRowHeight="12.75" x14ac:dyDescent="0.2"/>
  <cols>
    <col min="1" max="1" width="10.140625" bestFit="1" customWidth="1"/>
    <col min="2" max="2" width="9.140625" hidden="1" customWidth="1"/>
    <col min="4" max="4" width="6.5703125" hidden="1" customWidth="1"/>
    <col min="5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52" t="s">
        <v>539</v>
      </c>
      <c r="L1" s="13" t="s">
        <v>28</v>
      </c>
      <c r="M1" s="13" t="s">
        <v>318</v>
      </c>
      <c r="N1" s="13" t="s">
        <v>157</v>
      </c>
      <c r="O1" s="13" t="s">
        <v>285</v>
      </c>
      <c r="P1" s="13" t="s">
        <v>286</v>
      </c>
      <c r="Q1" s="13" t="s">
        <v>306</v>
      </c>
      <c r="R1" s="13" t="s">
        <v>363</v>
      </c>
      <c r="S1" s="13" t="s">
        <v>539</v>
      </c>
      <c r="T1" t="s">
        <v>356</v>
      </c>
      <c r="U1" t="s">
        <v>357</v>
      </c>
      <c r="V1" t="s">
        <v>358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319</v>
      </c>
      <c r="J81" s="13"/>
      <c r="K81" s="13"/>
      <c r="L81" s="63">
        <f>SUM(L83:Q83)</f>
        <v>56.75</v>
      </c>
      <c r="M81" s="63"/>
      <c r="N81" s="63"/>
      <c r="O81" s="63"/>
      <c r="P81" s="63"/>
      <c r="Q81" s="63"/>
    </row>
    <row r="82" spans="1:22" ht="25.5" x14ac:dyDescent="0.2">
      <c r="A82" s="20" t="s">
        <v>153</v>
      </c>
      <c r="L82" s="13" t="s">
        <v>28</v>
      </c>
      <c r="M82" s="13" t="s">
        <v>318</v>
      </c>
      <c r="N82" s="13" t="s">
        <v>157</v>
      </c>
      <c r="O82" s="13" t="s">
        <v>285</v>
      </c>
      <c r="P82" s="13" t="s">
        <v>286</v>
      </c>
      <c r="Q82" s="13" t="s">
        <v>306</v>
      </c>
      <c r="R82" s="13" t="s">
        <v>363</v>
      </c>
      <c r="S82" s="13"/>
      <c r="T82" s="13" t="s">
        <v>24</v>
      </c>
      <c r="U82" s="13" t="s">
        <v>26</v>
      </c>
      <c r="V82" s="13" t="s">
        <v>320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3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3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356</v>
      </c>
      <c r="U167" t="s">
        <v>357</v>
      </c>
      <c r="V167" t="s">
        <v>358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389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189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399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400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401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402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403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404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405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406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458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459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460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461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462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463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464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465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466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467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468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469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470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471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472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411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473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474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475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476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477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478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479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483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482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484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485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486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487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488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489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490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491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492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493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494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511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512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513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514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515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516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665">SUM(E644:E645)</f>
        <v>0</v>
      </c>
      <c r="N646" s="34">
        <f t="shared" ref="N646" si="666">SUM(F644:F645)</f>
        <v>4</v>
      </c>
      <c r="O646" s="34">
        <f t="shared" ref="O646" si="667">SUM(G644:G645)</f>
        <v>3</v>
      </c>
      <c r="P646" s="34">
        <f t="shared" ref="P646" si="668">SUM(H644:H645)</f>
        <v>4</v>
      </c>
      <c r="Q646" s="34">
        <f t="shared" ref="Q646" si="669">SUM(I644:I645)</f>
        <v>3</v>
      </c>
      <c r="R646" s="34">
        <f t="shared" ref="R646:S646" si="670">SUM(J644:J645)</f>
        <v>8</v>
      </c>
      <c r="S646" s="34">
        <f t="shared" si="670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671">SUM(E647:E648)</f>
        <v>0</v>
      </c>
      <c r="N649" s="34">
        <f t="shared" ref="N649" si="672">SUM(F647:F648)</f>
        <v>5</v>
      </c>
      <c r="O649" s="34">
        <f t="shared" ref="O649" si="673">SUM(G647:G648)</f>
        <v>3</v>
      </c>
      <c r="P649" s="34">
        <f t="shared" ref="P649" si="674">SUM(H647:H648)</f>
        <v>5</v>
      </c>
      <c r="Q649" s="34">
        <f t="shared" ref="Q649" si="675">SUM(I647:I648)</f>
        <v>3</v>
      </c>
      <c r="R649" s="34">
        <f t="shared" ref="R649" si="676">SUM(J647:J648)</f>
        <v>9</v>
      </c>
      <c r="S649" s="34">
        <f t="shared" ref="S649" si="677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678">SUM(E650:E651)</f>
        <v>0</v>
      </c>
      <c r="N652" s="34">
        <f t="shared" ref="N652" si="679">SUM(F650:F651)</f>
        <v>5</v>
      </c>
      <c r="O652" s="34">
        <f t="shared" ref="O652" si="680">SUM(G650:G651)</f>
        <v>3</v>
      </c>
      <c r="P652" s="34">
        <f t="shared" ref="P652" si="681">SUM(H650:H651)</f>
        <v>5</v>
      </c>
      <c r="Q652" s="34">
        <f t="shared" ref="Q652" si="682">SUM(I650:I651)</f>
        <v>3</v>
      </c>
      <c r="R652" s="34">
        <f t="shared" ref="R652" si="683">SUM(J650:J651)</f>
        <v>8</v>
      </c>
      <c r="S652" s="34">
        <f t="shared" ref="S652" si="684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685">SUM(E653:E654)</f>
        <v>0</v>
      </c>
      <c r="N655" s="34">
        <f t="shared" ref="N655" si="686">SUM(F653:F654)</f>
        <v>4</v>
      </c>
      <c r="O655" s="34">
        <f t="shared" ref="O655" si="687">SUM(G653:G654)</f>
        <v>3</v>
      </c>
      <c r="P655" s="34">
        <f t="shared" ref="P655" si="688">SUM(H653:H654)</f>
        <v>5</v>
      </c>
      <c r="Q655" s="34">
        <f t="shared" ref="Q655" si="689">SUM(I653:I654)</f>
        <v>3</v>
      </c>
      <c r="R655" s="34">
        <f t="shared" ref="R655" si="690">SUM(J653:J654)</f>
        <v>7</v>
      </c>
      <c r="S655" s="34">
        <f t="shared" ref="S655" si="691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692">SUM(E656:E657)</f>
        <v>0</v>
      </c>
      <c r="N658" s="34">
        <f t="shared" ref="N658" si="693">SUM(F656:F657)</f>
        <v>4</v>
      </c>
      <c r="O658" s="34">
        <f t="shared" ref="O658" si="694">SUM(G656:G657)</f>
        <v>2</v>
      </c>
      <c r="P658" s="34">
        <f t="shared" ref="P658" si="695">SUM(H656:H657)</f>
        <v>6</v>
      </c>
      <c r="Q658" s="34">
        <f t="shared" ref="Q658" si="696">SUM(I656:I657)</f>
        <v>3</v>
      </c>
      <c r="R658" s="34">
        <f t="shared" ref="R658" si="697">SUM(J656:J657)</f>
        <v>8</v>
      </c>
      <c r="S658" s="34">
        <f t="shared" ref="S658" si="698">SUM(K656:K657)</f>
        <v>9</v>
      </c>
    </row>
    <row r="659" spans="1:22" x14ac:dyDescent="0.2">
      <c r="A659" s="20" t="s">
        <v>541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699">SUM(E659:E660)</f>
        <v>0</v>
      </c>
      <c r="N661" s="34">
        <f t="shared" ref="N661" si="700">SUM(F659:F660)</f>
        <v>4</v>
      </c>
      <c r="O661" s="34">
        <f t="shared" ref="O661" si="701">SUM(G659:G660)</f>
        <v>2</v>
      </c>
      <c r="P661" s="34">
        <f t="shared" ref="P661" si="702">SUM(H659:H660)</f>
        <v>5</v>
      </c>
      <c r="Q661" s="34">
        <f t="shared" ref="Q661" si="703">SUM(I659:I660)</f>
        <v>2</v>
      </c>
      <c r="R661" s="34">
        <f t="shared" ref="R661" si="704">SUM(J659:J660)</f>
        <v>8</v>
      </c>
      <c r="S661" s="34">
        <f t="shared" ref="S661" si="705">SUM(K659:K660)</f>
        <v>11</v>
      </c>
    </row>
    <row r="662" spans="1:22" x14ac:dyDescent="0.2">
      <c r="A662" s="20" t="s">
        <v>542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06">SUM(E662:E663)</f>
        <v>0</v>
      </c>
      <c r="N664" s="34">
        <f t="shared" ref="N664" si="707">SUM(F662:F663)</f>
        <v>4</v>
      </c>
      <c r="O664" s="34">
        <f t="shared" ref="O664" si="708">SUM(G662:G663)</f>
        <v>3</v>
      </c>
      <c r="P664" s="34">
        <f t="shared" ref="P664" si="709">SUM(H662:H663)</f>
        <v>3</v>
      </c>
      <c r="Q664" s="34">
        <f t="shared" ref="Q664" si="710">SUM(I662:I663)</f>
        <v>3</v>
      </c>
      <c r="R664" s="34">
        <f t="shared" ref="R664" si="711">SUM(J662:J663)</f>
        <v>9</v>
      </c>
      <c r="S664" s="34">
        <f t="shared" ref="S664" si="712">SUM(K662:K663)</f>
        <v>11</v>
      </c>
    </row>
    <row r="665" spans="1:22" x14ac:dyDescent="0.2">
      <c r="A665" s="20" t="s">
        <v>543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8" spans="1:22" x14ac:dyDescent="0.2">
      <c r="A668" s="20" t="s">
        <v>544</v>
      </c>
    </row>
    <row r="671" spans="1:22" x14ac:dyDescent="0.2">
      <c r="A671" s="20" t="s">
        <v>545</v>
      </c>
    </row>
    <row r="674" spans="1:1" x14ac:dyDescent="0.2">
      <c r="A674" s="20" t="s">
        <v>546</v>
      </c>
    </row>
    <row r="677" spans="1:1" x14ac:dyDescent="0.2">
      <c r="A677" s="20" t="s">
        <v>547</v>
      </c>
    </row>
    <row r="680" spans="1:1" x14ac:dyDescent="0.2">
      <c r="A680" s="20" t="s">
        <v>540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21" zoomScale="98" workbookViewId="0">
      <selection activeCell="C47" sqref="C47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250</v>
      </c>
      <c r="C4">
        <f>SUM(C5:C89)</f>
        <v>102577</v>
      </c>
      <c r="F4" s="55" t="s">
        <v>456</v>
      </c>
      <c r="G4">
        <f>SUM(G5:G18)</f>
        <v>72000</v>
      </c>
      <c r="I4" t="s">
        <v>457</v>
      </c>
      <c r="J4">
        <f>G4-C4</f>
        <v>-30577</v>
      </c>
    </row>
    <row r="5" spans="1:10" x14ac:dyDescent="0.2">
      <c r="A5" t="s">
        <v>412</v>
      </c>
      <c r="B5" t="s">
        <v>441</v>
      </c>
      <c r="C5">
        <v>410</v>
      </c>
      <c r="F5" t="s">
        <v>451</v>
      </c>
      <c r="G5">
        <v>12000</v>
      </c>
    </row>
    <row r="6" spans="1:10" x14ac:dyDescent="0.2">
      <c r="A6" t="s">
        <v>413</v>
      </c>
      <c r="B6" t="s">
        <v>442</v>
      </c>
      <c r="C6">
        <v>12000</v>
      </c>
      <c r="D6" t="s">
        <v>450</v>
      </c>
      <c r="F6" t="s">
        <v>452</v>
      </c>
      <c r="G6">
        <v>12000</v>
      </c>
    </row>
    <row r="7" spans="1:10" x14ac:dyDescent="0.2">
      <c r="A7" t="s">
        <v>414</v>
      </c>
      <c r="B7" t="s">
        <v>443</v>
      </c>
      <c r="C7">
        <v>500</v>
      </c>
      <c r="F7" t="s">
        <v>453</v>
      </c>
      <c r="G7">
        <v>12000</v>
      </c>
    </row>
    <row r="8" spans="1:10" x14ac:dyDescent="0.2">
      <c r="A8" t="s">
        <v>416</v>
      </c>
      <c r="B8" t="s">
        <v>444</v>
      </c>
      <c r="C8">
        <v>-100</v>
      </c>
      <c r="F8" t="s">
        <v>454</v>
      </c>
      <c r="G8">
        <v>12000</v>
      </c>
    </row>
    <row r="9" spans="1:10" x14ac:dyDescent="0.2">
      <c r="A9" t="s">
        <v>416</v>
      </c>
      <c r="B9" t="s">
        <v>442</v>
      </c>
      <c r="C9">
        <v>8000</v>
      </c>
      <c r="D9" t="s">
        <v>450</v>
      </c>
      <c r="F9" t="s">
        <v>455</v>
      </c>
      <c r="G9">
        <v>12000</v>
      </c>
    </row>
    <row r="10" spans="1:10" x14ac:dyDescent="0.2">
      <c r="A10" t="s">
        <v>415</v>
      </c>
      <c r="B10" t="s">
        <v>443</v>
      </c>
      <c r="C10">
        <v>500</v>
      </c>
      <c r="F10" t="s">
        <v>533</v>
      </c>
      <c r="G10">
        <v>12000</v>
      </c>
    </row>
    <row r="11" spans="1:10" x14ac:dyDescent="0.2">
      <c r="A11" t="s">
        <v>417</v>
      </c>
      <c r="B11" t="s">
        <v>443</v>
      </c>
      <c r="C11">
        <v>500</v>
      </c>
    </row>
    <row r="12" spans="1:10" x14ac:dyDescent="0.2">
      <c r="A12" t="s">
        <v>418</v>
      </c>
      <c r="B12" t="s">
        <v>442</v>
      </c>
      <c r="C12">
        <v>10000</v>
      </c>
      <c r="D12" t="s">
        <v>450</v>
      </c>
    </row>
    <row r="13" spans="1:10" x14ac:dyDescent="0.2">
      <c r="A13" t="s">
        <v>418</v>
      </c>
      <c r="B13" t="s">
        <v>445</v>
      </c>
      <c r="C13">
        <v>187</v>
      </c>
    </row>
    <row r="14" spans="1:10" x14ac:dyDescent="0.2">
      <c r="A14" t="s">
        <v>419</v>
      </c>
      <c r="B14" t="s">
        <v>442</v>
      </c>
      <c r="C14">
        <v>500</v>
      </c>
    </row>
    <row r="15" spans="1:10" x14ac:dyDescent="0.2">
      <c r="A15" t="s">
        <v>420</v>
      </c>
      <c r="B15" t="s">
        <v>442</v>
      </c>
      <c r="C15">
        <v>300</v>
      </c>
    </row>
    <row r="16" spans="1:10" x14ac:dyDescent="0.2">
      <c r="A16" t="s">
        <v>421</v>
      </c>
      <c r="B16" t="s">
        <v>442</v>
      </c>
      <c r="C16">
        <v>500</v>
      </c>
    </row>
    <row r="17" spans="1:4" x14ac:dyDescent="0.2">
      <c r="A17" t="s">
        <v>422</v>
      </c>
      <c r="B17" t="s">
        <v>442</v>
      </c>
      <c r="C17">
        <v>7000</v>
      </c>
      <c r="D17" t="s">
        <v>450</v>
      </c>
    </row>
    <row r="18" spans="1:4" x14ac:dyDescent="0.2">
      <c r="A18" t="s">
        <v>423</v>
      </c>
      <c r="B18" t="s">
        <v>442</v>
      </c>
      <c r="C18">
        <v>300</v>
      </c>
    </row>
    <row r="19" spans="1:4" x14ac:dyDescent="0.2">
      <c r="A19" t="s">
        <v>424</v>
      </c>
      <c r="B19" t="s">
        <v>446</v>
      </c>
      <c r="C19">
        <v>800</v>
      </c>
    </row>
    <row r="20" spans="1:4" x14ac:dyDescent="0.2">
      <c r="A20" t="s">
        <v>425</v>
      </c>
      <c r="B20" t="s">
        <v>442</v>
      </c>
      <c r="C20">
        <v>2000</v>
      </c>
    </row>
    <row r="21" spans="1:4" x14ac:dyDescent="0.2">
      <c r="A21" t="s">
        <v>426</v>
      </c>
      <c r="B21" t="s">
        <v>447</v>
      </c>
      <c r="C21">
        <v>-500</v>
      </c>
    </row>
    <row r="22" spans="1:4" x14ac:dyDescent="0.2">
      <c r="A22" t="s">
        <v>427</v>
      </c>
      <c r="B22" t="s">
        <v>444</v>
      </c>
      <c r="C22">
        <v>-200</v>
      </c>
    </row>
    <row r="23" spans="1:4" x14ac:dyDescent="0.2">
      <c r="A23" t="s">
        <v>428</v>
      </c>
      <c r="B23" t="s">
        <v>442</v>
      </c>
      <c r="C23">
        <v>200</v>
      </c>
    </row>
    <row r="24" spans="1:4" x14ac:dyDescent="0.2">
      <c r="A24" t="s">
        <v>429</v>
      </c>
      <c r="B24" t="s">
        <v>442</v>
      </c>
      <c r="C24">
        <v>10000</v>
      </c>
      <c r="D24" t="s">
        <v>450</v>
      </c>
    </row>
    <row r="25" spans="1:4" x14ac:dyDescent="0.2">
      <c r="A25" t="s">
        <v>430</v>
      </c>
      <c r="B25" t="s">
        <v>442</v>
      </c>
      <c r="C25">
        <v>2000</v>
      </c>
    </row>
    <row r="26" spans="1:4" x14ac:dyDescent="0.2">
      <c r="A26" t="s">
        <v>431</v>
      </c>
      <c r="B26" t="s">
        <v>448</v>
      </c>
      <c r="C26">
        <v>300</v>
      </c>
    </row>
    <row r="27" spans="1:4" x14ac:dyDescent="0.2">
      <c r="A27" t="s">
        <v>432</v>
      </c>
      <c r="B27" t="s">
        <v>442</v>
      </c>
      <c r="C27">
        <v>700</v>
      </c>
    </row>
    <row r="28" spans="1:4" x14ac:dyDescent="0.2">
      <c r="A28" t="s">
        <v>433</v>
      </c>
      <c r="B28" t="s">
        <v>442</v>
      </c>
      <c r="C28">
        <v>500</v>
      </c>
    </row>
    <row r="29" spans="1:4" x14ac:dyDescent="0.2">
      <c r="A29" t="s">
        <v>434</v>
      </c>
      <c r="B29" t="s">
        <v>442</v>
      </c>
      <c r="C29">
        <v>10000</v>
      </c>
    </row>
    <row r="30" spans="1:4" x14ac:dyDescent="0.2">
      <c r="A30" t="s">
        <v>434</v>
      </c>
      <c r="B30" t="s">
        <v>449</v>
      </c>
      <c r="C30">
        <v>1880</v>
      </c>
    </row>
    <row r="31" spans="1:4" x14ac:dyDescent="0.2">
      <c r="A31" t="s">
        <v>435</v>
      </c>
      <c r="B31" t="s">
        <v>442</v>
      </c>
      <c r="C31">
        <v>5000</v>
      </c>
      <c r="D31" t="s">
        <v>450</v>
      </c>
    </row>
    <row r="32" spans="1:4" x14ac:dyDescent="0.2">
      <c r="A32" t="s">
        <v>435</v>
      </c>
      <c r="B32" t="s">
        <v>442</v>
      </c>
      <c r="C32">
        <v>2000</v>
      </c>
    </row>
    <row r="33" spans="1:5" x14ac:dyDescent="0.2">
      <c r="A33" t="s">
        <v>436</v>
      </c>
      <c r="B33" t="s">
        <v>442</v>
      </c>
      <c r="C33">
        <v>100</v>
      </c>
    </row>
    <row r="34" spans="1:5" x14ac:dyDescent="0.2">
      <c r="A34" t="s">
        <v>437</v>
      </c>
      <c r="B34" t="s">
        <v>442</v>
      </c>
      <c r="C34">
        <v>500</v>
      </c>
    </row>
    <row r="35" spans="1:5" x14ac:dyDescent="0.2">
      <c r="A35" t="s">
        <v>438</v>
      </c>
      <c r="B35" t="s">
        <v>442</v>
      </c>
      <c r="C35">
        <v>2200</v>
      </c>
    </row>
    <row r="36" spans="1:5" x14ac:dyDescent="0.2">
      <c r="A36" t="s">
        <v>439</v>
      </c>
      <c r="B36" t="s">
        <v>442</v>
      </c>
      <c r="C36">
        <v>500</v>
      </c>
    </row>
    <row r="37" spans="1:5" x14ac:dyDescent="0.2">
      <c r="A37" t="s">
        <v>440</v>
      </c>
      <c r="B37" t="s">
        <v>442</v>
      </c>
      <c r="C37">
        <v>500</v>
      </c>
    </row>
    <row r="38" spans="1:5" x14ac:dyDescent="0.2">
      <c r="A38" t="s">
        <v>481</v>
      </c>
      <c r="B38" t="s">
        <v>442</v>
      </c>
      <c r="C38">
        <v>7000</v>
      </c>
      <c r="D38" t="s">
        <v>450</v>
      </c>
    </row>
    <row r="39" spans="1:5" x14ac:dyDescent="0.2">
      <c r="A39" t="s">
        <v>480</v>
      </c>
      <c r="B39" t="s">
        <v>442</v>
      </c>
      <c r="C39">
        <v>500</v>
      </c>
      <c r="E39" t="s">
        <v>496</v>
      </c>
    </row>
    <row r="40" spans="1:5" x14ac:dyDescent="0.2">
      <c r="A40" t="s">
        <v>480</v>
      </c>
      <c r="B40" t="s">
        <v>442</v>
      </c>
      <c r="C40">
        <v>2500</v>
      </c>
    </row>
    <row r="41" spans="1:5" x14ac:dyDescent="0.2">
      <c r="A41" t="s">
        <v>534</v>
      </c>
      <c r="B41" t="s">
        <v>442</v>
      </c>
      <c r="C41">
        <v>1000</v>
      </c>
    </row>
    <row r="42" spans="1:5" x14ac:dyDescent="0.2">
      <c r="A42" t="s">
        <v>535</v>
      </c>
      <c r="B42" t="s">
        <v>442</v>
      </c>
      <c r="C42">
        <v>500</v>
      </c>
    </row>
    <row r="43" spans="1:5" x14ac:dyDescent="0.2">
      <c r="A43" t="s">
        <v>536</v>
      </c>
      <c r="B43" t="s">
        <v>442</v>
      </c>
      <c r="C43">
        <v>2000</v>
      </c>
    </row>
    <row r="44" spans="1:5" x14ac:dyDescent="0.2">
      <c r="A44" t="s">
        <v>537</v>
      </c>
      <c r="B44" t="s">
        <v>442</v>
      </c>
      <c r="C44">
        <v>7000</v>
      </c>
    </row>
    <row r="45" spans="1:5" x14ac:dyDescent="0.2">
      <c r="A45" t="s">
        <v>537</v>
      </c>
      <c r="B45" t="s">
        <v>442</v>
      </c>
      <c r="C45">
        <v>1000</v>
      </c>
    </row>
    <row r="46" spans="1:5" x14ac:dyDescent="0.2">
      <c r="A46" t="s">
        <v>538</v>
      </c>
      <c r="B46" t="s">
        <v>442</v>
      </c>
      <c r="C46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  <row r="14" spans="1:3" x14ac:dyDescent="0.2">
      <c r="A14" t="s">
        <v>497</v>
      </c>
      <c r="B14" t="s">
        <v>498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pjohndavid</cp:lastModifiedBy>
  <dcterms:created xsi:type="dcterms:W3CDTF">2018-05-02T16:42:43Z</dcterms:created>
  <dcterms:modified xsi:type="dcterms:W3CDTF">2019-02-16T11:10:24Z</dcterms:modified>
</cp:coreProperties>
</file>