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105" windowWidth="6675" windowHeight="6210" activeTab="3"/>
  </bookViews>
  <sheets>
    <sheet name="Amp-Phase" sheetId="4" r:id="rId1"/>
    <sheet name="Phase Plane" sheetId="1" r:id="rId2"/>
    <sheet name="Example 1" sheetId="6" r:id="rId3"/>
    <sheet name="Example 2" sheetId="7" r:id="rId4"/>
  </sheets>
  <calcPr calcId="125725"/>
</workbook>
</file>

<file path=xl/calcChain.xml><?xml version="1.0" encoding="utf-8"?>
<calcChain xmlns="http://schemas.openxmlformats.org/spreadsheetml/2006/main">
  <c r="H52" i="7"/>
  <c r="F18"/>
  <c r="A19"/>
  <c r="J10"/>
  <c r="J9"/>
  <c r="H13"/>
  <c r="E13"/>
  <c r="H18"/>
  <c r="B25"/>
  <c r="B26" s="1"/>
  <c r="B27" s="1"/>
  <c r="B24"/>
  <c r="E18"/>
  <c r="B28" l="1"/>
  <c r="F13"/>
  <c r="I13" s="1"/>
  <c r="D24"/>
  <c r="D26"/>
  <c r="D25"/>
  <c r="D27"/>
  <c r="J17" i="6"/>
  <c r="I17"/>
  <c r="G17"/>
  <c r="H17"/>
  <c r="B8" i="1"/>
  <c r="B9" s="1"/>
  <c r="B10" s="1"/>
  <c r="E2"/>
  <c r="J13" i="7" l="1"/>
  <c r="G24" s="1"/>
  <c r="B29"/>
  <c r="D28"/>
  <c r="D23"/>
  <c r="J18"/>
  <c r="C24"/>
  <c r="E24" s="1"/>
  <c r="C27"/>
  <c r="E27" s="1"/>
  <c r="C25"/>
  <c r="E25" s="1"/>
  <c r="C23"/>
  <c r="E23" s="1"/>
  <c r="C29"/>
  <c r="C28"/>
  <c r="C26"/>
  <c r="E26" s="1"/>
  <c r="I18"/>
  <c r="B11" i="1"/>
  <c r="F2"/>
  <c r="D7" s="1"/>
  <c r="G28" i="7" l="1"/>
  <c r="G25"/>
  <c r="G27"/>
  <c r="G26"/>
  <c r="G23"/>
  <c r="E28"/>
  <c r="B30"/>
  <c r="D29"/>
  <c r="E29" s="1"/>
  <c r="G29"/>
  <c r="F23"/>
  <c r="F29"/>
  <c r="F28"/>
  <c r="F24"/>
  <c r="F25"/>
  <c r="F30"/>
  <c r="F27"/>
  <c r="F26"/>
  <c r="I3" i="1"/>
  <c r="J3"/>
  <c r="D8"/>
  <c r="J2"/>
  <c r="I2"/>
  <c r="C9"/>
  <c r="D9"/>
  <c r="C7"/>
  <c r="C8"/>
  <c r="D10"/>
  <c r="C10"/>
  <c r="B12"/>
  <c r="C11"/>
  <c r="D11"/>
  <c r="B126" i="6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C17"/>
  <c r="B25"/>
  <c r="B26" s="1"/>
  <c r="C19"/>
  <c r="C18"/>
  <c r="B17"/>
  <c r="B7" i="4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E2"/>
  <c r="B31" i="7" l="1"/>
  <c r="G30"/>
  <c r="C30"/>
  <c r="D30"/>
  <c r="G7" i="1"/>
  <c r="K7"/>
  <c r="J7"/>
  <c r="J8"/>
  <c r="F7"/>
  <c r="J11"/>
  <c r="K12"/>
  <c r="J12"/>
  <c r="K11"/>
  <c r="J10"/>
  <c r="J9"/>
  <c r="K9"/>
  <c r="K10"/>
  <c r="K8"/>
  <c r="B19" i="6"/>
  <c r="E19" s="1"/>
  <c r="F19" s="1"/>
  <c r="E11" i="1"/>
  <c r="E10"/>
  <c r="E7"/>
  <c r="E9"/>
  <c r="G11"/>
  <c r="H9"/>
  <c r="I9" s="1"/>
  <c r="H11"/>
  <c r="I11" s="1"/>
  <c r="H7"/>
  <c r="I7" s="1"/>
  <c r="H8"/>
  <c r="I8" s="1"/>
  <c r="H10"/>
  <c r="I10" s="1"/>
  <c r="H12"/>
  <c r="I12" s="1"/>
  <c r="E8"/>
  <c r="F9"/>
  <c r="G9"/>
  <c r="F8"/>
  <c r="G8"/>
  <c r="G10"/>
  <c r="F10"/>
  <c r="F11"/>
  <c r="C12"/>
  <c r="D12"/>
  <c r="F12"/>
  <c r="G12"/>
  <c r="B13"/>
  <c r="J13" s="1"/>
  <c r="F2" i="4"/>
  <c r="B27" i="6"/>
  <c r="E17"/>
  <c r="B18"/>
  <c r="E18" s="1"/>
  <c r="F18" s="1"/>
  <c r="B32" i="7" l="1"/>
  <c r="G31"/>
  <c r="D31"/>
  <c r="C31"/>
  <c r="E31" s="1"/>
  <c r="F31"/>
  <c r="E30"/>
  <c r="F17" i="6"/>
  <c r="H13" i="1"/>
  <c r="I13" s="1"/>
  <c r="K13"/>
  <c r="E12"/>
  <c r="B14"/>
  <c r="J14" s="1"/>
  <c r="C13"/>
  <c r="D13"/>
  <c r="F13"/>
  <c r="G13"/>
  <c r="D7" i="4"/>
  <c r="D9"/>
  <c r="D11"/>
  <c r="D13"/>
  <c r="D15"/>
  <c r="D17"/>
  <c r="D19"/>
  <c r="D21"/>
  <c r="D23"/>
  <c r="D25"/>
  <c r="D27"/>
  <c r="D29"/>
  <c r="D31"/>
  <c r="D33"/>
  <c r="D35"/>
  <c r="D37"/>
  <c r="D39"/>
  <c r="D41"/>
  <c r="D43"/>
  <c r="D45"/>
  <c r="D47"/>
  <c r="D49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C7"/>
  <c r="C9"/>
  <c r="E9" s="1"/>
  <c r="C11"/>
  <c r="C13"/>
  <c r="E13" s="1"/>
  <c r="C15"/>
  <c r="C17"/>
  <c r="E17" s="1"/>
  <c r="C19"/>
  <c r="C21"/>
  <c r="E21" s="1"/>
  <c r="C23"/>
  <c r="C25"/>
  <c r="E25" s="1"/>
  <c r="C27"/>
  <c r="C29"/>
  <c r="E29" s="1"/>
  <c r="C31"/>
  <c r="C33"/>
  <c r="E33" s="1"/>
  <c r="C35"/>
  <c r="C37"/>
  <c r="E37" s="1"/>
  <c r="C39"/>
  <c r="C41"/>
  <c r="E41" s="1"/>
  <c r="C43"/>
  <c r="C45"/>
  <c r="E45" s="1"/>
  <c r="C47"/>
  <c r="C49"/>
  <c r="E49" s="1"/>
  <c r="C51"/>
  <c r="C53"/>
  <c r="E53" s="1"/>
  <c r="C55"/>
  <c r="C57"/>
  <c r="E57" s="1"/>
  <c r="C59"/>
  <c r="C61"/>
  <c r="E61" s="1"/>
  <c r="C63"/>
  <c r="C65"/>
  <c r="E65" s="1"/>
  <c r="C67"/>
  <c r="C69"/>
  <c r="E69" s="1"/>
  <c r="C71"/>
  <c r="C73"/>
  <c r="E73" s="1"/>
  <c r="C75"/>
  <c r="C77"/>
  <c r="E77" s="1"/>
  <c r="C79"/>
  <c r="C81"/>
  <c r="E81" s="1"/>
  <c r="C83"/>
  <c r="C85"/>
  <c r="E85" s="1"/>
  <c r="C87"/>
  <c r="C89"/>
  <c r="E89" s="1"/>
  <c r="C91"/>
  <c r="C93"/>
  <c r="E93" s="1"/>
  <c r="C95"/>
  <c r="C97"/>
  <c r="E97" s="1"/>
  <c r="C99"/>
  <c r="C101"/>
  <c r="E101" s="1"/>
  <c r="C103"/>
  <c r="C105"/>
  <c r="E105" s="1"/>
  <c r="C107"/>
  <c r="C109"/>
  <c r="E109" s="1"/>
  <c r="C111"/>
  <c r="C113"/>
  <c r="E113" s="1"/>
  <c r="C115"/>
  <c r="C117"/>
  <c r="E117" s="1"/>
  <c r="C119"/>
  <c r="C121"/>
  <c r="E121" s="1"/>
  <c r="C123"/>
  <c r="C125"/>
  <c r="E125" s="1"/>
  <c r="C127"/>
  <c r="C129"/>
  <c r="E129" s="1"/>
  <c r="C131"/>
  <c r="C133"/>
  <c r="E133" s="1"/>
  <c r="C135"/>
  <c r="C137"/>
  <c r="E137" s="1"/>
  <c r="C139"/>
  <c r="C141"/>
  <c r="E141" s="1"/>
  <c r="C143"/>
  <c r="C145"/>
  <c r="E145" s="1"/>
  <c r="C147"/>
  <c r="C149"/>
  <c r="E149" s="1"/>
  <c r="C151"/>
  <c r="C153"/>
  <c r="E153" s="1"/>
  <c r="C155"/>
  <c r="C157"/>
  <c r="E157" s="1"/>
  <c r="C159"/>
  <c r="C161"/>
  <c r="E161" s="1"/>
  <c r="C163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C8"/>
  <c r="C10"/>
  <c r="E10" s="1"/>
  <c r="C12"/>
  <c r="C14"/>
  <c r="E14" s="1"/>
  <c r="C16"/>
  <c r="C18"/>
  <c r="E18" s="1"/>
  <c r="C20"/>
  <c r="C22"/>
  <c r="E22" s="1"/>
  <c r="C24"/>
  <c r="C26"/>
  <c r="E26" s="1"/>
  <c r="C28"/>
  <c r="C30"/>
  <c r="E30" s="1"/>
  <c r="C32"/>
  <c r="C34"/>
  <c r="E34" s="1"/>
  <c r="C36"/>
  <c r="C38"/>
  <c r="E38" s="1"/>
  <c r="C40"/>
  <c r="C42"/>
  <c r="E42" s="1"/>
  <c r="C44"/>
  <c r="C46"/>
  <c r="E46" s="1"/>
  <c r="C48"/>
  <c r="C50"/>
  <c r="E50" s="1"/>
  <c r="C52"/>
  <c r="C54"/>
  <c r="E54" s="1"/>
  <c r="C56"/>
  <c r="C58"/>
  <c r="E58" s="1"/>
  <c r="C60"/>
  <c r="C62"/>
  <c r="E62" s="1"/>
  <c r="C64"/>
  <c r="C66"/>
  <c r="E66" s="1"/>
  <c r="C68"/>
  <c r="C70"/>
  <c r="E70" s="1"/>
  <c r="C72"/>
  <c r="C74"/>
  <c r="E74" s="1"/>
  <c r="C76"/>
  <c r="C78"/>
  <c r="E78" s="1"/>
  <c r="C80"/>
  <c r="C82"/>
  <c r="E82" s="1"/>
  <c r="C84"/>
  <c r="C86"/>
  <c r="E86" s="1"/>
  <c r="C88"/>
  <c r="C90"/>
  <c r="E90" s="1"/>
  <c r="C92"/>
  <c r="C94"/>
  <c r="E94" s="1"/>
  <c r="C96"/>
  <c r="C98"/>
  <c r="E98" s="1"/>
  <c r="C100"/>
  <c r="C102"/>
  <c r="E102" s="1"/>
  <c r="C104"/>
  <c r="C106"/>
  <c r="E106" s="1"/>
  <c r="C108"/>
  <c r="C110"/>
  <c r="E110" s="1"/>
  <c r="C112"/>
  <c r="C114"/>
  <c r="E114" s="1"/>
  <c r="C116"/>
  <c r="C118"/>
  <c r="E118" s="1"/>
  <c r="C120"/>
  <c r="C122"/>
  <c r="E122" s="1"/>
  <c r="C124"/>
  <c r="C126"/>
  <c r="E126" s="1"/>
  <c r="C128"/>
  <c r="C130"/>
  <c r="E130" s="1"/>
  <c r="C132"/>
  <c r="C134"/>
  <c r="E134" s="1"/>
  <c r="C136"/>
  <c r="C138"/>
  <c r="E138" s="1"/>
  <c r="C140"/>
  <c r="C142"/>
  <c r="E142" s="1"/>
  <c r="C144"/>
  <c r="C146"/>
  <c r="E146" s="1"/>
  <c r="C148"/>
  <c r="C150"/>
  <c r="E150" s="1"/>
  <c r="C152"/>
  <c r="C154"/>
  <c r="E154" s="1"/>
  <c r="C156"/>
  <c r="C158"/>
  <c r="E158" s="1"/>
  <c r="C160"/>
  <c r="C162"/>
  <c r="E162" s="1"/>
  <c r="C164"/>
  <c r="J2"/>
  <c r="D6"/>
  <c r="I2"/>
  <c r="F6" s="1"/>
  <c r="C6"/>
  <c r="E6" s="1"/>
  <c r="B28" i="6"/>
  <c r="E23"/>
  <c r="B33" i="7" l="1"/>
  <c r="G32"/>
  <c r="D32"/>
  <c r="C32"/>
  <c r="E32" s="1"/>
  <c r="F32"/>
  <c r="M17" i="6"/>
  <c r="N17"/>
  <c r="K17"/>
  <c r="L17"/>
  <c r="H14" i="1"/>
  <c r="I14" s="1"/>
  <c r="K14"/>
  <c r="E13"/>
  <c r="H164" i="4"/>
  <c r="I164" s="1"/>
  <c r="H163"/>
  <c r="I163" s="1"/>
  <c r="H157"/>
  <c r="I157" s="1"/>
  <c r="H155"/>
  <c r="I155" s="1"/>
  <c r="H153"/>
  <c r="I153" s="1"/>
  <c r="H151"/>
  <c r="I151" s="1"/>
  <c r="H149"/>
  <c r="I149" s="1"/>
  <c r="H147"/>
  <c r="I147" s="1"/>
  <c r="H145"/>
  <c r="I145" s="1"/>
  <c r="H143"/>
  <c r="I143" s="1"/>
  <c r="H141"/>
  <c r="I141" s="1"/>
  <c r="H139"/>
  <c r="I139" s="1"/>
  <c r="H137"/>
  <c r="I137" s="1"/>
  <c r="H135"/>
  <c r="I135" s="1"/>
  <c r="H133"/>
  <c r="I133" s="1"/>
  <c r="H131"/>
  <c r="I131" s="1"/>
  <c r="H129"/>
  <c r="I129" s="1"/>
  <c r="H127"/>
  <c r="I127" s="1"/>
  <c r="H125"/>
  <c r="I125" s="1"/>
  <c r="H123"/>
  <c r="I123" s="1"/>
  <c r="H121"/>
  <c r="I121" s="1"/>
  <c r="H119"/>
  <c r="I119" s="1"/>
  <c r="H117"/>
  <c r="I117" s="1"/>
  <c r="H115"/>
  <c r="I115" s="1"/>
  <c r="H113"/>
  <c r="I113" s="1"/>
  <c r="H111"/>
  <c r="I111" s="1"/>
  <c r="H109"/>
  <c r="I109" s="1"/>
  <c r="H107"/>
  <c r="I107" s="1"/>
  <c r="H105"/>
  <c r="I105" s="1"/>
  <c r="H103"/>
  <c r="I103" s="1"/>
  <c r="H101"/>
  <c r="I101" s="1"/>
  <c r="H99"/>
  <c r="I99" s="1"/>
  <c r="H97"/>
  <c r="I97" s="1"/>
  <c r="H95"/>
  <c r="I95" s="1"/>
  <c r="H93"/>
  <c r="I93" s="1"/>
  <c r="H91"/>
  <c r="I91" s="1"/>
  <c r="H89"/>
  <c r="I89" s="1"/>
  <c r="H87"/>
  <c r="I87" s="1"/>
  <c r="H85"/>
  <c r="I85" s="1"/>
  <c r="H83"/>
  <c r="I83" s="1"/>
  <c r="H81"/>
  <c r="I81" s="1"/>
  <c r="H79"/>
  <c r="I79" s="1"/>
  <c r="H77"/>
  <c r="I77" s="1"/>
  <c r="H75"/>
  <c r="I75" s="1"/>
  <c r="H73"/>
  <c r="I73" s="1"/>
  <c r="H71"/>
  <c r="I71" s="1"/>
  <c r="H69"/>
  <c r="I69" s="1"/>
  <c r="H67"/>
  <c r="I67" s="1"/>
  <c r="H65"/>
  <c r="I65" s="1"/>
  <c r="H63"/>
  <c r="I63" s="1"/>
  <c r="H61"/>
  <c r="I61" s="1"/>
  <c r="H59"/>
  <c r="I59" s="1"/>
  <c r="H57"/>
  <c r="I57" s="1"/>
  <c r="H55"/>
  <c r="I55" s="1"/>
  <c r="H53"/>
  <c r="I53" s="1"/>
  <c r="H51"/>
  <c r="I51" s="1"/>
  <c r="H49"/>
  <c r="I49" s="1"/>
  <c r="H47"/>
  <c r="I47" s="1"/>
  <c r="H45"/>
  <c r="I45" s="1"/>
  <c r="H43"/>
  <c r="I43" s="1"/>
  <c r="H41"/>
  <c r="I41" s="1"/>
  <c r="H39"/>
  <c r="I39" s="1"/>
  <c r="H37"/>
  <c r="I37" s="1"/>
  <c r="H35"/>
  <c r="I35" s="1"/>
  <c r="H33"/>
  <c r="I33" s="1"/>
  <c r="H31"/>
  <c r="I31" s="1"/>
  <c r="H29"/>
  <c r="I29" s="1"/>
  <c r="H27"/>
  <c r="I27" s="1"/>
  <c r="H25"/>
  <c r="I25" s="1"/>
  <c r="H23"/>
  <c r="I23" s="1"/>
  <c r="H21"/>
  <c r="I21" s="1"/>
  <c r="H19"/>
  <c r="I19" s="1"/>
  <c r="H17"/>
  <c r="I17" s="1"/>
  <c r="H15"/>
  <c r="I15" s="1"/>
  <c r="H13"/>
  <c r="I13" s="1"/>
  <c r="H11"/>
  <c r="I11" s="1"/>
  <c r="H9"/>
  <c r="I9" s="1"/>
  <c r="H7"/>
  <c r="I7" s="1"/>
  <c r="H162"/>
  <c r="I162" s="1"/>
  <c r="H161"/>
  <c r="I161" s="1"/>
  <c r="H160"/>
  <c r="I160" s="1"/>
  <c r="H159"/>
  <c r="I159" s="1"/>
  <c r="H158"/>
  <c r="I158" s="1"/>
  <c r="H156"/>
  <c r="I156" s="1"/>
  <c r="H154"/>
  <c r="I154" s="1"/>
  <c r="H152"/>
  <c r="I152" s="1"/>
  <c r="H150"/>
  <c r="I150" s="1"/>
  <c r="H148"/>
  <c r="I148" s="1"/>
  <c r="H146"/>
  <c r="I146" s="1"/>
  <c r="H144"/>
  <c r="I144" s="1"/>
  <c r="H142"/>
  <c r="I142" s="1"/>
  <c r="H140"/>
  <c r="I140" s="1"/>
  <c r="H138"/>
  <c r="I138" s="1"/>
  <c r="H136"/>
  <c r="I136" s="1"/>
  <c r="H134"/>
  <c r="I134" s="1"/>
  <c r="H132"/>
  <c r="I132" s="1"/>
  <c r="H130"/>
  <c r="I130" s="1"/>
  <c r="H128"/>
  <c r="I128" s="1"/>
  <c r="H126"/>
  <c r="I126" s="1"/>
  <c r="H124"/>
  <c r="I124" s="1"/>
  <c r="H122"/>
  <c r="I122" s="1"/>
  <c r="H120"/>
  <c r="I120" s="1"/>
  <c r="H118"/>
  <c r="I118" s="1"/>
  <c r="H116"/>
  <c r="I116" s="1"/>
  <c r="H114"/>
  <c r="I114" s="1"/>
  <c r="H112"/>
  <c r="I112" s="1"/>
  <c r="H110"/>
  <c r="I110" s="1"/>
  <c r="H108"/>
  <c r="I108" s="1"/>
  <c r="H106"/>
  <c r="I106" s="1"/>
  <c r="H104"/>
  <c r="I104" s="1"/>
  <c r="H102"/>
  <c r="I102" s="1"/>
  <c r="H100"/>
  <c r="I100" s="1"/>
  <c r="H98"/>
  <c r="I98" s="1"/>
  <c r="H96"/>
  <c r="I96" s="1"/>
  <c r="H94"/>
  <c r="I94" s="1"/>
  <c r="H92"/>
  <c r="I92" s="1"/>
  <c r="H90"/>
  <c r="I90" s="1"/>
  <c r="H88"/>
  <c r="I88" s="1"/>
  <c r="H86"/>
  <c r="I86" s="1"/>
  <c r="H84"/>
  <c r="I84" s="1"/>
  <c r="H82"/>
  <c r="I82" s="1"/>
  <c r="H80"/>
  <c r="I80" s="1"/>
  <c r="H78"/>
  <c r="I78" s="1"/>
  <c r="H76"/>
  <c r="I76" s="1"/>
  <c r="H74"/>
  <c r="I74" s="1"/>
  <c r="H72"/>
  <c r="I72" s="1"/>
  <c r="H70"/>
  <c r="I70" s="1"/>
  <c r="H68"/>
  <c r="I68" s="1"/>
  <c r="H66"/>
  <c r="I66" s="1"/>
  <c r="H64"/>
  <c r="I64" s="1"/>
  <c r="H62"/>
  <c r="I62" s="1"/>
  <c r="H60"/>
  <c r="I60" s="1"/>
  <c r="H58"/>
  <c r="I58" s="1"/>
  <c r="H56"/>
  <c r="I56" s="1"/>
  <c r="H54"/>
  <c r="I54" s="1"/>
  <c r="H52"/>
  <c r="I52" s="1"/>
  <c r="H50"/>
  <c r="I50" s="1"/>
  <c r="H48"/>
  <c r="I48" s="1"/>
  <c r="H46"/>
  <c r="I46" s="1"/>
  <c r="H44"/>
  <c r="I44" s="1"/>
  <c r="H42"/>
  <c r="I42" s="1"/>
  <c r="H40"/>
  <c r="I40" s="1"/>
  <c r="H38"/>
  <c r="I38" s="1"/>
  <c r="H36"/>
  <c r="I36" s="1"/>
  <c r="H34"/>
  <c r="I34" s="1"/>
  <c r="H32"/>
  <c r="I32" s="1"/>
  <c r="H30"/>
  <c r="I30" s="1"/>
  <c r="H28"/>
  <c r="I28" s="1"/>
  <c r="H26"/>
  <c r="I26" s="1"/>
  <c r="H24"/>
  <c r="I24" s="1"/>
  <c r="H22"/>
  <c r="I22" s="1"/>
  <c r="H20"/>
  <c r="I20" s="1"/>
  <c r="H18"/>
  <c r="I18" s="1"/>
  <c r="H16"/>
  <c r="I16" s="1"/>
  <c r="H14"/>
  <c r="I14" s="1"/>
  <c r="H12"/>
  <c r="I12" s="1"/>
  <c r="H10"/>
  <c r="I10" s="1"/>
  <c r="H8"/>
  <c r="I8" s="1"/>
  <c r="H6"/>
  <c r="I6" s="1"/>
  <c r="G10"/>
  <c r="G14"/>
  <c r="G18"/>
  <c r="G22"/>
  <c r="G26"/>
  <c r="G30"/>
  <c r="G34"/>
  <c r="G38"/>
  <c r="G42"/>
  <c r="G46"/>
  <c r="G50"/>
  <c r="G54"/>
  <c r="G58"/>
  <c r="G62"/>
  <c r="G66"/>
  <c r="G70"/>
  <c r="G74"/>
  <c r="G78"/>
  <c r="G82"/>
  <c r="G86"/>
  <c r="G90"/>
  <c r="G94"/>
  <c r="G98"/>
  <c r="G102"/>
  <c r="G106"/>
  <c r="G110"/>
  <c r="G114"/>
  <c r="G118"/>
  <c r="G122"/>
  <c r="G126"/>
  <c r="G130"/>
  <c r="G134"/>
  <c r="G138"/>
  <c r="G142"/>
  <c r="G146"/>
  <c r="G150"/>
  <c r="G154"/>
  <c r="G158"/>
  <c r="G162"/>
  <c r="G161"/>
  <c r="G7"/>
  <c r="G11"/>
  <c r="G15"/>
  <c r="G19"/>
  <c r="G23"/>
  <c r="G27"/>
  <c r="G31"/>
  <c r="G35"/>
  <c r="G39"/>
  <c r="G43"/>
  <c r="G47"/>
  <c r="G51"/>
  <c r="G55"/>
  <c r="G59"/>
  <c r="G63"/>
  <c r="G67"/>
  <c r="G71"/>
  <c r="G75"/>
  <c r="G79"/>
  <c r="G83"/>
  <c r="G87"/>
  <c r="G91"/>
  <c r="G95"/>
  <c r="G99"/>
  <c r="G103"/>
  <c r="G107"/>
  <c r="G111"/>
  <c r="G115"/>
  <c r="G119"/>
  <c r="G123"/>
  <c r="G127"/>
  <c r="G131"/>
  <c r="G135"/>
  <c r="G139"/>
  <c r="G143"/>
  <c r="G147"/>
  <c r="G151"/>
  <c r="G155"/>
  <c r="G159"/>
  <c r="G8"/>
  <c r="G12"/>
  <c r="G16"/>
  <c r="G20"/>
  <c r="G24"/>
  <c r="G28"/>
  <c r="G32"/>
  <c r="G36"/>
  <c r="G40"/>
  <c r="G44"/>
  <c r="G48"/>
  <c r="G52"/>
  <c r="G56"/>
  <c r="G60"/>
  <c r="G64"/>
  <c r="G68"/>
  <c r="G72"/>
  <c r="G76"/>
  <c r="G80"/>
  <c r="G84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6"/>
  <c r="G9"/>
  <c r="G13"/>
  <c r="G17"/>
  <c r="G21"/>
  <c r="G25"/>
  <c r="G29"/>
  <c r="G33"/>
  <c r="G37"/>
  <c r="G41"/>
  <c r="G45"/>
  <c r="G49"/>
  <c r="G53"/>
  <c r="G57"/>
  <c r="G61"/>
  <c r="G65"/>
  <c r="G69"/>
  <c r="G73"/>
  <c r="G77"/>
  <c r="G81"/>
  <c r="G85"/>
  <c r="G89"/>
  <c r="G93"/>
  <c r="G97"/>
  <c r="G101"/>
  <c r="G105"/>
  <c r="G109"/>
  <c r="G113"/>
  <c r="G117"/>
  <c r="G121"/>
  <c r="G125"/>
  <c r="G129"/>
  <c r="G133"/>
  <c r="G137"/>
  <c r="G141"/>
  <c r="G145"/>
  <c r="G149"/>
  <c r="G153"/>
  <c r="G157"/>
  <c r="G163"/>
  <c r="C14" i="1"/>
  <c r="D14"/>
  <c r="B15"/>
  <c r="J15" s="1"/>
  <c r="F14"/>
  <c r="G14"/>
  <c r="E164" i="4"/>
  <c r="E160"/>
  <c r="E156"/>
  <c r="E152"/>
  <c r="E148"/>
  <c r="E144"/>
  <c r="E140"/>
  <c r="E136"/>
  <c r="E132"/>
  <c r="E128"/>
  <c r="E124"/>
  <c r="E120"/>
  <c r="E116"/>
  <c r="E112"/>
  <c r="E108"/>
  <c r="E104"/>
  <c r="E100"/>
  <c r="E96"/>
  <c r="E92"/>
  <c r="E88"/>
  <c r="E84"/>
  <c r="E80"/>
  <c r="E76"/>
  <c r="E72"/>
  <c r="E68"/>
  <c r="E64"/>
  <c r="E60"/>
  <c r="E56"/>
  <c r="E52"/>
  <c r="E48"/>
  <c r="E44"/>
  <c r="E40"/>
  <c r="E36"/>
  <c r="E32"/>
  <c r="E28"/>
  <c r="E24"/>
  <c r="E20"/>
  <c r="E16"/>
  <c r="E12"/>
  <c r="E8"/>
  <c r="E163"/>
  <c r="E159"/>
  <c r="E155"/>
  <c r="E151"/>
  <c r="E147"/>
  <c r="E143"/>
  <c r="E139"/>
  <c r="E135"/>
  <c r="E131"/>
  <c r="E127"/>
  <c r="E123"/>
  <c r="E119"/>
  <c r="E115"/>
  <c r="E111"/>
  <c r="E107"/>
  <c r="E103"/>
  <c r="E99"/>
  <c r="E95"/>
  <c r="E91"/>
  <c r="E87"/>
  <c r="E83"/>
  <c r="E79"/>
  <c r="E75"/>
  <c r="E71"/>
  <c r="E67"/>
  <c r="E63"/>
  <c r="E59"/>
  <c r="E55"/>
  <c r="E51"/>
  <c r="E47"/>
  <c r="E43"/>
  <c r="E39"/>
  <c r="E35"/>
  <c r="E31"/>
  <c r="E27"/>
  <c r="E23"/>
  <c r="E19"/>
  <c r="E15"/>
  <c r="E11"/>
  <c r="E7"/>
  <c r="F7"/>
  <c r="F9"/>
  <c r="F11"/>
  <c r="F13"/>
  <c r="F15"/>
  <c r="F17"/>
  <c r="F19"/>
  <c r="F21"/>
  <c r="F23"/>
  <c r="F25"/>
  <c r="F27"/>
  <c r="F29"/>
  <c r="F31"/>
  <c r="F33"/>
  <c r="F35"/>
  <c r="F37"/>
  <c r="F39"/>
  <c r="F41"/>
  <c r="F43"/>
  <c r="F8"/>
  <c r="F10"/>
  <c r="F12"/>
  <c r="F14"/>
  <c r="F16"/>
  <c r="F18"/>
  <c r="F20"/>
  <c r="F22"/>
  <c r="F24"/>
  <c r="F26"/>
  <c r="F28"/>
  <c r="F30"/>
  <c r="F32"/>
  <c r="F34"/>
  <c r="F36"/>
  <c r="F40"/>
  <c r="F44"/>
  <c r="F46"/>
  <c r="F48"/>
  <c r="F50"/>
  <c r="F52"/>
  <c r="F54"/>
  <c r="F56"/>
  <c r="F58"/>
  <c r="F60"/>
  <c r="F62"/>
  <c r="F64"/>
  <c r="F66"/>
  <c r="F68"/>
  <c r="F70"/>
  <c r="F72"/>
  <c r="F74"/>
  <c r="F76"/>
  <c r="F78"/>
  <c r="F80"/>
  <c r="F82"/>
  <c r="F84"/>
  <c r="F86"/>
  <c r="F88"/>
  <c r="F90"/>
  <c r="F92"/>
  <c r="F94"/>
  <c r="F96"/>
  <c r="F98"/>
  <c r="F100"/>
  <c r="F102"/>
  <c r="F104"/>
  <c r="F106"/>
  <c r="F108"/>
  <c r="F110"/>
  <c r="F112"/>
  <c r="F114"/>
  <c r="F116"/>
  <c r="F118"/>
  <c r="F120"/>
  <c r="F122"/>
  <c r="F124"/>
  <c r="F126"/>
  <c r="F130"/>
  <c r="F132"/>
  <c r="F136"/>
  <c r="F142"/>
  <c r="F146"/>
  <c r="F150"/>
  <c r="F154"/>
  <c r="F158"/>
  <c r="F162"/>
  <c r="F38"/>
  <c r="F42"/>
  <c r="F45"/>
  <c r="F47"/>
  <c r="F49"/>
  <c r="F51"/>
  <c r="F53"/>
  <c r="F55"/>
  <c r="F57"/>
  <c r="F59"/>
  <c r="F61"/>
  <c r="F63"/>
  <c r="F65"/>
  <c r="F67"/>
  <c r="F69"/>
  <c r="F71"/>
  <c r="F73"/>
  <c r="F75"/>
  <c r="F77"/>
  <c r="F79"/>
  <c r="F81"/>
  <c r="F83"/>
  <c r="F85"/>
  <c r="F87"/>
  <c r="F89"/>
  <c r="F91"/>
  <c r="F93"/>
  <c r="F95"/>
  <c r="F97"/>
  <c r="F99"/>
  <c r="F101"/>
  <c r="F103"/>
  <c r="F105"/>
  <c r="F107"/>
  <c r="F109"/>
  <c r="F111"/>
  <c r="F113"/>
  <c r="F115"/>
  <c r="F117"/>
  <c r="F119"/>
  <c r="F121"/>
  <c r="F123"/>
  <c r="F125"/>
  <c r="F127"/>
  <c r="F129"/>
  <c r="F131"/>
  <c r="F133"/>
  <c r="F135"/>
  <c r="F137"/>
  <c r="F139"/>
  <c r="F141"/>
  <c r="F143"/>
  <c r="F145"/>
  <c r="F147"/>
  <c r="F149"/>
  <c r="F151"/>
  <c r="F153"/>
  <c r="F155"/>
  <c r="F157"/>
  <c r="F159"/>
  <c r="F161"/>
  <c r="F163"/>
  <c r="F128"/>
  <c r="F134"/>
  <c r="F138"/>
  <c r="F140"/>
  <c r="F144"/>
  <c r="F148"/>
  <c r="F152"/>
  <c r="F156"/>
  <c r="F160"/>
  <c r="F164"/>
  <c r="B29" i="6"/>
  <c r="B34" i="7" l="1"/>
  <c r="G33"/>
  <c r="D33"/>
  <c r="C33"/>
  <c r="E33" s="1"/>
  <c r="F33"/>
  <c r="F24" i="6"/>
  <c r="D26"/>
  <c r="E26" s="1"/>
  <c r="C25"/>
  <c r="F28"/>
  <c r="D28"/>
  <c r="E28" s="1"/>
  <c r="C28"/>
  <c r="D25"/>
  <c r="E25" s="1"/>
  <c r="C27"/>
  <c r="D29"/>
  <c r="E29" s="1"/>
  <c r="F29"/>
  <c r="G29"/>
  <c r="H29" s="1"/>
  <c r="C29"/>
  <c r="D24"/>
  <c r="E24" s="1"/>
  <c r="C24"/>
  <c r="D27"/>
  <c r="E27" s="1"/>
  <c r="F26"/>
  <c r="G24"/>
  <c r="H24" s="1"/>
  <c r="G25"/>
  <c r="H25" s="1"/>
  <c r="G26"/>
  <c r="H26" s="1"/>
  <c r="F27"/>
  <c r="G27"/>
  <c r="H27" s="1"/>
  <c r="F25"/>
  <c r="G28"/>
  <c r="H28" s="1"/>
  <c r="C26"/>
  <c r="H15" i="1"/>
  <c r="I15" s="1"/>
  <c r="K15"/>
  <c r="E14"/>
  <c r="B16"/>
  <c r="J16" s="1"/>
  <c r="C15"/>
  <c r="D15"/>
  <c r="F15"/>
  <c r="G15"/>
  <c r="B30" i="6"/>
  <c r="B35" i="7" l="1"/>
  <c r="G34"/>
  <c r="D34"/>
  <c r="C34"/>
  <c r="E34" s="1"/>
  <c r="F34"/>
  <c r="F30" i="6"/>
  <c r="G30"/>
  <c r="H30" s="1"/>
  <c r="C30"/>
  <c r="D30"/>
  <c r="E30" s="1"/>
  <c r="H16" i="1"/>
  <c r="I16" s="1"/>
  <c r="K16"/>
  <c r="E15"/>
  <c r="C16"/>
  <c r="D16"/>
  <c r="F16"/>
  <c r="G16"/>
  <c r="B17"/>
  <c r="J17" s="1"/>
  <c r="B31" i="6"/>
  <c r="B36" i="7" l="1"/>
  <c r="G35"/>
  <c r="D35"/>
  <c r="C35"/>
  <c r="E35" s="1"/>
  <c r="F35"/>
  <c r="F31" i="6"/>
  <c r="D31"/>
  <c r="E31" s="1"/>
  <c r="C31"/>
  <c r="G31"/>
  <c r="H31" s="1"/>
  <c r="H17" i="1"/>
  <c r="I17" s="1"/>
  <c r="K17"/>
  <c r="E16"/>
  <c r="B18"/>
  <c r="J18" s="1"/>
  <c r="C17"/>
  <c r="D17"/>
  <c r="F17"/>
  <c r="G17"/>
  <c r="B32" i="6"/>
  <c r="B37" i="7" l="1"/>
  <c r="G36"/>
  <c r="D36"/>
  <c r="C36"/>
  <c r="E36" s="1"/>
  <c r="F36"/>
  <c r="F32" i="6"/>
  <c r="G32"/>
  <c r="H32" s="1"/>
  <c r="C32"/>
  <c r="D32"/>
  <c r="E32" s="1"/>
  <c r="H18" i="1"/>
  <c r="I18" s="1"/>
  <c r="K18"/>
  <c r="E17"/>
  <c r="C18"/>
  <c r="D18"/>
  <c r="B19"/>
  <c r="J19" s="1"/>
  <c r="F18"/>
  <c r="G18"/>
  <c r="B33" i="6"/>
  <c r="B38" i="7" l="1"/>
  <c r="G37"/>
  <c r="C37"/>
  <c r="D37"/>
  <c r="E37" s="1"/>
  <c r="F37"/>
  <c r="D33" i="6"/>
  <c r="E33" s="1"/>
  <c r="G33"/>
  <c r="H33" s="1"/>
  <c r="F33"/>
  <c r="C33"/>
  <c r="H19" i="1"/>
  <c r="I19" s="1"/>
  <c r="K19"/>
  <c r="E18"/>
  <c r="B20"/>
  <c r="J20" s="1"/>
  <c r="C19"/>
  <c r="D19"/>
  <c r="F19"/>
  <c r="G19"/>
  <c r="B34" i="6"/>
  <c r="B39" i="7" l="1"/>
  <c r="G38"/>
  <c r="C38"/>
  <c r="D38"/>
  <c r="E38"/>
  <c r="F38"/>
  <c r="D34" i="6"/>
  <c r="E34" s="1"/>
  <c r="F34"/>
  <c r="G34"/>
  <c r="H34" s="1"/>
  <c r="C34"/>
  <c r="H20" i="1"/>
  <c r="I20" s="1"/>
  <c r="K20"/>
  <c r="E19"/>
  <c r="C20"/>
  <c r="D20"/>
  <c r="F20"/>
  <c r="G20"/>
  <c r="B21"/>
  <c r="J21" s="1"/>
  <c r="B35" i="6"/>
  <c r="B40" i="7" l="1"/>
  <c r="G39"/>
  <c r="D39"/>
  <c r="C39"/>
  <c r="E39" s="1"/>
  <c r="F39"/>
  <c r="C35" i="6"/>
  <c r="D35"/>
  <c r="E35" s="1"/>
  <c r="G35"/>
  <c r="H35" s="1"/>
  <c r="F35"/>
  <c r="H21" i="1"/>
  <c r="I21" s="1"/>
  <c r="K21"/>
  <c r="E20"/>
  <c r="B22"/>
  <c r="J22" s="1"/>
  <c r="C21"/>
  <c r="D21"/>
  <c r="F21"/>
  <c r="G21"/>
  <c r="B36" i="6"/>
  <c r="B41" i="7" l="1"/>
  <c r="G40"/>
  <c r="D40"/>
  <c r="C40"/>
  <c r="E40" s="1"/>
  <c r="F40"/>
  <c r="G36" i="6"/>
  <c r="H36" s="1"/>
  <c r="D36"/>
  <c r="E36" s="1"/>
  <c r="F36"/>
  <c r="C36"/>
  <c r="H22" i="1"/>
  <c r="I22" s="1"/>
  <c r="K22"/>
  <c r="E21"/>
  <c r="C22"/>
  <c r="D22"/>
  <c r="B23"/>
  <c r="J23" s="1"/>
  <c r="F22"/>
  <c r="G22"/>
  <c r="B37" i="6"/>
  <c r="B42" i="7" l="1"/>
  <c r="G41"/>
  <c r="C41"/>
  <c r="D41"/>
  <c r="E41" s="1"/>
  <c r="F41"/>
  <c r="G37" i="6"/>
  <c r="H37" s="1"/>
  <c r="D37"/>
  <c r="E37" s="1"/>
  <c r="F37"/>
  <c r="C37"/>
  <c r="H23" i="1"/>
  <c r="I23" s="1"/>
  <c r="K23"/>
  <c r="E22"/>
  <c r="B24"/>
  <c r="J24" s="1"/>
  <c r="C23"/>
  <c r="D23"/>
  <c r="F23"/>
  <c r="G23"/>
  <c r="B38" i="6"/>
  <c r="B43" i="7" l="1"/>
  <c r="G42"/>
  <c r="D42"/>
  <c r="C42"/>
  <c r="E42" s="1"/>
  <c r="F42"/>
  <c r="G38" i="6"/>
  <c r="H38" s="1"/>
  <c r="F38"/>
  <c r="D38"/>
  <c r="E38" s="1"/>
  <c r="C38"/>
  <c r="H24" i="1"/>
  <c r="I24" s="1"/>
  <c r="K24"/>
  <c r="E23"/>
  <c r="C24"/>
  <c r="D24"/>
  <c r="F24"/>
  <c r="G24"/>
  <c r="B25"/>
  <c r="J25" s="1"/>
  <c r="B39" i="6"/>
  <c r="B44" i="7" l="1"/>
  <c r="G43"/>
  <c r="C43"/>
  <c r="D43"/>
  <c r="F43"/>
  <c r="F39" i="6"/>
  <c r="C39"/>
  <c r="D39"/>
  <c r="E39" s="1"/>
  <c r="G39"/>
  <c r="H39" s="1"/>
  <c r="H25" i="1"/>
  <c r="I25" s="1"/>
  <c r="K25"/>
  <c r="E24"/>
  <c r="B26"/>
  <c r="J26" s="1"/>
  <c r="C25"/>
  <c r="D25"/>
  <c r="F25"/>
  <c r="G25"/>
  <c r="B40" i="6"/>
  <c r="B45" i="7" l="1"/>
  <c r="G44"/>
  <c r="D44"/>
  <c r="C44"/>
  <c r="E44" s="1"/>
  <c r="F44"/>
  <c r="E43"/>
  <c r="D40" i="6"/>
  <c r="E40" s="1"/>
  <c r="C40"/>
  <c r="F40"/>
  <c r="G40"/>
  <c r="H40" s="1"/>
  <c r="H26" i="1"/>
  <c r="I26" s="1"/>
  <c r="K26"/>
  <c r="E25"/>
  <c r="C26"/>
  <c r="D26"/>
  <c r="B27"/>
  <c r="J27" s="1"/>
  <c r="F26"/>
  <c r="G26"/>
  <c r="B41" i="6"/>
  <c r="B46" i="7" l="1"/>
  <c r="D45"/>
  <c r="G45"/>
  <c r="C45"/>
  <c r="F45"/>
  <c r="G41" i="6"/>
  <c r="H41" s="1"/>
  <c r="F41"/>
  <c r="D41"/>
  <c r="E41" s="1"/>
  <c r="C41"/>
  <c r="H27" i="1"/>
  <c r="I27" s="1"/>
  <c r="K27"/>
  <c r="E26"/>
  <c r="B28"/>
  <c r="J28" s="1"/>
  <c r="C27"/>
  <c r="D27"/>
  <c r="F27"/>
  <c r="G27"/>
  <c r="B42" i="6"/>
  <c r="B47" i="7" l="1"/>
  <c r="G46"/>
  <c r="C46"/>
  <c r="E46" s="1"/>
  <c r="D46"/>
  <c r="F46"/>
  <c r="E45"/>
  <c r="C42" i="6"/>
  <c r="D42"/>
  <c r="E42" s="1"/>
  <c r="G42"/>
  <c r="H42" s="1"/>
  <c r="F42"/>
  <c r="H28" i="1"/>
  <c r="I28" s="1"/>
  <c r="K28"/>
  <c r="E27"/>
  <c r="C28"/>
  <c r="D28"/>
  <c r="F28"/>
  <c r="G28"/>
  <c r="B29"/>
  <c r="J29" s="1"/>
  <c r="B43" i="6"/>
  <c r="B48" i="7" l="1"/>
  <c r="G47"/>
  <c r="C47"/>
  <c r="D47"/>
  <c r="F47"/>
  <c r="G43" i="6"/>
  <c r="H43" s="1"/>
  <c r="F43"/>
  <c r="C43"/>
  <c r="D43"/>
  <c r="E43" s="1"/>
  <c r="H29" i="1"/>
  <c r="I29" s="1"/>
  <c r="K29"/>
  <c r="E28"/>
  <c r="B30"/>
  <c r="J30" s="1"/>
  <c r="C29"/>
  <c r="D29"/>
  <c r="F29"/>
  <c r="G29"/>
  <c r="B44" i="6"/>
  <c r="E47" i="7" l="1"/>
  <c r="B49"/>
  <c r="G48"/>
  <c r="D48"/>
  <c r="C48"/>
  <c r="E48" s="1"/>
  <c r="F48"/>
  <c r="C44" i="6"/>
  <c r="F44"/>
  <c r="D44"/>
  <c r="E44" s="1"/>
  <c r="G44"/>
  <c r="H44" s="1"/>
  <c r="H30" i="1"/>
  <c r="I30" s="1"/>
  <c r="K30"/>
  <c r="E29"/>
  <c r="C30"/>
  <c r="D30"/>
  <c r="B31"/>
  <c r="J31" s="1"/>
  <c r="F30"/>
  <c r="G30"/>
  <c r="B45" i="6"/>
  <c r="B50" i="7" l="1"/>
  <c r="G49"/>
  <c r="D49"/>
  <c r="C49"/>
  <c r="E49" s="1"/>
  <c r="F49"/>
  <c r="C45" i="6"/>
  <c r="D45"/>
  <c r="E45" s="1"/>
  <c r="G45"/>
  <c r="H45" s="1"/>
  <c r="F45"/>
  <c r="H31" i="1"/>
  <c r="I31" s="1"/>
  <c r="K31"/>
  <c r="E30"/>
  <c r="B32"/>
  <c r="J32" s="1"/>
  <c r="C31"/>
  <c r="D31"/>
  <c r="F31"/>
  <c r="G31"/>
  <c r="B46" i="6"/>
  <c r="B51" i="7" l="1"/>
  <c r="G50"/>
  <c r="D50"/>
  <c r="C50"/>
  <c r="E50"/>
  <c r="F50"/>
  <c r="C46" i="6"/>
  <c r="D46"/>
  <c r="E46" s="1"/>
  <c r="F46"/>
  <c r="G46"/>
  <c r="H46" s="1"/>
  <c r="H32" i="1"/>
  <c r="I32" s="1"/>
  <c r="K32"/>
  <c r="E31"/>
  <c r="C32"/>
  <c r="D32"/>
  <c r="F32"/>
  <c r="G32"/>
  <c r="B33"/>
  <c r="J33" s="1"/>
  <c r="B47" i="6"/>
  <c r="B52" i="7" l="1"/>
  <c r="G51"/>
  <c r="D51"/>
  <c r="C51"/>
  <c r="E51" s="1"/>
  <c r="F51"/>
  <c r="F47" i="6"/>
  <c r="G47"/>
  <c r="H47" s="1"/>
  <c r="C47"/>
  <c r="D47"/>
  <c r="E47" s="1"/>
  <c r="H33" i="1"/>
  <c r="I33" s="1"/>
  <c r="K33"/>
  <c r="E32"/>
  <c r="B34"/>
  <c r="J34" s="1"/>
  <c r="C33"/>
  <c r="D33"/>
  <c r="F33"/>
  <c r="G33"/>
  <c r="B48" i="6"/>
  <c r="B53" i="7" l="1"/>
  <c r="G52"/>
  <c r="D52"/>
  <c r="C52"/>
  <c r="E52"/>
  <c r="F52"/>
  <c r="C48" i="6"/>
  <c r="D48"/>
  <c r="E48" s="1"/>
  <c r="F48"/>
  <c r="G48"/>
  <c r="H48" s="1"/>
  <c r="H34" i="1"/>
  <c r="I34" s="1"/>
  <c r="K34"/>
  <c r="E33"/>
  <c r="C34"/>
  <c r="D34"/>
  <c r="B35"/>
  <c r="J35" s="1"/>
  <c r="F34"/>
  <c r="G34"/>
  <c r="B49" i="6"/>
  <c r="B54" i="7" l="1"/>
  <c r="D53"/>
  <c r="G53"/>
  <c r="C53"/>
  <c r="F53"/>
  <c r="F49" i="6"/>
  <c r="C49"/>
  <c r="D49"/>
  <c r="E49" s="1"/>
  <c r="G49"/>
  <c r="H49" s="1"/>
  <c r="H35" i="1"/>
  <c r="I35" s="1"/>
  <c r="K35"/>
  <c r="E34"/>
  <c r="B36"/>
  <c r="J36" s="1"/>
  <c r="C35"/>
  <c r="D35"/>
  <c r="F35"/>
  <c r="G35"/>
  <c r="B50" i="6"/>
  <c r="B55" i="7" l="1"/>
  <c r="G54"/>
  <c r="C54"/>
  <c r="E54" s="1"/>
  <c r="D54"/>
  <c r="F54"/>
  <c r="E53"/>
  <c r="C50" i="6"/>
  <c r="D50"/>
  <c r="E50" s="1"/>
  <c r="F50"/>
  <c r="G50"/>
  <c r="H50" s="1"/>
  <c r="H36" i="1"/>
  <c r="I36" s="1"/>
  <c r="K36"/>
  <c r="E35"/>
  <c r="C36"/>
  <c r="D36"/>
  <c r="F36"/>
  <c r="G36"/>
  <c r="B37"/>
  <c r="J37" s="1"/>
  <c r="B51" i="6"/>
  <c r="B56" i="7" l="1"/>
  <c r="G55"/>
  <c r="C55"/>
  <c r="D55"/>
  <c r="E55"/>
  <c r="F55"/>
  <c r="G51" i="6"/>
  <c r="H51" s="1"/>
  <c r="F51"/>
  <c r="D51"/>
  <c r="E51" s="1"/>
  <c r="C51"/>
  <c r="H37" i="1"/>
  <c r="I37" s="1"/>
  <c r="K37"/>
  <c r="E36"/>
  <c r="B38"/>
  <c r="J38" s="1"/>
  <c r="C37"/>
  <c r="D37"/>
  <c r="F37"/>
  <c r="G37"/>
  <c r="B52" i="6"/>
  <c r="B57" i="7" l="1"/>
  <c r="G56"/>
  <c r="D56"/>
  <c r="C56"/>
  <c r="E56" s="1"/>
  <c r="F56"/>
  <c r="D52" i="6"/>
  <c r="E52" s="1"/>
  <c r="C52"/>
  <c r="G52"/>
  <c r="H52" s="1"/>
  <c r="F52"/>
  <c r="H38" i="1"/>
  <c r="I38" s="1"/>
  <c r="K38"/>
  <c r="E37"/>
  <c r="C38"/>
  <c r="D38"/>
  <c r="B39"/>
  <c r="J39" s="1"/>
  <c r="F38"/>
  <c r="G38"/>
  <c r="B53" i="6"/>
  <c r="B58" i="7" l="1"/>
  <c r="G57"/>
  <c r="D57"/>
  <c r="C57"/>
  <c r="E57" s="1"/>
  <c r="F57"/>
  <c r="G53" i="6"/>
  <c r="H53" s="1"/>
  <c r="C53"/>
  <c r="F53"/>
  <c r="D53"/>
  <c r="E53" s="1"/>
  <c r="H39" i="1"/>
  <c r="I39" s="1"/>
  <c r="K39"/>
  <c r="E38"/>
  <c r="B40"/>
  <c r="J40" s="1"/>
  <c r="C39"/>
  <c r="D39"/>
  <c r="F39"/>
  <c r="G39"/>
  <c r="B54" i="6"/>
  <c r="B59" i="7" l="1"/>
  <c r="G58"/>
  <c r="D58"/>
  <c r="C58"/>
  <c r="E58" s="1"/>
  <c r="F58"/>
  <c r="G54" i="6"/>
  <c r="H54" s="1"/>
  <c r="C54"/>
  <c r="D54"/>
  <c r="E54" s="1"/>
  <c r="F54"/>
  <c r="H40" i="1"/>
  <c r="I40" s="1"/>
  <c r="K40"/>
  <c r="E39"/>
  <c r="C40"/>
  <c r="D40"/>
  <c r="F40"/>
  <c r="G40"/>
  <c r="B41"/>
  <c r="J41" s="1"/>
  <c r="B55" i="6"/>
  <c r="B60" i="7" l="1"/>
  <c r="G59"/>
  <c r="D59"/>
  <c r="C59"/>
  <c r="E59" s="1"/>
  <c r="F59"/>
  <c r="G55" i="6"/>
  <c r="H55" s="1"/>
  <c r="F55"/>
  <c r="C55"/>
  <c r="D55"/>
  <c r="E55" s="1"/>
  <c r="H41" i="1"/>
  <c r="I41" s="1"/>
  <c r="K41"/>
  <c r="E40"/>
  <c r="B42"/>
  <c r="J42" s="1"/>
  <c r="C41"/>
  <c r="D41"/>
  <c r="F41"/>
  <c r="G41"/>
  <c r="B56" i="6"/>
  <c r="B61" i="7" l="1"/>
  <c r="G60"/>
  <c r="D60"/>
  <c r="C60"/>
  <c r="E60" s="1"/>
  <c r="F60"/>
  <c r="F56" i="6"/>
  <c r="D56"/>
  <c r="E56" s="1"/>
  <c r="G56"/>
  <c r="H56" s="1"/>
  <c r="C56"/>
  <c r="H42" i="1"/>
  <c r="I42" s="1"/>
  <c r="K42"/>
  <c r="E41"/>
  <c r="C42"/>
  <c r="D42"/>
  <c r="B43"/>
  <c r="J43" s="1"/>
  <c r="F42"/>
  <c r="G42"/>
  <c r="B57" i="6"/>
  <c r="B62" i="7" l="1"/>
  <c r="G61"/>
  <c r="D61"/>
  <c r="C61"/>
  <c r="E61" s="1"/>
  <c r="F61"/>
  <c r="G57" i="6"/>
  <c r="H57" s="1"/>
  <c r="F57"/>
  <c r="C57"/>
  <c r="D57"/>
  <c r="E57" s="1"/>
  <c r="H43" i="1"/>
  <c r="I43" s="1"/>
  <c r="K43"/>
  <c r="E42"/>
  <c r="B44"/>
  <c r="J44" s="1"/>
  <c r="C43"/>
  <c r="D43"/>
  <c r="F43"/>
  <c r="G43"/>
  <c r="B58" i="6"/>
  <c r="B63" i="7" l="1"/>
  <c r="G62"/>
  <c r="C62"/>
  <c r="E62" s="1"/>
  <c r="D62"/>
  <c r="F62"/>
  <c r="D58" i="6"/>
  <c r="E58" s="1"/>
  <c r="G58"/>
  <c r="H58" s="1"/>
  <c r="C58"/>
  <c r="F58"/>
  <c r="H44" i="1"/>
  <c r="I44" s="1"/>
  <c r="K44"/>
  <c r="E43"/>
  <c r="C44"/>
  <c r="D44"/>
  <c r="F44"/>
  <c r="G44"/>
  <c r="B45"/>
  <c r="J45" s="1"/>
  <c r="B59" i="6"/>
  <c r="B64" i="7" l="1"/>
  <c r="G63"/>
  <c r="D63"/>
  <c r="C63"/>
  <c r="E63" s="1"/>
  <c r="F63"/>
  <c r="C59" i="6"/>
  <c r="G59"/>
  <c r="H59" s="1"/>
  <c r="D59"/>
  <c r="E59" s="1"/>
  <c r="F59"/>
  <c r="H45" i="1"/>
  <c r="I45" s="1"/>
  <c r="K45"/>
  <c r="E44"/>
  <c r="B46"/>
  <c r="J46" s="1"/>
  <c r="C45"/>
  <c r="D45"/>
  <c r="F45"/>
  <c r="G45"/>
  <c r="B60" i="6"/>
  <c r="B65" i="7" l="1"/>
  <c r="G64"/>
  <c r="D64"/>
  <c r="C64"/>
  <c r="E64" s="1"/>
  <c r="F64"/>
  <c r="G60" i="6"/>
  <c r="H60" s="1"/>
  <c r="F60"/>
  <c r="D60"/>
  <c r="E60" s="1"/>
  <c r="C60"/>
  <c r="H46" i="1"/>
  <c r="I46" s="1"/>
  <c r="K46"/>
  <c r="E45"/>
  <c r="C46"/>
  <c r="D46"/>
  <c r="B47"/>
  <c r="J47" s="1"/>
  <c r="F46"/>
  <c r="G46"/>
  <c r="B61" i="6"/>
  <c r="B66" i="7" l="1"/>
  <c r="G65"/>
  <c r="D65"/>
  <c r="C65"/>
  <c r="E65" s="1"/>
  <c r="F65"/>
  <c r="F61" i="6"/>
  <c r="G61"/>
  <c r="H61" s="1"/>
  <c r="D61"/>
  <c r="E61" s="1"/>
  <c r="C61"/>
  <c r="H47" i="1"/>
  <c r="I47" s="1"/>
  <c r="K47"/>
  <c r="E46"/>
  <c r="B48"/>
  <c r="J48" s="1"/>
  <c r="C47"/>
  <c r="D47"/>
  <c r="F47"/>
  <c r="G47"/>
  <c r="B62" i="6"/>
  <c r="B67" i="7" l="1"/>
  <c r="G66"/>
  <c r="C66"/>
  <c r="D66"/>
  <c r="E66"/>
  <c r="F66"/>
  <c r="F62" i="6"/>
  <c r="C62"/>
  <c r="G62"/>
  <c r="H62" s="1"/>
  <c r="D62"/>
  <c r="E62" s="1"/>
  <c r="H48" i="1"/>
  <c r="I48" s="1"/>
  <c r="K48"/>
  <c r="E47"/>
  <c r="C48"/>
  <c r="D48"/>
  <c r="F48"/>
  <c r="G48"/>
  <c r="B49"/>
  <c r="J49" s="1"/>
  <c r="B63" i="6"/>
  <c r="B68" i="7" l="1"/>
  <c r="G67"/>
  <c r="D67"/>
  <c r="C67"/>
  <c r="E67" s="1"/>
  <c r="F67"/>
  <c r="F63" i="6"/>
  <c r="G63"/>
  <c r="H63" s="1"/>
  <c r="C63"/>
  <c r="D63"/>
  <c r="E63" s="1"/>
  <c r="H49" i="1"/>
  <c r="I49" s="1"/>
  <c r="K49"/>
  <c r="E48"/>
  <c r="B50"/>
  <c r="J50" s="1"/>
  <c r="C49"/>
  <c r="D49"/>
  <c r="F49"/>
  <c r="G49"/>
  <c r="B64" i="6"/>
  <c r="B69" i="7" l="1"/>
  <c r="G68"/>
  <c r="D68"/>
  <c r="C68"/>
  <c r="E68" s="1"/>
  <c r="F68"/>
  <c r="C64" i="6"/>
  <c r="F64"/>
  <c r="I18" s="1"/>
  <c r="G64"/>
  <c r="H64" s="1"/>
  <c r="J18" s="1"/>
  <c r="M18" s="1"/>
  <c r="D64"/>
  <c r="E64" s="1"/>
  <c r="H18" s="1"/>
  <c r="H50" i="1"/>
  <c r="I50" s="1"/>
  <c r="K50"/>
  <c r="E49"/>
  <c r="C50"/>
  <c r="D50"/>
  <c r="B51"/>
  <c r="J51" s="1"/>
  <c r="F50"/>
  <c r="G50"/>
  <c r="B70" i="7" l="1"/>
  <c r="G69"/>
  <c r="D69"/>
  <c r="C69"/>
  <c r="E69" s="1"/>
  <c r="F69"/>
  <c r="N18" i="6"/>
  <c r="H51" i="1"/>
  <c r="I51" s="1"/>
  <c r="K51"/>
  <c r="E50"/>
  <c r="B52"/>
  <c r="J52" s="1"/>
  <c r="C51"/>
  <c r="D51"/>
  <c r="F51"/>
  <c r="G51"/>
  <c r="G18" i="6"/>
  <c r="B66"/>
  <c r="B71" i="7" l="1"/>
  <c r="G70"/>
  <c r="C70"/>
  <c r="D70"/>
  <c r="E70" s="1"/>
  <c r="F70"/>
  <c r="G65" i="6"/>
  <c r="H65" s="1"/>
  <c r="F65"/>
  <c r="G66"/>
  <c r="H66" s="1"/>
  <c r="F66"/>
  <c r="L18"/>
  <c r="K18"/>
  <c r="H52" i="1"/>
  <c r="I52" s="1"/>
  <c r="K52"/>
  <c r="E51"/>
  <c r="C52"/>
  <c r="D52"/>
  <c r="F52"/>
  <c r="G52"/>
  <c r="B53"/>
  <c r="J53" s="1"/>
  <c r="B67" i="6"/>
  <c r="G67" s="1"/>
  <c r="B72" i="7" l="1"/>
  <c r="G71"/>
  <c r="D71"/>
  <c r="C71"/>
  <c r="E71" s="1"/>
  <c r="F71"/>
  <c r="F67" i="6"/>
  <c r="C66"/>
  <c r="D67"/>
  <c r="E67" s="1"/>
  <c r="D65"/>
  <c r="E65" s="1"/>
  <c r="D66"/>
  <c r="E66" s="1"/>
  <c r="C67"/>
  <c r="C65"/>
  <c r="H67"/>
  <c r="H53" i="1"/>
  <c r="I53" s="1"/>
  <c r="K53"/>
  <c r="E52"/>
  <c r="B54"/>
  <c r="J54" s="1"/>
  <c r="C53"/>
  <c r="D53"/>
  <c r="F53"/>
  <c r="G53"/>
  <c r="B68" i="6"/>
  <c r="B73" i="7" l="1"/>
  <c r="G72"/>
  <c r="D72"/>
  <c r="C72"/>
  <c r="E72" s="1"/>
  <c r="F72"/>
  <c r="F68" i="6"/>
  <c r="G68"/>
  <c r="H68" s="1"/>
  <c r="D68"/>
  <c r="E68" s="1"/>
  <c r="C68"/>
  <c r="H54" i="1"/>
  <c r="I54" s="1"/>
  <c r="K54"/>
  <c r="E53"/>
  <c r="C54"/>
  <c r="D54"/>
  <c r="B55"/>
  <c r="J55" s="1"/>
  <c r="F54"/>
  <c r="G54"/>
  <c r="B69" i="6"/>
  <c r="B74" i="7" l="1"/>
  <c r="D73"/>
  <c r="G73"/>
  <c r="C73"/>
  <c r="E73" s="1"/>
  <c r="F73"/>
  <c r="F69" i="6"/>
  <c r="G69"/>
  <c r="C69"/>
  <c r="D69"/>
  <c r="E69" s="1"/>
  <c r="H69"/>
  <c r="H55" i="1"/>
  <c r="I55" s="1"/>
  <c r="K55"/>
  <c r="E54"/>
  <c r="B56"/>
  <c r="J56" s="1"/>
  <c r="C55"/>
  <c r="D55"/>
  <c r="F55"/>
  <c r="G55"/>
  <c r="B70" i="6"/>
  <c r="B75" i="7" l="1"/>
  <c r="G74"/>
  <c r="C74"/>
  <c r="D74"/>
  <c r="E74" s="1"/>
  <c r="F74"/>
  <c r="F70" i="6"/>
  <c r="G70"/>
  <c r="H70" s="1"/>
  <c r="D70"/>
  <c r="E70" s="1"/>
  <c r="C70"/>
  <c r="H56" i="1"/>
  <c r="I56" s="1"/>
  <c r="K56"/>
  <c r="E55"/>
  <c r="C56"/>
  <c r="D56"/>
  <c r="F56"/>
  <c r="G56"/>
  <c r="B57"/>
  <c r="J57" s="1"/>
  <c r="B71" i="6"/>
  <c r="B76" i="7" l="1"/>
  <c r="G75"/>
  <c r="C75"/>
  <c r="D75"/>
  <c r="E75"/>
  <c r="F75"/>
  <c r="G71" i="6"/>
  <c r="F71"/>
  <c r="D71"/>
  <c r="E71" s="1"/>
  <c r="C71"/>
  <c r="H71"/>
  <c r="H57" i="1"/>
  <c r="I57" s="1"/>
  <c r="K57"/>
  <c r="E56"/>
  <c r="B58"/>
  <c r="J58" s="1"/>
  <c r="C57"/>
  <c r="D57"/>
  <c r="F57"/>
  <c r="G57"/>
  <c r="B72" i="6"/>
  <c r="B77" i="7" l="1"/>
  <c r="G76"/>
  <c r="C76"/>
  <c r="D76"/>
  <c r="E76"/>
  <c r="F76"/>
  <c r="G72" i="6"/>
  <c r="F72"/>
  <c r="D72"/>
  <c r="E72" s="1"/>
  <c r="C72"/>
  <c r="H72"/>
  <c r="H58" i="1"/>
  <c r="I58" s="1"/>
  <c r="K58"/>
  <c r="E57"/>
  <c r="C58"/>
  <c r="D58"/>
  <c r="B59"/>
  <c r="J59" s="1"/>
  <c r="F58"/>
  <c r="G58"/>
  <c r="B73" i="6"/>
  <c r="B78" i="7" l="1"/>
  <c r="G77"/>
  <c r="C77"/>
  <c r="D77"/>
  <c r="E77"/>
  <c r="F77"/>
  <c r="G73" i="6"/>
  <c r="F73"/>
  <c r="D73"/>
  <c r="E73" s="1"/>
  <c r="C73"/>
  <c r="H73"/>
  <c r="H59" i="1"/>
  <c r="I59" s="1"/>
  <c r="K59"/>
  <c r="E58"/>
  <c r="B60"/>
  <c r="J60" s="1"/>
  <c r="C59"/>
  <c r="D59"/>
  <c r="F59"/>
  <c r="G59"/>
  <c r="B74" i="6"/>
  <c r="B79" i="7" l="1"/>
  <c r="G78"/>
  <c r="C78"/>
  <c r="E78" s="1"/>
  <c r="D78"/>
  <c r="F78"/>
  <c r="G74" i="6"/>
  <c r="F74"/>
  <c r="D74"/>
  <c r="E74" s="1"/>
  <c r="C74"/>
  <c r="H74"/>
  <c r="H60" i="1"/>
  <c r="I60" s="1"/>
  <c r="K60"/>
  <c r="E59"/>
  <c r="C60"/>
  <c r="D60"/>
  <c r="F60"/>
  <c r="G60"/>
  <c r="B61"/>
  <c r="J61" s="1"/>
  <c r="B75" i="6"/>
  <c r="B80" i="7" l="1"/>
  <c r="G79"/>
  <c r="D79"/>
  <c r="C79"/>
  <c r="E79" s="1"/>
  <c r="F79"/>
  <c r="F75" i="6"/>
  <c r="G75"/>
  <c r="H75" s="1"/>
  <c r="C75"/>
  <c r="D75"/>
  <c r="E75" s="1"/>
  <c r="H61" i="1"/>
  <c r="I61" s="1"/>
  <c r="K61"/>
  <c r="E60"/>
  <c r="B62"/>
  <c r="J62" s="1"/>
  <c r="C61"/>
  <c r="D61"/>
  <c r="F61"/>
  <c r="G61"/>
  <c r="B76" i="6"/>
  <c r="B81" i="7" l="1"/>
  <c r="G80"/>
  <c r="D80"/>
  <c r="C80"/>
  <c r="E80" s="1"/>
  <c r="F80"/>
  <c r="F76" i="6"/>
  <c r="G76"/>
  <c r="H76" s="1"/>
  <c r="D76"/>
  <c r="E76" s="1"/>
  <c r="C76"/>
  <c r="H62" i="1"/>
  <c r="I62" s="1"/>
  <c r="K62"/>
  <c r="E61"/>
  <c r="C62"/>
  <c r="D62"/>
  <c r="B63"/>
  <c r="J63" s="1"/>
  <c r="F62"/>
  <c r="G62"/>
  <c r="B77" i="6"/>
  <c r="B82" i="7" l="1"/>
  <c r="G81"/>
  <c r="C81"/>
  <c r="E81" s="1"/>
  <c r="D81"/>
  <c r="F81"/>
  <c r="F77" i="6"/>
  <c r="G77"/>
  <c r="H77" s="1"/>
  <c r="D77"/>
  <c r="E77" s="1"/>
  <c r="C77"/>
  <c r="H63" i="1"/>
  <c r="I63" s="1"/>
  <c r="K63"/>
  <c r="E62"/>
  <c r="B64"/>
  <c r="J64" s="1"/>
  <c r="C63"/>
  <c r="D63"/>
  <c r="F63"/>
  <c r="G63"/>
  <c r="B78" i="6"/>
  <c r="B83" i="7" l="1"/>
  <c r="G82"/>
  <c r="C82"/>
  <c r="D82"/>
  <c r="F82"/>
  <c r="G78" i="6"/>
  <c r="F78"/>
  <c r="C78"/>
  <c r="D78"/>
  <c r="E78" s="1"/>
  <c r="H78"/>
  <c r="H64" i="1"/>
  <c r="I64" s="1"/>
  <c r="K64"/>
  <c r="E63"/>
  <c r="C64"/>
  <c r="D64"/>
  <c r="F64"/>
  <c r="G64"/>
  <c r="B65"/>
  <c r="J65" s="1"/>
  <c r="B79" i="6"/>
  <c r="E82" i="7" l="1"/>
  <c r="B84"/>
  <c r="G83"/>
  <c r="D83"/>
  <c r="C83"/>
  <c r="E83" s="1"/>
  <c r="F83"/>
  <c r="G79" i="6"/>
  <c r="F79"/>
  <c r="C79"/>
  <c r="D79"/>
  <c r="E79" s="1"/>
  <c r="H79"/>
  <c r="H65" i="1"/>
  <c r="I65" s="1"/>
  <c r="K65"/>
  <c r="E64"/>
  <c r="B66"/>
  <c r="J66" s="1"/>
  <c r="C65"/>
  <c r="D65"/>
  <c r="F65"/>
  <c r="G65"/>
  <c r="B80" i="6"/>
  <c r="B85" i="7" l="1"/>
  <c r="G84"/>
  <c r="D84"/>
  <c r="C84"/>
  <c r="E84" s="1"/>
  <c r="F84"/>
  <c r="G80" i="6"/>
  <c r="F80"/>
  <c r="D80"/>
  <c r="E80" s="1"/>
  <c r="C80"/>
  <c r="H80"/>
  <c r="H66" i="1"/>
  <c r="I66" s="1"/>
  <c r="K66"/>
  <c r="E65"/>
  <c r="C66"/>
  <c r="D66"/>
  <c r="B67"/>
  <c r="J67" s="1"/>
  <c r="F66"/>
  <c r="G66"/>
  <c r="B81" i="6"/>
  <c r="B86" i="7" l="1"/>
  <c r="G85"/>
  <c r="C85"/>
  <c r="D85"/>
  <c r="E85"/>
  <c r="F85"/>
  <c r="G81" i="6"/>
  <c r="F81"/>
  <c r="C81"/>
  <c r="D81"/>
  <c r="E81" s="1"/>
  <c r="H81"/>
  <c r="H67" i="1"/>
  <c r="I67" s="1"/>
  <c r="K67"/>
  <c r="E66"/>
  <c r="B68"/>
  <c r="J68" s="1"/>
  <c r="C67"/>
  <c r="D67"/>
  <c r="F67"/>
  <c r="G67"/>
  <c r="B82" i="6"/>
  <c r="B87" i="7" l="1"/>
  <c r="G86"/>
  <c r="D86"/>
  <c r="C86"/>
  <c r="E86" s="1"/>
  <c r="F86"/>
  <c r="F82" i="6"/>
  <c r="G82"/>
  <c r="C82"/>
  <c r="D82"/>
  <c r="E82" s="1"/>
  <c r="H82"/>
  <c r="H68" i="1"/>
  <c r="I68" s="1"/>
  <c r="K68"/>
  <c r="E67"/>
  <c r="C68"/>
  <c r="D68"/>
  <c r="F68"/>
  <c r="G68"/>
  <c r="B69"/>
  <c r="J69" s="1"/>
  <c r="B83" i="6"/>
  <c r="B88" i="7" l="1"/>
  <c r="G87"/>
  <c r="C87"/>
  <c r="E87" s="1"/>
  <c r="D87"/>
  <c r="F87"/>
  <c r="F83" i="6"/>
  <c r="G83"/>
  <c r="C83"/>
  <c r="D83"/>
  <c r="E83" s="1"/>
  <c r="H83"/>
  <c r="H69" i="1"/>
  <c r="I69" s="1"/>
  <c r="K69"/>
  <c r="E68"/>
  <c r="B70"/>
  <c r="J70" s="1"/>
  <c r="C69"/>
  <c r="D69"/>
  <c r="F69"/>
  <c r="G69"/>
  <c r="B84" i="6"/>
  <c r="B89" i="7" l="1"/>
  <c r="G88"/>
  <c r="D88"/>
  <c r="C88"/>
  <c r="E88" s="1"/>
  <c r="F88"/>
  <c r="G84" i="6"/>
  <c r="F84"/>
  <c r="C84"/>
  <c r="D84"/>
  <c r="E84" s="1"/>
  <c r="H84"/>
  <c r="H70" i="1"/>
  <c r="I70" s="1"/>
  <c r="K70"/>
  <c r="E69"/>
  <c r="C70"/>
  <c r="D70"/>
  <c r="B71"/>
  <c r="J71" s="1"/>
  <c r="F70"/>
  <c r="G70"/>
  <c r="B85" i="6"/>
  <c r="B90" i="7" l="1"/>
  <c r="G89"/>
  <c r="C89"/>
  <c r="D89"/>
  <c r="E89"/>
  <c r="F89"/>
  <c r="F85" i="6"/>
  <c r="G85"/>
  <c r="H85" s="1"/>
  <c r="C85"/>
  <c r="D85"/>
  <c r="E85" s="1"/>
  <c r="H71" i="1"/>
  <c r="I71" s="1"/>
  <c r="K71"/>
  <c r="E70"/>
  <c r="B72"/>
  <c r="J72" s="1"/>
  <c r="C71"/>
  <c r="D71"/>
  <c r="F71"/>
  <c r="G71"/>
  <c r="B86" i="6"/>
  <c r="B91" i="7" l="1"/>
  <c r="G90"/>
  <c r="C90"/>
  <c r="D90"/>
  <c r="E90" s="1"/>
  <c r="F90"/>
  <c r="F86" i="6"/>
  <c r="G86"/>
  <c r="H86" s="1"/>
  <c r="D86"/>
  <c r="E86" s="1"/>
  <c r="C86"/>
  <c r="H72" i="1"/>
  <c r="I72" s="1"/>
  <c r="K72"/>
  <c r="E71"/>
  <c r="C72"/>
  <c r="D72"/>
  <c r="F72"/>
  <c r="G72"/>
  <c r="B73"/>
  <c r="J73" s="1"/>
  <c r="B87" i="6"/>
  <c r="B92" i="7" l="1"/>
  <c r="G91"/>
  <c r="D91"/>
  <c r="C91"/>
  <c r="E91" s="1"/>
  <c r="F91"/>
  <c r="G87" i="6"/>
  <c r="F87"/>
  <c r="C87"/>
  <c r="D87"/>
  <c r="E87" s="1"/>
  <c r="H87"/>
  <c r="H73" i="1"/>
  <c r="I73" s="1"/>
  <c r="K73"/>
  <c r="E72"/>
  <c r="B74"/>
  <c r="J74" s="1"/>
  <c r="C73"/>
  <c r="D73"/>
  <c r="F73"/>
  <c r="G73"/>
  <c r="B88" i="6"/>
  <c r="B93" i="7" l="1"/>
  <c r="G92"/>
  <c r="D92"/>
  <c r="C92"/>
  <c r="E92" s="1"/>
  <c r="F92"/>
  <c r="F88" i="6"/>
  <c r="G88"/>
  <c r="C88"/>
  <c r="D88"/>
  <c r="E88" s="1"/>
  <c r="H88"/>
  <c r="H74" i="1"/>
  <c r="I74" s="1"/>
  <c r="K74"/>
  <c r="E73"/>
  <c r="C74"/>
  <c r="D74"/>
  <c r="B75"/>
  <c r="J75" s="1"/>
  <c r="F74"/>
  <c r="G74"/>
  <c r="B89" i="6"/>
  <c r="B94" i="7" l="1"/>
  <c r="G93"/>
  <c r="C93"/>
  <c r="D93"/>
  <c r="E93"/>
  <c r="F93"/>
  <c r="F89" i="6"/>
  <c r="G89"/>
  <c r="C89"/>
  <c r="D89"/>
  <c r="E89" s="1"/>
  <c r="H89"/>
  <c r="H75" i="1"/>
  <c r="I75" s="1"/>
  <c r="K75"/>
  <c r="E74"/>
  <c r="B76"/>
  <c r="J76" s="1"/>
  <c r="C75"/>
  <c r="D75"/>
  <c r="F75"/>
  <c r="G75"/>
  <c r="B90" i="6"/>
  <c r="B95" i="7" l="1"/>
  <c r="G94"/>
  <c r="C94"/>
  <c r="D94"/>
  <c r="E94"/>
  <c r="F94"/>
  <c r="F90" i="6"/>
  <c r="G90"/>
  <c r="H90" s="1"/>
  <c r="D90"/>
  <c r="E90" s="1"/>
  <c r="C90"/>
  <c r="H76" i="1"/>
  <c r="I76" s="1"/>
  <c r="K76"/>
  <c r="E75"/>
  <c r="C76"/>
  <c r="D76"/>
  <c r="F76"/>
  <c r="G76"/>
  <c r="B77"/>
  <c r="J77" s="1"/>
  <c r="B91" i="6"/>
  <c r="B96" i="7" l="1"/>
  <c r="G95"/>
  <c r="C95"/>
  <c r="E95" s="1"/>
  <c r="D95"/>
  <c r="F95"/>
  <c r="G91" i="6"/>
  <c r="F91"/>
  <c r="C91"/>
  <c r="D91"/>
  <c r="E91" s="1"/>
  <c r="H91"/>
  <c r="H77" i="1"/>
  <c r="I77" s="1"/>
  <c r="K77"/>
  <c r="E76"/>
  <c r="B78"/>
  <c r="J78" s="1"/>
  <c r="C77"/>
  <c r="D77"/>
  <c r="F77"/>
  <c r="G77"/>
  <c r="B92" i="6"/>
  <c r="B97" i="7" l="1"/>
  <c r="G96"/>
  <c r="D96"/>
  <c r="C96"/>
  <c r="E96" s="1"/>
  <c r="F96"/>
  <c r="G92" i="6"/>
  <c r="F92"/>
  <c r="C92"/>
  <c r="D92"/>
  <c r="E92" s="1"/>
  <c r="H92"/>
  <c r="H78" i="1"/>
  <c r="I78" s="1"/>
  <c r="K78"/>
  <c r="E77"/>
  <c r="C78"/>
  <c r="D78"/>
  <c r="B79"/>
  <c r="J79" s="1"/>
  <c r="F78"/>
  <c r="G78"/>
  <c r="B93" i="6"/>
  <c r="B98" i="7" l="1"/>
  <c r="G97"/>
  <c r="D97"/>
  <c r="C97"/>
  <c r="E97" s="1"/>
  <c r="F97"/>
  <c r="F93" i="6"/>
  <c r="G93"/>
  <c r="C93"/>
  <c r="D93"/>
  <c r="E93" s="1"/>
  <c r="H93"/>
  <c r="H79" i="1"/>
  <c r="I79" s="1"/>
  <c r="K79"/>
  <c r="E78"/>
  <c r="B80"/>
  <c r="J80" s="1"/>
  <c r="C79"/>
  <c r="D79"/>
  <c r="F79"/>
  <c r="G79"/>
  <c r="B94" i="6"/>
  <c r="B99" i="7" l="1"/>
  <c r="G98"/>
  <c r="C98"/>
  <c r="D98"/>
  <c r="E98"/>
  <c r="F98"/>
  <c r="G94" i="6"/>
  <c r="F94"/>
  <c r="C94"/>
  <c r="D94"/>
  <c r="E94" s="1"/>
  <c r="H94"/>
  <c r="H80" i="1"/>
  <c r="I80" s="1"/>
  <c r="K80"/>
  <c r="E79"/>
  <c r="C80"/>
  <c r="D80"/>
  <c r="F80"/>
  <c r="G80"/>
  <c r="B81"/>
  <c r="J81" s="1"/>
  <c r="B95" i="6"/>
  <c r="B100" i="7" l="1"/>
  <c r="G99"/>
  <c r="D99"/>
  <c r="C99"/>
  <c r="E99" s="1"/>
  <c r="F99"/>
  <c r="F95" i="6"/>
  <c r="G95"/>
  <c r="D95"/>
  <c r="E95" s="1"/>
  <c r="C95"/>
  <c r="H95"/>
  <c r="H81" i="1"/>
  <c r="I81" s="1"/>
  <c r="K81"/>
  <c r="E80"/>
  <c r="B82"/>
  <c r="J82" s="1"/>
  <c r="C81"/>
  <c r="D81"/>
  <c r="F81"/>
  <c r="G81"/>
  <c r="B96" i="6"/>
  <c r="B101" i="7" l="1"/>
  <c r="G100"/>
  <c r="D100"/>
  <c r="C100"/>
  <c r="E100" s="1"/>
  <c r="F100"/>
  <c r="F96" i="6"/>
  <c r="G96"/>
  <c r="H96" s="1"/>
  <c r="C96"/>
  <c r="D96"/>
  <c r="E96" s="1"/>
  <c r="H82" i="1"/>
  <c r="I82" s="1"/>
  <c r="K82"/>
  <c r="E81"/>
  <c r="C82"/>
  <c r="D82"/>
  <c r="B83"/>
  <c r="J83" s="1"/>
  <c r="F82"/>
  <c r="G82"/>
  <c r="B97" i="6"/>
  <c r="B102" i="7" l="1"/>
  <c r="G101"/>
  <c r="C101"/>
  <c r="D101"/>
  <c r="E101" s="1"/>
  <c r="F101"/>
  <c r="F97" i="6"/>
  <c r="G97"/>
  <c r="D97"/>
  <c r="E97" s="1"/>
  <c r="C97"/>
  <c r="H97"/>
  <c r="H83" i="1"/>
  <c r="I83" s="1"/>
  <c r="K83"/>
  <c r="E82"/>
  <c r="B84"/>
  <c r="J84" s="1"/>
  <c r="C83"/>
  <c r="D83"/>
  <c r="F83"/>
  <c r="G83"/>
  <c r="B98" i="6"/>
  <c r="B103" i="7" l="1"/>
  <c r="G102"/>
  <c r="D102"/>
  <c r="C102"/>
  <c r="E102" s="1"/>
  <c r="F102"/>
  <c r="F98" i="6"/>
  <c r="G98"/>
  <c r="H98" s="1"/>
  <c r="C98"/>
  <c r="D98"/>
  <c r="E98" s="1"/>
  <c r="H84" i="1"/>
  <c r="I84" s="1"/>
  <c r="K84"/>
  <c r="E83"/>
  <c r="C84"/>
  <c r="D84"/>
  <c r="F84"/>
  <c r="G84"/>
  <c r="B85"/>
  <c r="J85" s="1"/>
  <c r="B99" i="6"/>
  <c r="B104" i="7" l="1"/>
  <c r="G103"/>
  <c r="C103"/>
  <c r="D103"/>
  <c r="E103" s="1"/>
  <c r="F103"/>
  <c r="F99" i="6"/>
  <c r="G99"/>
  <c r="D99"/>
  <c r="E99" s="1"/>
  <c r="C99"/>
  <c r="H99"/>
  <c r="H85" i="1"/>
  <c r="I85" s="1"/>
  <c r="K85"/>
  <c r="E84"/>
  <c r="B86"/>
  <c r="J86" s="1"/>
  <c r="C85"/>
  <c r="D85"/>
  <c r="F85"/>
  <c r="G85"/>
  <c r="B100" i="6"/>
  <c r="B105" i="7" l="1"/>
  <c r="G104"/>
  <c r="C104"/>
  <c r="D104"/>
  <c r="E104" s="1"/>
  <c r="F104"/>
  <c r="G100" i="6"/>
  <c r="F100"/>
  <c r="C100"/>
  <c r="D100"/>
  <c r="E100" s="1"/>
  <c r="H100"/>
  <c r="H86" i="1"/>
  <c r="I86" s="1"/>
  <c r="K86"/>
  <c r="E85"/>
  <c r="C86"/>
  <c r="D86"/>
  <c r="B87"/>
  <c r="J87" s="1"/>
  <c r="F86"/>
  <c r="G86"/>
  <c r="B101" i="6"/>
  <c r="B106" i="7" l="1"/>
  <c r="G105"/>
  <c r="C105"/>
  <c r="E105" s="1"/>
  <c r="D105"/>
  <c r="F105"/>
  <c r="F101" i="6"/>
  <c r="G101"/>
  <c r="H101" s="1"/>
  <c r="C101"/>
  <c r="D101"/>
  <c r="E101" s="1"/>
  <c r="H87" i="1"/>
  <c r="I87" s="1"/>
  <c r="K87"/>
  <c r="E86"/>
  <c r="B88"/>
  <c r="J88" s="1"/>
  <c r="C87"/>
  <c r="D87"/>
  <c r="F87"/>
  <c r="G87"/>
  <c r="B102" i="6"/>
  <c r="B107" i="7" l="1"/>
  <c r="G106"/>
  <c r="C106"/>
  <c r="D106"/>
  <c r="E106" s="1"/>
  <c r="F106"/>
  <c r="F102" i="6"/>
  <c r="G102"/>
  <c r="D102"/>
  <c r="E102" s="1"/>
  <c r="C102"/>
  <c r="H102"/>
  <c r="H88" i="1"/>
  <c r="I88" s="1"/>
  <c r="K88"/>
  <c r="E87"/>
  <c r="C88"/>
  <c r="D88"/>
  <c r="F88"/>
  <c r="G88"/>
  <c r="B89"/>
  <c r="J89" s="1"/>
  <c r="B103" i="6"/>
  <c r="B108" i="7" l="1"/>
  <c r="G107"/>
  <c r="D107"/>
  <c r="C107"/>
  <c r="E107" s="1"/>
  <c r="F107"/>
  <c r="F103" i="6"/>
  <c r="G103"/>
  <c r="C103"/>
  <c r="D103"/>
  <c r="E103" s="1"/>
  <c r="H103"/>
  <c r="H89" i="1"/>
  <c r="I89" s="1"/>
  <c r="K89"/>
  <c r="E88"/>
  <c r="B90"/>
  <c r="J90" s="1"/>
  <c r="C89"/>
  <c r="D89"/>
  <c r="F89"/>
  <c r="G89"/>
  <c r="B104" i="6"/>
  <c r="B109" i="7" l="1"/>
  <c r="G108"/>
  <c r="D108"/>
  <c r="C108"/>
  <c r="E108" s="1"/>
  <c r="F108"/>
  <c r="G104" i="6"/>
  <c r="F104"/>
  <c r="D104"/>
  <c r="E104" s="1"/>
  <c r="C104"/>
  <c r="H104"/>
  <c r="H90" i="1"/>
  <c r="I90" s="1"/>
  <c r="K90"/>
  <c r="E89"/>
  <c r="C90"/>
  <c r="D90"/>
  <c r="B91"/>
  <c r="J91" s="1"/>
  <c r="F90"/>
  <c r="G90"/>
  <c r="B105" i="6"/>
  <c r="B110" i="7" l="1"/>
  <c r="G109"/>
  <c r="D109"/>
  <c r="C109"/>
  <c r="E109" s="1"/>
  <c r="F109"/>
  <c r="F105" i="6"/>
  <c r="G105"/>
  <c r="H105" s="1"/>
  <c r="C105"/>
  <c r="D105"/>
  <c r="E105" s="1"/>
  <c r="H91" i="1"/>
  <c r="I91" s="1"/>
  <c r="K91"/>
  <c r="E90"/>
  <c r="B92"/>
  <c r="J92" s="1"/>
  <c r="C91"/>
  <c r="D91"/>
  <c r="F91"/>
  <c r="G91"/>
  <c r="B106" i="6"/>
  <c r="B111" i="7" l="1"/>
  <c r="G110"/>
  <c r="D110"/>
  <c r="C110"/>
  <c r="E110"/>
  <c r="F110"/>
  <c r="G106" i="6"/>
  <c r="F106"/>
  <c r="D106"/>
  <c r="E106" s="1"/>
  <c r="C106"/>
  <c r="H106"/>
  <c r="H92" i="1"/>
  <c r="I92" s="1"/>
  <c r="K92"/>
  <c r="E91"/>
  <c r="C92"/>
  <c r="D92"/>
  <c r="F92"/>
  <c r="G92"/>
  <c r="B93"/>
  <c r="J93" s="1"/>
  <c r="B107" i="6"/>
  <c r="B112" i="7" l="1"/>
  <c r="G111"/>
  <c r="C111"/>
  <c r="D111"/>
  <c r="E111" s="1"/>
  <c r="F111"/>
  <c r="G107" i="6"/>
  <c r="F107"/>
  <c r="C107"/>
  <c r="D107"/>
  <c r="E107" s="1"/>
  <c r="H107"/>
  <c r="H93" i="1"/>
  <c r="I93" s="1"/>
  <c r="K93"/>
  <c r="E92"/>
  <c r="B94"/>
  <c r="J94" s="1"/>
  <c r="C93"/>
  <c r="D93"/>
  <c r="F93"/>
  <c r="G93"/>
  <c r="B108" i="6"/>
  <c r="B113" i="7" l="1"/>
  <c r="G112"/>
  <c r="D112"/>
  <c r="C112"/>
  <c r="E112" s="1"/>
  <c r="F112"/>
  <c r="G108" i="6"/>
  <c r="F108"/>
  <c r="D108"/>
  <c r="E108" s="1"/>
  <c r="C108"/>
  <c r="H108"/>
  <c r="H94" i="1"/>
  <c r="I94" s="1"/>
  <c r="K94"/>
  <c r="E93"/>
  <c r="C94"/>
  <c r="D94"/>
  <c r="B95"/>
  <c r="J95" s="1"/>
  <c r="F94"/>
  <c r="G94"/>
  <c r="B109" i="6"/>
  <c r="B114" i="7" l="1"/>
  <c r="G113"/>
  <c r="C113"/>
  <c r="E113" s="1"/>
  <c r="D113"/>
  <c r="F113"/>
  <c r="F109" i="6"/>
  <c r="G109"/>
  <c r="D109"/>
  <c r="E109" s="1"/>
  <c r="C109"/>
  <c r="H109"/>
  <c r="H95" i="1"/>
  <c r="I95" s="1"/>
  <c r="K95"/>
  <c r="E94"/>
  <c r="B96"/>
  <c r="J96" s="1"/>
  <c r="C95"/>
  <c r="D95"/>
  <c r="F95"/>
  <c r="G95"/>
  <c r="B110" i="6"/>
  <c r="B115" i="7" l="1"/>
  <c r="G114"/>
  <c r="C114"/>
  <c r="D114"/>
  <c r="F114"/>
  <c r="G110" i="6"/>
  <c r="F110"/>
  <c r="C110"/>
  <c r="D110"/>
  <c r="E110" s="1"/>
  <c r="H110"/>
  <c r="H96" i="1"/>
  <c r="I96" s="1"/>
  <c r="K96"/>
  <c r="E95"/>
  <c r="C96"/>
  <c r="D96"/>
  <c r="F96"/>
  <c r="G96"/>
  <c r="B97"/>
  <c r="J97" s="1"/>
  <c r="B111" i="6"/>
  <c r="E114" i="7" l="1"/>
  <c r="B116"/>
  <c r="G115"/>
  <c r="C115"/>
  <c r="D115"/>
  <c r="F115"/>
  <c r="E115"/>
  <c r="G111" i="6"/>
  <c r="F111"/>
  <c r="D111"/>
  <c r="E111" s="1"/>
  <c r="C111"/>
  <c r="H111"/>
  <c r="H97" i="1"/>
  <c r="I97" s="1"/>
  <c r="K97"/>
  <c r="E96"/>
  <c r="B98"/>
  <c r="J98" s="1"/>
  <c r="C97"/>
  <c r="D97"/>
  <c r="F97"/>
  <c r="G97"/>
  <c r="B112" i="6"/>
  <c r="B117" i="7" l="1"/>
  <c r="G116"/>
  <c r="D116"/>
  <c r="C116"/>
  <c r="E116"/>
  <c r="F116"/>
  <c r="F112" i="6"/>
  <c r="G112"/>
  <c r="D112"/>
  <c r="E112" s="1"/>
  <c r="C112"/>
  <c r="H112"/>
  <c r="H98" i="1"/>
  <c r="I98" s="1"/>
  <c r="K98"/>
  <c r="E97"/>
  <c r="C98"/>
  <c r="D98"/>
  <c r="B99"/>
  <c r="J99" s="1"/>
  <c r="F98"/>
  <c r="G98"/>
  <c r="B113" i="6"/>
  <c r="B118" i="7" l="1"/>
  <c r="G117"/>
  <c r="C117"/>
  <c r="D117"/>
  <c r="E117" s="1"/>
  <c r="F117"/>
  <c r="G113" i="6"/>
  <c r="F113"/>
  <c r="D113"/>
  <c r="E113" s="1"/>
  <c r="C113"/>
  <c r="H113"/>
  <c r="H99" i="1"/>
  <c r="I99" s="1"/>
  <c r="K99"/>
  <c r="E98"/>
  <c r="B100"/>
  <c r="J100" s="1"/>
  <c r="C99"/>
  <c r="D99"/>
  <c r="F99"/>
  <c r="G99"/>
  <c r="B114" i="6"/>
  <c r="B119" i="7" l="1"/>
  <c r="G118"/>
  <c r="D118"/>
  <c r="C118"/>
  <c r="E118"/>
  <c r="F118"/>
  <c r="G114" i="6"/>
  <c r="H114" s="1"/>
  <c r="F114"/>
  <c r="C114"/>
  <c r="D114"/>
  <c r="E114" s="1"/>
  <c r="H100" i="1"/>
  <c r="I100" s="1"/>
  <c r="K100"/>
  <c r="E99"/>
  <c r="C100"/>
  <c r="D100"/>
  <c r="F100"/>
  <c r="G100"/>
  <c r="B101"/>
  <c r="J101" s="1"/>
  <c r="B115" i="6"/>
  <c r="B120" i="7" l="1"/>
  <c r="G119"/>
  <c r="D119"/>
  <c r="C119"/>
  <c r="E119" s="1"/>
  <c r="F119"/>
  <c r="G115" i="6"/>
  <c r="F115"/>
  <c r="D115"/>
  <c r="E115" s="1"/>
  <c r="C115"/>
  <c r="H115"/>
  <c r="H101" i="1"/>
  <c r="I101" s="1"/>
  <c r="K101"/>
  <c r="E100"/>
  <c r="B102"/>
  <c r="J102" s="1"/>
  <c r="C101"/>
  <c r="D101"/>
  <c r="F101"/>
  <c r="G101"/>
  <c r="B116" i="6"/>
  <c r="B121" i="7" l="1"/>
  <c r="G120"/>
  <c r="D120"/>
  <c r="C120"/>
  <c r="F120"/>
  <c r="E120"/>
  <c r="F116" i="6"/>
  <c r="G116"/>
  <c r="H116" s="1"/>
  <c r="C116"/>
  <c r="D116"/>
  <c r="E116" s="1"/>
  <c r="H102" i="1"/>
  <c r="I102" s="1"/>
  <c r="K102"/>
  <c r="E101"/>
  <c r="C102"/>
  <c r="D102"/>
  <c r="B103"/>
  <c r="J103" s="1"/>
  <c r="F102"/>
  <c r="G102"/>
  <c r="B117" i="6"/>
  <c r="B122" i="7" l="1"/>
  <c r="G121"/>
  <c r="C121"/>
  <c r="D121"/>
  <c r="F121"/>
  <c r="G117" i="6"/>
  <c r="F117"/>
  <c r="D117"/>
  <c r="E117" s="1"/>
  <c r="C117"/>
  <c r="H117"/>
  <c r="H103" i="1"/>
  <c r="I103" s="1"/>
  <c r="K103"/>
  <c r="E102"/>
  <c r="B104"/>
  <c r="J104" s="1"/>
  <c r="C103"/>
  <c r="D103"/>
  <c r="F103"/>
  <c r="G103"/>
  <c r="B118" i="6"/>
  <c r="E121" i="7" l="1"/>
  <c r="B123"/>
  <c r="G122"/>
  <c r="C122"/>
  <c r="E122" s="1"/>
  <c r="D122"/>
  <c r="F122"/>
  <c r="F118" i="6"/>
  <c r="G118"/>
  <c r="D118"/>
  <c r="E118" s="1"/>
  <c r="C118"/>
  <c r="H118"/>
  <c r="H104" i="1"/>
  <c r="I104" s="1"/>
  <c r="K104"/>
  <c r="E103"/>
  <c r="C104"/>
  <c r="D104"/>
  <c r="F104"/>
  <c r="G104"/>
  <c r="B105"/>
  <c r="J105" s="1"/>
  <c r="B119" i="6"/>
  <c r="B124" i="7" l="1"/>
  <c r="G123"/>
  <c r="D123"/>
  <c r="C123"/>
  <c r="E123" s="1"/>
  <c r="F123"/>
  <c r="F119" i="6"/>
  <c r="G119"/>
  <c r="C119"/>
  <c r="D119"/>
  <c r="E119" s="1"/>
  <c r="H119"/>
  <c r="H105" i="1"/>
  <c r="I105" s="1"/>
  <c r="K105"/>
  <c r="E104"/>
  <c r="B106"/>
  <c r="J106" s="1"/>
  <c r="C105"/>
  <c r="D105"/>
  <c r="F105"/>
  <c r="G105"/>
  <c r="B120" i="6"/>
  <c r="B125" i="7" l="1"/>
  <c r="G124"/>
  <c r="D124"/>
  <c r="C124"/>
  <c r="E124" s="1"/>
  <c r="F124"/>
  <c r="G120" i="6"/>
  <c r="F120"/>
  <c r="D120"/>
  <c r="E120" s="1"/>
  <c r="C120"/>
  <c r="H120"/>
  <c r="H106" i="1"/>
  <c r="I106" s="1"/>
  <c r="K106"/>
  <c r="E105"/>
  <c r="C106"/>
  <c r="D106"/>
  <c r="B107"/>
  <c r="J107" s="1"/>
  <c r="F106"/>
  <c r="G106"/>
  <c r="B121" i="6"/>
  <c r="B126" i="7" l="1"/>
  <c r="G125"/>
  <c r="C125"/>
  <c r="D125"/>
  <c r="E125" s="1"/>
  <c r="F125"/>
  <c r="F121" i="6"/>
  <c r="G121"/>
  <c r="H121" s="1"/>
  <c r="C121"/>
  <c r="D121"/>
  <c r="E121" s="1"/>
  <c r="H107" i="1"/>
  <c r="I107" s="1"/>
  <c r="K107"/>
  <c r="E106"/>
  <c r="B108"/>
  <c r="J108" s="1"/>
  <c r="C107"/>
  <c r="D107"/>
  <c r="F107"/>
  <c r="G107"/>
  <c r="B122" i="6"/>
  <c r="B127" i="7" l="1"/>
  <c r="G126"/>
  <c r="D126"/>
  <c r="C126"/>
  <c r="E126" s="1"/>
  <c r="F126"/>
  <c r="G122" i="6"/>
  <c r="F122"/>
  <c r="D122"/>
  <c r="E122" s="1"/>
  <c r="C122"/>
  <c r="H122"/>
  <c r="H108" i="1"/>
  <c r="I108" s="1"/>
  <c r="K108"/>
  <c r="E107"/>
  <c r="C108"/>
  <c r="D108"/>
  <c r="F108"/>
  <c r="G108"/>
  <c r="B109"/>
  <c r="J109" s="1"/>
  <c r="B123" i="6"/>
  <c r="B128" i="7" l="1"/>
  <c r="G127"/>
  <c r="D127"/>
  <c r="C127"/>
  <c r="E127"/>
  <c r="F127"/>
  <c r="G123" i="6"/>
  <c r="F123"/>
  <c r="D123"/>
  <c r="E123" s="1"/>
  <c r="C123"/>
  <c r="H123"/>
  <c r="H109" i="1"/>
  <c r="I109" s="1"/>
  <c r="K109"/>
  <c r="E108"/>
  <c r="B110"/>
  <c r="J110" s="1"/>
  <c r="C109"/>
  <c r="D109"/>
  <c r="F109"/>
  <c r="G109"/>
  <c r="B124" i="6"/>
  <c r="B129" i="7" l="1"/>
  <c r="G128"/>
  <c r="C128"/>
  <c r="E128" s="1"/>
  <c r="D128"/>
  <c r="F128"/>
  <c r="F124" i="6"/>
  <c r="I19" s="1"/>
  <c r="G124"/>
  <c r="H124" s="1"/>
  <c r="J19" s="1"/>
  <c r="C124"/>
  <c r="D124"/>
  <c r="E124" s="1"/>
  <c r="H19" s="1"/>
  <c r="H110" i="1"/>
  <c r="I110" s="1"/>
  <c r="K110"/>
  <c r="E109"/>
  <c r="C110"/>
  <c r="D110"/>
  <c r="B111"/>
  <c r="J111" s="1"/>
  <c r="F110"/>
  <c r="G110"/>
  <c r="B130" i="7" l="1"/>
  <c r="G129"/>
  <c r="D129"/>
  <c r="C129"/>
  <c r="E129" s="1"/>
  <c r="F129"/>
  <c r="M19" i="6"/>
  <c r="N19"/>
  <c r="H111" i="1"/>
  <c r="I111" s="1"/>
  <c r="K111"/>
  <c r="E110"/>
  <c r="B112"/>
  <c r="J112" s="1"/>
  <c r="C111"/>
  <c r="D111"/>
  <c r="F111"/>
  <c r="G111"/>
  <c r="G19" i="6"/>
  <c r="B131" i="7" l="1"/>
  <c r="G130"/>
  <c r="D130"/>
  <c r="C130"/>
  <c r="E130" s="1"/>
  <c r="F130"/>
  <c r="G128" i="6"/>
  <c r="H128" s="1"/>
  <c r="G129"/>
  <c r="H129" s="1"/>
  <c r="F130"/>
  <c r="F131"/>
  <c r="G136"/>
  <c r="H136" s="1"/>
  <c r="G137"/>
  <c r="H137" s="1"/>
  <c r="F138"/>
  <c r="F139"/>
  <c r="G144"/>
  <c r="H144" s="1"/>
  <c r="G145"/>
  <c r="H145" s="1"/>
  <c r="F146"/>
  <c r="F147"/>
  <c r="G152"/>
  <c r="H152" s="1"/>
  <c r="G153"/>
  <c r="H153" s="1"/>
  <c r="F154"/>
  <c r="F155"/>
  <c r="G160"/>
  <c r="H160" s="1"/>
  <c r="G161"/>
  <c r="H161" s="1"/>
  <c r="F162"/>
  <c r="F163"/>
  <c r="G168"/>
  <c r="H168" s="1"/>
  <c r="G169"/>
  <c r="H169" s="1"/>
  <c r="F170"/>
  <c r="F171"/>
  <c r="G176"/>
  <c r="H176" s="1"/>
  <c r="G177"/>
  <c r="H177" s="1"/>
  <c r="F178"/>
  <c r="F179"/>
  <c r="G125"/>
  <c r="H125" s="1"/>
  <c r="F126"/>
  <c r="F127"/>
  <c r="G132"/>
  <c r="H132" s="1"/>
  <c r="G133"/>
  <c r="H133" s="1"/>
  <c r="F134"/>
  <c r="F135"/>
  <c r="G140"/>
  <c r="H140" s="1"/>
  <c r="G141"/>
  <c r="H141" s="1"/>
  <c r="F142"/>
  <c r="F143"/>
  <c r="G148"/>
  <c r="H148" s="1"/>
  <c r="G149"/>
  <c r="H149" s="1"/>
  <c r="F150"/>
  <c r="F151"/>
  <c r="G156"/>
  <c r="H156" s="1"/>
  <c r="G157"/>
  <c r="H157" s="1"/>
  <c r="F158"/>
  <c r="F159"/>
  <c r="G164"/>
  <c r="H164" s="1"/>
  <c r="G165"/>
  <c r="H165" s="1"/>
  <c r="F166"/>
  <c r="F167"/>
  <c r="G172"/>
  <c r="H172" s="1"/>
  <c r="G173"/>
  <c r="H173" s="1"/>
  <c r="F174"/>
  <c r="F175"/>
  <c r="G180"/>
  <c r="H180" s="1"/>
  <c r="G181"/>
  <c r="H181" s="1"/>
  <c r="F182"/>
  <c r="G131"/>
  <c r="H131" s="1"/>
  <c r="F133"/>
  <c r="G138"/>
  <c r="H138" s="1"/>
  <c r="F140"/>
  <c r="G147"/>
  <c r="H147" s="1"/>
  <c r="F149"/>
  <c r="G154"/>
  <c r="H154" s="1"/>
  <c r="F156"/>
  <c r="G163"/>
  <c r="H163" s="1"/>
  <c r="F165"/>
  <c r="G170"/>
  <c r="H170" s="1"/>
  <c r="F172"/>
  <c r="G179"/>
  <c r="H179" s="1"/>
  <c r="F181"/>
  <c r="F125"/>
  <c r="G126"/>
  <c r="H126" s="1"/>
  <c r="F128"/>
  <c r="G135"/>
  <c r="H135" s="1"/>
  <c r="F137"/>
  <c r="G142"/>
  <c r="H142" s="1"/>
  <c r="F144"/>
  <c r="G151"/>
  <c r="H151" s="1"/>
  <c r="F153"/>
  <c r="G158"/>
  <c r="H158" s="1"/>
  <c r="F160"/>
  <c r="G130"/>
  <c r="H130" s="1"/>
  <c r="F132"/>
  <c r="G139"/>
  <c r="H139" s="1"/>
  <c r="F141"/>
  <c r="G146"/>
  <c r="H146" s="1"/>
  <c r="F148"/>
  <c r="G155"/>
  <c r="H155" s="1"/>
  <c r="F157"/>
  <c r="G162"/>
  <c r="H162" s="1"/>
  <c r="F164"/>
  <c r="G171"/>
  <c r="H171" s="1"/>
  <c r="F173"/>
  <c r="G178"/>
  <c r="H178" s="1"/>
  <c r="F180"/>
  <c r="G127"/>
  <c r="H127" s="1"/>
  <c r="F129"/>
  <c r="G134"/>
  <c r="H134" s="1"/>
  <c r="F136"/>
  <c r="G143"/>
  <c r="H143" s="1"/>
  <c r="F145"/>
  <c r="G150"/>
  <c r="H150" s="1"/>
  <c r="F152"/>
  <c r="G159"/>
  <c r="H159" s="1"/>
  <c r="F161"/>
  <c r="G166"/>
  <c r="H166" s="1"/>
  <c r="F168"/>
  <c r="G175"/>
  <c r="H175" s="1"/>
  <c r="F177"/>
  <c r="G182"/>
  <c r="H182" s="1"/>
  <c r="G167"/>
  <c r="H167" s="1"/>
  <c r="G174"/>
  <c r="H174" s="1"/>
  <c r="F169"/>
  <c r="F176"/>
  <c r="L19"/>
  <c r="K19"/>
  <c r="H112" i="1"/>
  <c r="I112" s="1"/>
  <c r="K112"/>
  <c r="E111"/>
  <c r="C112"/>
  <c r="D112"/>
  <c r="F112"/>
  <c r="G112"/>
  <c r="B113"/>
  <c r="J113" s="1"/>
  <c r="B132" i="7" l="1"/>
  <c r="G131"/>
  <c r="D131"/>
  <c r="C131"/>
  <c r="E131" s="1"/>
  <c r="F131"/>
  <c r="D126" i="6"/>
  <c r="E126" s="1"/>
  <c r="C127"/>
  <c r="C128"/>
  <c r="D133"/>
  <c r="E133" s="1"/>
  <c r="D134"/>
  <c r="E134" s="1"/>
  <c r="C135"/>
  <c r="C136"/>
  <c r="D141"/>
  <c r="E141" s="1"/>
  <c r="D142"/>
  <c r="E142" s="1"/>
  <c r="C143"/>
  <c r="C144"/>
  <c r="D149"/>
  <c r="E149" s="1"/>
  <c r="D150"/>
  <c r="E150" s="1"/>
  <c r="C151"/>
  <c r="C152"/>
  <c r="D157"/>
  <c r="E157" s="1"/>
  <c r="D158"/>
  <c r="E158" s="1"/>
  <c r="C159"/>
  <c r="C160"/>
  <c r="D165"/>
  <c r="E165" s="1"/>
  <c r="D166"/>
  <c r="E166" s="1"/>
  <c r="C167"/>
  <c r="C168"/>
  <c r="D173"/>
  <c r="E173" s="1"/>
  <c r="D174"/>
  <c r="E174" s="1"/>
  <c r="C175"/>
  <c r="C176"/>
  <c r="D181"/>
  <c r="E181" s="1"/>
  <c r="D182"/>
  <c r="E182" s="1"/>
  <c r="D129"/>
  <c r="E129" s="1"/>
  <c r="D130"/>
  <c r="E130" s="1"/>
  <c r="C131"/>
  <c r="C132"/>
  <c r="D137"/>
  <c r="E137" s="1"/>
  <c r="D138"/>
  <c r="E138" s="1"/>
  <c r="C139"/>
  <c r="C140"/>
  <c r="D145"/>
  <c r="E145" s="1"/>
  <c r="D146"/>
  <c r="E146" s="1"/>
  <c r="C147"/>
  <c r="C148"/>
  <c r="D153"/>
  <c r="E153" s="1"/>
  <c r="D154"/>
  <c r="E154" s="1"/>
  <c r="C155"/>
  <c r="C156"/>
  <c r="D161"/>
  <c r="E161" s="1"/>
  <c r="D162"/>
  <c r="E162" s="1"/>
  <c r="C163"/>
  <c r="C164"/>
  <c r="D169"/>
  <c r="E169" s="1"/>
  <c r="D170"/>
  <c r="E170" s="1"/>
  <c r="C171"/>
  <c r="C172"/>
  <c r="D177"/>
  <c r="E177" s="1"/>
  <c r="D178"/>
  <c r="E178" s="1"/>
  <c r="C179"/>
  <c r="C180"/>
  <c r="D125"/>
  <c r="E125" s="1"/>
  <c r="D128"/>
  <c r="E128" s="1"/>
  <c r="C130"/>
  <c r="D135"/>
  <c r="E135" s="1"/>
  <c r="C137"/>
  <c r="D144"/>
  <c r="E144" s="1"/>
  <c r="C146"/>
  <c r="D151"/>
  <c r="E151" s="1"/>
  <c r="C153"/>
  <c r="D160"/>
  <c r="E160" s="1"/>
  <c r="C162"/>
  <c r="D167"/>
  <c r="E167" s="1"/>
  <c r="C169"/>
  <c r="D176"/>
  <c r="E176" s="1"/>
  <c r="C178"/>
  <c r="D132"/>
  <c r="E132" s="1"/>
  <c r="C134"/>
  <c r="D139"/>
  <c r="E139" s="1"/>
  <c r="C141"/>
  <c r="D148"/>
  <c r="E148" s="1"/>
  <c r="C150"/>
  <c r="D155"/>
  <c r="E155" s="1"/>
  <c r="C157"/>
  <c r="D127"/>
  <c r="E127" s="1"/>
  <c r="C129"/>
  <c r="D136"/>
  <c r="E136" s="1"/>
  <c r="C138"/>
  <c r="D143"/>
  <c r="E143" s="1"/>
  <c r="C145"/>
  <c r="D152"/>
  <c r="E152" s="1"/>
  <c r="C154"/>
  <c r="D159"/>
  <c r="E159" s="1"/>
  <c r="C161"/>
  <c r="D168"/>
  <c r="E168" s="1"/>
  <c r="C170"/>
  <c r="D175"/>
  <c r="E175" s="1"/>
  <c r="C177"/>
  <c r="C126"/>
  <c r="D131"/>
  <c r="E131" s="1"/>
  <c r="C133"/>
  <c r="D140"/>
  <c r="E140" s="1"/>
  <c r="C142"/>
  <c r="D147"/>
  <c r="E147" s="1"/>
  <c r="C149"/>
  <c r="D156"/>
  <c r="E156" s="1"/>
  <c r="C158"/>
  <c r="D163"/>
  <c r="E163" s="1"/>
  <c r="C165"/>
  <c r="D172"/>
  <c r="E172" s="1"/>
  <c r="C174"/>
  <c r="D179"/>
  <c r="E179" s="1"/>
  <c r="D164"/>
  <c r="E164" s="1"/>
  <c r="D171"/>
  <c r="E171" s="1"/>
  <c r="C166"/>
  <c r="D180"/>
  <c r="E180" s="1"/>
  <c r="C181"/>
  <c r="C182"/>
  <c r="C173"/>
  <c r="C125"/>
  <c r="H113" i="1"/>
  <c r="I113" s="1"/>
  <c r="K113"/>
  <c r="E112"/>
  <c r="B114"/>
  <c r="J114" s="1"/>
  <c r="C113"/>
  <c r="D113"/>
  <c r="F113"/>
  <c r="G113"/>
  <c r="B133" i="7" l="1"/>
  <c r="G132"/>
  <c r="C132"/>
  <c r="E132" s="1"/>
  <c r="D132"/>
  <c r="F132"/>
  <c r="H114" i="1"/>
  <c r="I114" s="1"/>
  <c r="K114"/>
  <c r="E113"/>
  <c r="C114"/>
  <c r="D114"/>
  <c r="B115"/>
  <c r="J115" s="1"/>
  <c r="F114"/>
  <c r="G114"/>
  <c r="B134" i="7" l="1"/>
  <c r="G133"/>
  <c r="D133"/>
  <c r="C133"/>
  <c r="E133" s="1"/>
  <c r="F133"/>
  <c r="H115" i="1"/>
  <c r="I115" s="1"/>
  <c r="K115"/>
  <c r="E114"/>
  <c r="B116"/>
  <c r="J116" s="1"/>
  <c r="C115"/>
  <c r="D115"/>
  <c r="F115"/>
  <c r="G115"/>
  <c r="B135" i="7" l="1"/>
  <c r="G134"/>
  <c r="D134"/>
  <c r="C134"/>
  <c r="E134"/>
  <c r="F134"/>
  <c r="H116" i="1"/>
  <c r="I116" s="1"/>
  <c r="K116"/>
  <c r="E115"/>
  <c r="C116"/>
  <c r="D116"/>
  <c r="F116"/>
  <c r="G116"/>
  <c r="B117"/>
  <c r="J117" s="1"/>
  <c r="B136" i="7" l="1"/>
  <c r="G135"/>
  <c r="D135"/>
  <c r="C135"/>
  <c r="E135" s="1"/>
  <c r="F135"/>
  <c r="H117" i="1"/>
  <c r="I117" s="1"/>
  <c r="K117"/>
  <c r="E116"/>
  <c r="B118"/>
  <c r="J118" s="1"/>
  <c r="C117"/>
  <c r="D117"/>
  <c r="F117"/>
  <c r="G117"/>
  <c r="B137" i="7" l="1"/>
  <c r="G136"/>
  <c r="D136"/>
  <c r="C136"/>
  <c r="E136" s="1"/>
  <c r="F136"/>
  <c r="H118" i="1"/>
  <c r="I118" s="1"/>
  <c r="K118"/>
  <c r="E117"/>
  <c r="C118"/>
  <c r="D118"/>
  <c r="B119"/>
  <c r="J119" s="1"/>
  <c r="F118"/>
  <c r="G118"/>
  <c r="B138" i="7" l="1"/>
  <c r="G137"/>
  <c r="C137"/>
  <c r="D137"/>
  <c r="E137" s="1"/>
  <c r="F137"/>
  <c r="H119" i="1"/>
  <c r="I119" s="1"/>
  <c r="K119"/>
  <c r="E118"/>
  <c r="B120"/>
  <c r="J120" s="1"/>
  <c r="C119"/>
  <c r="D119"/>
  <c r="F119"/>
  <c r="G119"/>
  <c r="B139" i="7" l="1"/>
  <c r="D138"/>
  <c r="G138"/>
  <c r="C138"/>
  <c r="E138" s="1"/>
  <c r="F138"/>
  <c r="H120" i="1"/>
  <c r="I120" s="1"/>
  <c r="K120"/>
  <c r="E119"/>
  <c r="C120"/>
  <c r="D120"/>
  <c r="F120"/>
  <c r="G120"/>
  <c r="B121"/>
  <c r="J121" s="1"/>
  <c r="B140" i="7" l="1"/>
  <c r="G139"/>
  <c r="C139"/>
  <c r="D139"/>
  <c r="E139" s="1"/>
  <c r="F139"/>
  <c r="H121" i="1"/>
  <c r="I121" s="1"/>
  <c r="K121"/>
  <c r="E120"/>
  <c r="B122"/>
  <c r="J122" s="1"/>
  <c r="C121"/>
  <c r="D121"/>
  <c r="F121"/>
  <c r="G121"/>
  <c r="B141" i="7" l="1"/>
  <c r="G140"/>
  <c r="C140"/>
  <c r="D140"/>
  <c r="E140" s="1"/>
  <c r="F140"/>
  <c r="H122" i="1"/>
  <c r="I122" s="1"/>
  <c r="K122"/>
  <c r="E121"/>
  <c r="C122"/>
  <c r="D122"/>
  <c r="B123"/>
  <c r="J123" s="1"/>
  <c r="F122"/>
  <c r="G122"/>
  <c r="B142" i="7" l="1"/>
  <c r="G141"/>
  <c r="D141"/>
  <c r="C141"/>
  <c r="E141"/>
  <c r="F141"/>
  <c r="H123" i="1"/>
  <c r="I123" s="1"/>
  <c r="K123"/>
  <c r="E122"/>
  <c r="B124"/>
  <c r="J124" s="1"/>
  <c r="C123"/>
  <c r="D123"/>
  <c r="F123"/>
  <c r="G123"/>
  <c r="B143" i="7" l="1"/>
  <c r="G142"/>
  <c r="D142"/>
  <c r="C142"/>
  <c r="E142" s="1"/>
  <c r="F142"/>
  <c r="H124" i="1"/>
  <c r="I124" s="1"/>
  <c r="K124"/>
  <c r="E123"/>
  <c r="C124"/>
  <c r="D124"/>
  <c r="F124"/>
  <c r="G124"/>
  <c r="B125"/>
  <c r="J125" s="1"/>
  <c r="B144" i="7" l="1"/>
  <c r="G143"/>
  <c r="C143"/>
  <c r="D143"/>
  <c r="F143"/>
  <c r="H125" i="1"/>
  <c r="I125" s="1"/>
  <c r="K125"/>
  <c r="E124"/>
  <c r="B126"/>
  <c r="J126" s="1"/>
  <c r="C125"/>
  <c r="D125"/>
  <c r="F125"/>
  <c r="G125"/>
  <c r="E143" i="7" l="1"/>
  <c r="B145"/>
  <c r="G144"/>
  <c r="D144"/>
  <c r="E144" s="1"/>
  <c r="C144"/>
  <c r="F144"/>
  <c r="H126" i="1"/>
  <c r="I126" s="1"/>
  <c r="K126"/>
  <c r="E125"/>
  <c r="C126"/>
  <c r="D126"/>
  <c r="B127"/>
  <c r="J127" s="1"/>
  <c r="F126"/>
  <c r="G126"/>
  <c r="B146" i="7" l="1"/>
  <c r="G145"/>
  <c r="C145"/>
  <c r="D145"/>
  <c r="E145" s="1"/>
  <c r="F145"/>
  <c r="H127" i="1"/>
  <c r="I127" s="1"/>
  <c r="K127"/>
  <c r="E126"/>
  <c r="B128"/>
  <c r="J128" s="1"/>
  <c r="C127"/>
  <c r="D127"/>
  <c r="F127"/>
  <c r="G127"/>
  <c r="B147" i="7" l="1"/>
  <c r="G146"/>
  <c r="D146"/>
  <c r="C146"/>
  <c r="E146" s="1"/>
  <c r="F146"/>
  <c r="H128" i="1"/>
  <c r="I128" s="1"/>
  <c r="K128"/>
  <c r="E127"/>
  <c r="C128"/>
  <c r="D128"/>
  <c r="F128"/>
  <c r="G128"/>
  <c r="B129"/>
  <c r="J129" s="1"/>
  <c r="B148" i="7" l="1"/>
  <c r="G147"/>
  <c r="D147"/>
  <c r="C147"/>
  <c r="E147" s="1"/>
  <c r="F147"/>
  <c r="H129" i="1"/>
  <c r="I129" s="1"/>
  <c r="K129"/>
  <c r="E128"/>
  <c r="B130"/>
  <c r="J130" s="1"/>
  <c r="C129"/>
  <c r="D129"/>
  <c r="F129"/>
  <c r="G129"/>
  <c r="B149" i="7" l="1"/>
  <c r="G148"/>
  <c r="D148"/>
  <c r="C148"/>
  <c r="F148"/>
  <c r="E148"/>
  <c r="H130" i="1"/>
  <c r="I130" s="1"/>
  <c r="K130"/>
  <c r="E129"/>
  <c r="C130"/>
  <c r="D130"/>
  <c r="B131"/>
  <c r="J131" s="1"/>
  <c r="F130"/>
  <c r="G130"/>
  <c r="B150" i="7" l="1"/>
  <c r="G149"/>
  <c r="C149"/>
  <c r="D149"/>
  <c r="E149" s="1"/>
  <c r="F149"/>
  <c r="H131" i="1"/>
  <c r="I131" s="1"/>
  <c r="K131"/>
  <c r="E130"/>
  <c r="B132"/>
  <c r="J132" s="1"/>
  <c r="C131"/>
  <c r="D131"/>
  <c r="F131"/>
  <c r="G131"/>
  <c r="B151" i="7" l="1"/>
  <c r="G150"/>
  <c r="C150"/>
  <c r="E150" s="1"/>
  <c r="D150"/>
  <c r="F150"/>
  <c r="H132" i="1"/>
  <c r="I132" s="1"/>
  <c r="K132"/>
  <c r="E131"/>
  <c r="C132"/>
  <c r="D132"/>
  <c r="F132"/>
  <c r="G132"/>
  <c r="B133"/>
  <c r="J133" s="1"/>
  <c r="B152" i="7" l="1"/>
  <c r="G151"/>
  <c r="D151"/>
  <c r="C151"/>
  <c r="E151"/>
  <c r="F151"/>
  <c r="H133" i="1"/>
  <c r="I133" s="1"/>
  <c r="K133"/>
  <c r="E132"/>
  <c r="B134"/>
  <c r="J134" s="1"/>
  <c r="C133"/>
  <c r="D133"/>
  <c r="F133"/>
  <c r="G133"/>
  <c r="B153" i="7" l="1"/>
  <c r="G152"/>
  <c r="C152"/>
  <c r="E152" s="1"/>
  <c r="D152"/>
  <c r="F152"/>
  <c r="H134" i="1"/>
  <c r="I134" s="1"/>
  <c r="K134"/>
  <c r="E133"/>
  <c r="C134"/>
  <c r="D134"/>
  <c r="B135"/>
  <c r="J135" s="1"/>
  <c r="F134"/>
  <c r="G134"/>
  <c r="B154" i="7" l="1"/>
  <c r="G153"/>
  <c r="D153"/>
  <c r="C153"/>
  <c r="E153" s="1"/>
  <c r="F153"/>
  <c r="H135" i="1"/>
  <c r="I135" s="1"/>
  <c r="K135"/>
  <c r="E134"/>
  <c r="B136"/>
  <c r="J136" s="1"/>
  <c r="C135"/>
  <c r="D135"/>
  <c r="F135"/>
  <c r="G135"/>
  <c r="B155" i="7" l="1"/>
  <c r="G154"/>
  <c r="C154"/>
  <c r="D154"/>
  <c r="F154"/>
  <c r="H136" i="1"/>
  <c r="I136" s="1"/>
  <c r="K136"/>
  <c r="E135"/>
  <c r="C136"/>
  <c r="D136"/>
  <c r="F136"/>
  <c r="G136"/>
  <c r="B137"/>
  <c r="J137" s="1"/>
  <c r="B156" i="7" l="1"/>
  <c r="G155"/>
  <c r="D155"/>
  <c r="C155"/>
  <c r="E155" s="1"/>
  <c r="F155"/>
  <c r="E154"/>
  <c r="H137" i="1"/>
  <c r="I137" s="1"/>
  <c r="K137"/>
  <c r="E136"/>
  <c r="B138"/>
  <c r="J138" s="1"/>
  <c r="C137"/>
  <c r="D137"/>
  <c r="F137"/>
  <c r="G137"/>
  <c r="B157" i="7" l="1"/>
  <c r="G156"/>
  <c r="D156"/>
  <c r="C156"/>
  <c r="E156"/>
  <c r="F156"/>
  <c r="H138" i="1"/>
  <c r="I138" s="1"/>
  <c r="K138"/>
  <c r="E137"/>
  <c r="C138"/>
  <c r="D138"/>
  <c r="B139"/>
  <c r="J139" s="1"/>
  <c r="F138"/>
  <c r="G138"/>
  <c r="B158" i="7" l="1"/>
  <c r="G157"/>
  <c r="D157"/>
  <c r="C157"/>
  <c r="E157" s="1"/>
  <c r="F157"/>
  <c r="H139" i="1"/>
  <c r="I139" s="1"/>
  <c r="K139"/>
  <c r="E138"/>
  <c r="B140"/>
  <c r="J140" s="1"/>
  <c r="C139"/>
  <c r="D139"/>
  <c r="F139"/>
  <c r="G139"/>
  <c r="B159" i="7" l="1"/>
  <c r="G158"/>
  <c r="D158"/>
  <c r="C158"/>
  <c r="E158" s="1"/>
  <c r="F158"/>
  <c r="H140" i="1"/>
  <c r="I140" s="1"/>
  <c r="K140"/>
  <c r="E139"/>
  <c r="C140"/>
  <c r="D140"/>
  <c r="F140"/>
  <c r="G140"/>
  <c r="B141"/>
  <c r="J141" s="1"/>
  <c r="B160" i="7" l="1"/>
  <c r="G159"/>
  <c r="C159"/>
  <c r="D159"/>
  <c r="E159" s="1"/>
  <c r="F159"/>
  <c r="H141" i="1"/>
  <c r="I141" s="1"/>
  <c r="K141"/>
  <c r="E140"/>
  <c r="B142"/>
  <c r="J142" s="1"/>
  <c r="C141"/>
  <c r="D141"/>
  <c r="F141"/>
  <c r="G141"/>
  <c r="B161" i="7" l="1"/>
  <c r="G160"/>
  <c r="C160"/>
  <c r="D160"/>
  <c r="F160"/>
  <c r="E160"/>
  <c r="H142" i="1"/>
  <c r="I142" s="1"/>
  <c r="K142"/>
  <c r="E141"/>
  <c r="C142"/>
  <c r="D142"/>
  <c r="B143"/>
  <c r="J143" s="1"/>
  <c r="F142"/>
  <c r="G142"/>
  <c r="B162" i="7" l="1"/>
  <c r="G161"/>
  <c r="D161"/>
  <c r="C161"/>
  <c r="E161" s="1"/>
  <c r="F161"/>
  <c r="H143" i="1"/>
  <c r="I143" s="1"/>
  <c r="K143"/>
  <c r="E142"/>
  <c r="B144"/>
  <c r="J144" s="1"/>
  <c r="C143"/>
  <c r="D143"/>
  <c r="F143"/>
  <c r="G143"/>
  <c r="B163" i="7" l="1"/>
  <c r="G162"/>
  <c r="D162"/>
  <c r="C162"/>
  <c r="E162" s="1"/>
  <c r="F162"/>
  <c r="H144" i="1"/>
  <c r="I144" s="1"/>
  <c r="K144"/>
  <c r="E143"/>
  <c r="C144"/>
  <c r="D144"/>
  <c r="F144"/>
  <c r="G144"/>
  <c r="B145"/>
  <c r="J145" s="1"/>
  <c r="B164" i="7" l="1"/>
  <c r="G163"/>
  <c r="C163"/>
  <c r="E163" s="1"/>
  <c r="D163"/>
  <c r="F163"/>
  <c r="H145" i="1"/>
  <c r="I145" s="1"/>
  <c r="K145"/>
  <c r="E144"/>
  <c r="B146"/>
  <c r="J146" s="1"/>
  <c r="C145"/>
  <c r="D145"/>
  <c r="F145"/>
  <c r="G145"/>
  <c r="B165" i="7" l="1"/>
  <c r="G164"/>
  <c r="D164"/>
  <c r="C164"/>
  <c r="E164" s="1"/>
  <c r="F164"/>
  <c r="H146" i="1"/>
  <c r="I146" s="1"/>
  <c r="K146"/>
  <c r="E145"/>
  <c r="C146"/>
  <c r="D146"/>
  <c r="B147"/>
  <c r="J147" s="1"/>
  <c r="F146"/>
  <c r="G146"/>
  <c r="B166" i="7" l="1"/>
  <c r="G165"/>
  <c r="C165"/>
  <c r="D165"/>
  <c r="E165" s="1"/>
  <c r="F165"/>
  <c r="H147" i="1"/>
  <c r="I147" s="1"/>
  <c r="K147"/>
  <c r="E146"/>
  <c r="B148"/>
  <c r="J148" s="1"/>
  <c r="C147"/>
  <c r="D147"/>
  <c r="F147"/>
  <c r="G147"/>
  <c r="B167" i="7" l="1"/>
  <c r="G166"/>
  <c r="C166"/>
  <c r="E166" s="1"/>
  <c r="D166"/>
  <c r="F166"/>
  <c r="H148" i="1"/>
  <c r="I148" s="1"/>
  <c r="K148"/>
  <c r="E147"/>
  <c r="C148"/>
  <c r="D148"/>
  <c r="F148"/>
  <c r="G148"/>
  <c r="B149"/>
  <c r="J149" s="1"/>
  <c r="B168" i="7" l="1"/>
  <c r="G167"/>
  <c r="D167"/>
  <c r="C167"/>
  <c r="E167" s="1"/>
  <c r="F167"/>
  <c r="H149" i="1"/>
  <c r="I149" s="1"/>
  <c r="K149"/>
  <c r="E148"/>
  <c r="B150"/>
  <c r="J150" s="1"/>
  <c r="C149"/>
  <c r="D149"/>
  <c r="F149"/>
  <c r="G149"/>
  <c r="B169" i="7" l="1"/>
  <c r="G168"/>
  <c r="C168"/>
  <c r="D168"/>
  <c r="E168" s="1"/>
  <c r="F168"/>
  <c r="H150" i="1"/>
  <c r="I150" s="1"/>
  <c r="K150"/>
  <c r="E149"/>
  <c r="C150"/>
  <c r="D150"/>
  <c r="B151"/>
  <c r="J151" s="1"/>
  <c r="F150"/>
  <c r="G150"/>
  <c r="B170" i="7" l="1"/>
  <c r="G169"/>
  <c r="D169"/>
  <c r="C169"/>
  <c r="E169" s="1"/>
  <c r="F169"/>
  <c r="H151" i="1"/>
  <c r="I151" s="1"/>
  <c r="K151"/>
  <c r="E150"/>
  <c r="B152"/>
  <c r="J152" s="1"/>
  <c r="C151"/>
  <c r="D151"/>
  <c r="F151"/>
  <c r="G151"/>
  <c r="B171" i="7" l="1"/>
  <c r="G170"/>
  <c r="C170"/>
  <c r="D170"/>
  <c r="E170"/>
  <c r="F170"/>
  <c r="H152" i="1"/>
  <c r="I152" s="1"/>
  <c r="K152"/>
  <c r="E151"/>
  <c r="C152"/>
  <c r="D152"/>
  <c r="F152"/>
  <c r="G152"/>
  <c r="B153"/>
  <c r="J153" s="1"/>
  <c r="B172" i="7" l="1"/>
  <c r="G171"/>
  <c r="C171"/>
  <c r="D171"/>
  <c r="E171" s="1"/>
  <c r="F171"/>
  <c r="H153" i="1"/>
  <c r="I153" s="1"/>
  <c r="K153"/>
  <c r="E152"/>
  <c r="B154"/>
  <c r="J154" s="1"/>
  <c r="C153"/>
  <c r="D153"/>
  <c r="F153"/>
  <c r="G153"/>
  <c r="B173" i="7" l="1"/>
  <c r="G172"/>
  <c r="D172"/>
  <c r="C172"/>
  <c r="E172"/>
  <c r="F172"/>
  <c r="H154" i="1"/>
  <c r="I154" s="1"/>
  <c r="K154"/>
  <c r="E153"/>
  <c r="C154"/>
  <c r="D154"/>
  <c r="B155"/>
  <c r="J155" s="1"/>
  <c r="F154"/>
  <c r="G154"/>
  <c r="B174" i="7" l="1"/>
  <c r="G173"/>
  <c r="D173"/>
  <c r="C173"/>
  <c r="E173" s="1"/>
  <c r="F173"/>
  <c r="H155" i="1"/>
  <c r="I155" s="1"/>
  <c r="K155"/>
  <c r="E154"/>
  <c r="B156"/>
  <c r="J156" s="1"/>
  <c r="C155"/>
  <c r="D155"/>
  <c r="F155"/>
  <c r="G155"/>
  <c r="B175" i="7" l="1"/>
  <c r="G174"/>
  <c r="C174"/>
  <c r="D174"/>
  <c r="E174" s="1"/>
  <c r="F174"/>
  <c r="H156" i="1"/>
  <c r="I156" s="1"/>
  <c r="K156"/>
  <c r="E155"/>
  <c r="C156"/>
  <c r="D156"/>
  <c r="F156"/>
  <c r="G156"/>
  <c r="B157"/>
  <c r="J157" s="1"/>
  <c r="B176" i="7" l="1"/>
  <c r="G175"/>
  <c r="C175"/>
  <c r="D175"/>
  <c r="E175"/>
  <c r="F175"/>
  <c r="H157" i="1"/>
  <c r="I157" s="1"/>
  <c r="K157"/>
  <c r="E156"/>
  <c r="B158"/>
  <c r="J158" s="1"/>
  <c r="C157"/>
  <c r="D157"/>
  <c r="F157"/>
  <c r="G157"/>
  <c r="B177" i="7" l="1"/>
  <c r="G176"/>
  <c r="D176"/>
  <c r="C176"/>
  <c r="E176" s="1"/>
  <c r="F176"/>
  <c r="H158" i="1"/>
  <c r="I158" s="1"/>
  <c r="K158"/>
  <c r="E157"/>
  <c r="C158"/>
  <c r="D158"/>
  <c r="B159"/>
  <c r="J159" s="1"/>
  <c r="F158"/>
  <c r="G158"/>
  <c r="B178" i="7" l="1"/>
  <c r="G177"/>
  <c r="D177"/>
  <c r="C177"/>
  <c r="E177" s="1"/>
  <c r="F177"/>
  <c r="H159" i="1"/>
  <c r="I159" s="1"/>
  <c r="K159"/>
  <c r="E158"/>
  <c r="B160"/>
  <c r="J160" s="1"/>
  <c r="C159"/>
  <c r="D159"/>
  <c r="F159"/>
  <c r="G159"/>
  <c r="B179" i="7" l="1"/>
  <c r="G178"/>
  <c r="C178"/>
  <c r="D178"/>
  <c r="E178" s="1"/>
  <c r="F178"/>
  <c r="H160" i="1"/>
  <c r="I160" s="1"/>
  <c r="K160"/>
  <c r="E159"/>
  <c r="C160"/>
  <c r="D160"/>
  <c r="F160"/>
  <c r="G160"/>
  <c r="B161"/>
  <c r="J161" s="1"/>
  <c r="B180" i="7" l="1"/>
  <c r="G179"/>
  <c r="C179"/>
  <c r="E179" s="1"/>
  <c r="D179"/>
  <c r="F179"/>
  <c r="H161" i="1"/>
  <c r="I161" s="1"/>
  <c r="K161"/>
  <c r="E160"/>
  <c r="B162"/>
  <c r="J162" s="1"/>
  <c r="C161"/>
  <c r="D161"/>
  <c r="F161"/>
  <c r="G161"/>
  <c r="B181" i="7" l="1"/>
  <c r="G180"/>
  <c r="D180"/>
  <c r="C180"/>
  <c r="E180" s="1"/>
  <c r="F180"/>
  <c r="H162" i="1"/>
  <c r="I162" s="1"/>
  <c r="K162"/>
  <c r="E161"/>
  <c r="C162"/>
  <c r="D162"/>
  <c r="B163"/>
  <c r="J163" s="1"/>
  <c r="F162"/>
  <c r="G162"/>
  <c r="G181" i="7" l="1"/>
  <c r="C181"/>
  <c r="D181"/>
  <c r="E181"/>
  <c r="F181"/>
  <c r="H163" i="1"/>
  <c r="I163" s="1"/>
  <c r="K163"/>
  <c r="E162"/>
  <c r="B164"/>
  <c r="J164" s="1"/>
  <c r="C163"/>
  <c r="D163"/>
  <c r="F163"/>
  <c r="G163"/>
  <c r="H164" l="1"/>
  <c r="I164" s="1"/>
  <c r="K164"/>
  <c r="E163"/>
  <c r="C164"/>
  <c r="D164"/>
  <c r="F164"/>
  <c r="G164"/>
  <c r="B165"/>
  <c r="J165" s="1"/>
  <c r="H165" l="1"/>
  <c r="I165" s="1"/>
  <c r="K165"/>
  <c r="E164"/>
  <c r="C165"/>
  <c r="D165"/>
  <c r="F165"/>
  <c r="G165"/>
  <c r="E165" l="1"/>
</calcChain>
</file>

<file path=xl/sharedStrings.xml><?xml version="1.0" encoding="utf-8"?>
<sst xmlns="http://schemas.openxmlformats.org/spreadsheetml/2006/main" count="124" uniqueCount="50">
  <si>
    <t>m (lb_m)</t>
  </si>
  <si>
    <t>k (lb/in)</t>
  </si>
  <si>
    <t>Time</t>
  </si>
  <si>
    <t>u_o (in)</t>
  </si>
  <si>
    <t>v_o (in/s)</t>
  </si>
  <si>
    <t>Amplitude (in)</t>
  </si>
  <si>
    <t>Phase (rad)</t>
  </si>
  <si>
    <t>Total Disp (in)</t>
  </si>
  <si>
    <t>Cosine Disp (in)</t>
  </si>
  <si>
    <t>Sine Disp (in)</t>
  </si>
  <si>
    <t>Total Disp (in) [Amp-Phase]</t>
  </si>
  <si>
    <t>Total Velocity (in/s)</t>
  </si>
  <si>
    <t>Original</t>
  </si>
  <si>
    <t>EI (lb*in^2)</t>
  </si>
  <si>
    <t>L (in)</t>
  </si>
  <si>
    <t>m</t>
  </si>
  <si>
    <t>Impluse 1</t>
  </si>
  <si>
    <t>Force (lb)</t>
  </si>
  <si>
    <t>Delta T (sec)</t>
  </si>
  <si>
    <t>Impluse 2</t>
  </si>
  <si>
    <t xml:space="preserve">               Mass (lb_m)</t>
  </si>
  <si>
    <t>Initial Displacement (in)</t>
  </si>
  <si>
    <t>Initial Velocity (in/s)</t>
  </si>
  <si>
    <t>Following Impluse 1</t>
  </si>
  <si>
    <t>Following Impluse 2</t>
  </si>
  <si>
    <t>(t=0.2s)</t>
  </si>
  <si>
    <t>(t=0.5s)</t>
  </si>
  <si>
    <t>First Impluse</t>
  </si>
  <si>
    <t>Second Impluse</t>
  </si>
  <si>
    <t>Damping Ratio</t>
  </si>
  <si>
    <t>w_n (rad/s)</t>
  </si>
  <si>
    <t>w_d (rad/s)</t>
  </si>
  <si>
    <t>Initial Amplitude (in)</t>
  </si>
  <si>
    <t>Total Velocity/w_d (in/rad)</t>
  </si>
  <si>
    <t>Positive Envelop</t>
  </si>
  <si>
    <t>Negative Envelop</t>
  </si>
  <si>
    <t>x</t>
  </si>
  <si>
    <t>Approx Velocity/w_d (in/rad)</t>
  </si>
  <si>
    <t>Approx Disp (in)</t>
  </si>
  <si>
    <t>Approx ==&gt;</t>
  </si>
  <si>
    <t>Actual</t>
  </si>
  <si>
    <t>Approximate</t>
  </si>
  <si>
    <t>???</t>
  </si>
  <si>
    <t>Imposed Impluse</t>
  </si>
  <si>
    <t>Initially the system is at rest</t>
  </si>
  <si>
    <t>Model Updating</t>
  </si>
  <si>
    <t>k</t>
  </si>
  <si>
    <t>damping</t>
  </si>
  <si>
    <t>wn (rad/s)</t>
  </si>
  <si>
    <t>Measured</t>
  </si>
</sst>
</file>

<file path=xl/styles.xml><?xml version="1.0" encoding="utf-8"?>
<styleSheet xmlns="http://schemas.openxmlformats.org/spreadsheetml/2006/main">
  <numFmts count="1">
    <numFmt numFmtId="164" formatCode="0.00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/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81901206490844"/>
          <c:y val="3.0272718977612585E-2"/>
          <c:w val="0.846196371230163"/>
          <c:h val="0.84947501194252562"/>
        </c:manualLayout>
      </c:layout>
      <c:scatterChart>
        <c:scatterStyle val="lineMarker"/>
        <c:ser>
          <c:idx val="2"/>
          <c:order val="0"/>
          <c:tx>
            <c:v>Total Response</c:v>
          </c:tx>
          <c:marker>
            <c:symbol val="none"/>
          </c:marker>
          <c:xVal>
            <c:numRef>
              <c:f>'Amp-Phase'!$B$6:$B$164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</c:numCache>
            </c:numRef>
          </c:xVal>
          <c:yVal>
            <c:numRef>
              <c:f>'Amp-Phase'!$E$6:$E$164</c:f>
              <c:numCache>
                <c:formatCode>General</c:formatCode>
                <c:ptCount val="159"/>
                <c:pt idx="0">
                  <c:v>1</c:v>
                </c:pt>
                <c:pt idx="1">
                  <c:v>1.0338099542721613</c:v>
                </c:pt>
                <c:pt idx="2">
                  <c:v>1.0350881003736523</c:v>
                </c:pt>
                <c:pt idx="3">
                  <c:v>1.0043649834824382</c:v>
                </c:pt>
                <c:pt idx="4">
                  <c:v>0.94315052584151315</c:v>
                </c:pt>
                <c:pt idx="5">
                  <c:v>0.85387021699955079</c:v>
                </c:pt>
                <c:pt idx="6">
                  <c:v>0.7397741358548926</c:v>
                </c:pt>
                <c:pt idx="7">
                  <c:v>0.60482209130128506</c:v>
                </c:pt>
                <c:pt idx="8">
                  <c:v>0.45354884849302973</c:v>
                </c:pt>
                <c:pt idx="9">
                  <c:v>0.29091395348712418</c:v>
                </c:pt>
                <c:pt idx="10">
                  <c:v>0.12214106577638152</c:v>
                </c:pt>
                <c:pt idx="11">
                  <c:v>-4.7448053646760378E-2</c:v>
                </c:pt>
                <c:pt idx="12">
                  <c:v>-0.21259967613824696</c:v>
                </c:pt>
                <c:pt idx="13">
                  <c:v>-0.36828922634970052</c:v>
                </c:pt>
                <c:pt idx="14">
                  <c:v>-0.5098725003090866</c:v>
                </c:pt>
                <c:pt idx="15">
                  <c:v>-0.63322248229979394</c:v>
                </c:pt>
                <c:pt idx="16">
                  <c:v>-0.73484778594713906</c:v>
                </c:pt>
                <c:pt idx="17">
                  <c:v>-0.81198938228233486</c:v>
                </c:pt>
                <c:pt idx="18">
                  <c:v>-0.86269300685008343</c:v>
                </c:pt>
                <c:pt idx="19">
                  <c:v>-0.88585543501477337</c:v>
                </c:pt>
                <c:pt idx="20">
                  <c:v>-0.88124365368794622</c:v>
                </c:pt>
                <c:pt idx="21">
                  <c:v>-0.84948681208786647</c:v>
                </c:pt>
                <c:pt idx="22">
                  <c:v>-0.79204167718602991</c:v>
                </c:pt>
                <c:pt idx="23">
                  <c:v>-0.71113312534836459</c:v>
                </c:pt>
                <c:pt idx="24">
                  <c:v>-0.60967194609571451</c:v>
                </c:pt>
                <c:pt idx="25">
                  <c:v>-0.49115289496680731</c:v>
                </c:pt>
                <c:pt idx="26">
                  <c:v>-0.35953649120463865</c:v>
                </c:pt>
                <c:pt idx="27">
                  <c:v>-0.21911849693488283</c:v>
                </c:pt>
                <c:pt idx="28">
                  <c:v>-7.4391326103437808E-2</c:v>
                </c:pt>
                <c:pt idx="29">
                  <c:v>7.0098193670623907E-2</c:v>
                </c:pt>
                <c:pt idx="30">
                  <c:v>0.20989024799845221</c:v>
                </c:pt>
                <c:pt idx="31">
                  <c:v>0.3407482962364502</c:v>
                </c:pt>
                <c:pt idx="32">
                  <c:v>0.45878604639520681</c:v>
                </c:pt>
                <c:pt idx="33">
                  <c:v>0.56058138428012361</c:v>
                </c:pt>
                <c:pt idx="34">
                  <c:v>0.643273965635072</c:v>
                </c:pt>
                <c:pt idx="35">
                  <c:v>0.70464374245912498</c:v>
                </c:pt>
                <c:pt idx="36">
                  <c:v>0.743168331517299</c:v>
                </c:pt>
                <c:pt idx="37">
                  <c:v>0.75805782338932093</c:v>
                </c:pt>
                <c:pt idx="38">
                  <c:v>0.74926635193139468</c:v>
                </c:pt>
                <c:pt idx="39">
                  <c:v>0.71748047392631031</c:v>
                </c:pt>
                <c:pt idx="40">
                  <c:v>0.66408512427026256</c:v>
                </c:pt>
                <c:pt idx="41">
                  <c:v>0.59110859143394867</c:v>
                </c:pt>
                <c:pt idx="42">
                  <c:v>0.5011485807853101</c:v>
                </c:pt>
                <c:pt idx="43">
                  <c:v>0.39728198141955712</c:v>
                </c:pt>
                <c:pt idx="44">
                  <c:v>0.28296140978719714</c:v>
                </c:pt>
                <c:pt idx="45">
                  <c:v>0.16190195808807986</c:v>
                </c:pt>
                <c:pt idx="46">
                  <c:v>3.7961817955514274E-2</c:v>
                </c:pt>
                <c:pt idx="47">
                  <c:v>-8.497942513978661E-2</c:v>
                </c:pt>
                <c:pt idx="48">
                  <c:v>-0.20314102587827512</c:v>
                </c:pt>
                <c:pt idx="49">
                  <c:v>-0.31295615265049553</c:v>
                </c:pt>
                <c:pt idx="50">
                  <c:v>-0.41117833593153447</c:v>
                </c:pt>
                <c:pt idx="51">
                  <c:v>-0.49497615390037392</c:v>
                </c:pt>
                <c:pt idx="52">
                  <c:v>-0.56201343611933918</c:v>
                </c:pt>
                <c:pt idx="53">
                  <c:v>-0.61051276115234177</c:v>
                </c:pt>
                <c:pt idx="54">
                  <c:v>-0.63930057910324978</c:v>
                </c:pt>
                <c:pt idx="55">
                  <c:v>-0.64783288699574115</c:v>
                </c:pt>
                <c:pt idx="56">
                  <c:v>-0.6362010045178994</c:v>
                </c:pt>
                <c:pt idx="57">
                  <c:v>-0.6051176203790114</c:v>
                </c:pt>
                <c:pt idx="58">
                  <c:v>-0.55588388607892869</c:v>
                </c:pt>
                <c:pt idx="59">
                  <c:v>-0.49033890581586342</c:v>
                </c:pt>
                <c:pt idx="60">
                  <c:v>-0.41079349149392214</c:v>
                </c:pt>
                <c:pt idx="61">
                  <c:v>-0.31995050517011175</c:v>
                </c:pt>
                <c:pt idx="62">
                  <c:v>-0.2208144849664653</c:v>
                </c:pt>
                <c:pt idx="63">
                  <c:v>-0.11659353431773413</c:v>
                </c:pt>
                <c:pt idx="64">
                  <c:v>-1.0596641233730957E-2</c:v>
                </c:pt>
                <c:pt idx="65">
                  <c:v>9.3870320043325642E-2</c:v>
                </c:pt>
                <c:pt idx="66">
                  <c:v>0.19360666888824585</c:v>
                </c:pt>
                <c:pt idx="67">
                  <c:v>0.28561395952634555</c:v>
                </c:pt>
                <c:pt idx="68">
                  <c:v>0.3671850738672644</c:v>
                </c:pt>
                <c:pt idx="69">
                  <c:v>0.43598275270605263</c:v>
                </c:pt>
                <c:pt idx="70">
                  <c:v>0.49010532414818608</c:v>
                </c:pt>
                <c:pt idx="71">
                  <c:v>0.52813782292480427</c:v>
                </c:pt>
                <c:pt idx="72">
                  <c:v>0.54918717726155231</c:v>
                </c:pt>
                <c:pt idx="73">
                  <c:v>0.55290065538250077</c:v>
                </c:pt>
                <c:pt idx="74">
                  <c:v>0.53946729507792546</c:v>
                </c:pt>
                <c:pt idx="75">
                  <c:v>0.50960257034617096</c:v>
                </c:pt>
                <c:pt idx="76">
                  <c:v>0.46451706255665459</c:v>
                </c:pt>
                <c:pt idx="77">
                  <c:v>0.40587038431114142</c:v>
                </c:pt>
                <c:pt idx="78">
                  <c:v>0.33571203792476251</c:v>
                </c:pt>
                <c:pt idx="79">
                  <c:v>0.25641126462970842</c:v>
                </c:pt>
                <c:pt idx="80">
                  <c:v>0.170578244706515</c:v>
                </c:pt>
                <c:pt idx="81">
                  <c:v>8.0979234603125547E-2</c:v>
                </c:pt>
                <c:pt idx="82">
                  <c:v>-9.5516308961643946E-3</c:v>
                </c:pt>
                <c:pt idx="83">
                  <c:v>-9.8201088159114241E-2</c:v>
                </c:pt>
                <c:pt idx="84">
                  <c:v>-0.18226329428496829</c:v>
                </c:pt>
                <c:pt idx="85">
                  <c:v>-0.25922154138822751</c:v>
                </c:pt>
                <c:pt idx="86">
                  <c:v>-0.32682269576386003</c:v>
                </c:pt>
                <c:pt idx="87">
                  <c:v>-0.38314218962596275</c:v>
                </c:pt>
                <c:pt idx="88">
                  <c:v>-0.42663772305237946</c:v>
                </c:pt>
                <c:pt idx="89">
                  <c:v>-0.45619021484660727</c:v>
                </c:pt>
                <c:pt idx="90">
                  <c:v>-0.47113096057599707</c:v>
                </c:pt>
                <c:pt idx="91">
                  <c:v>-0.47125440042585998</c:v>
                </c:pt>
                <c:pt idx="92">
                  <c:v>-0.45681635455850333</c:v>
                </c:pt>
                <c:pt idx="93">
                  <c:v>-0.42851803513872899</c:v>
                </c:pt>
                <c:pt idx="94">
                  <c:v>-0.38747657819752268</c:v>
                </c:pt>
                <c:pt idx="95">
                  <c:v>-0.33518324195080129</c:v>
                </c:pt>
                <c:pt idx="96">
                  <c:v>-0.27345077914142707</c:v>
                </c:pt>
                <c:pt idx="97">
                  <c:v>-0.20435179902322159</c:v>
                </c:pt>
                <c:pt idx="98">
                  <c:v>-0.13015018116528942</c:v>
                </c:pt>
                <c:pt idx="99">
                  <c:v>-5.3227781783599548E-2</c:v>
                </c:pt>
                <c:pt idx="100">
                  <c:v>2.3991220519138257E-2</c:v>
                </c:pt>
                <c:pt idx="101">
                  <c:v>9.9115960916998175E-2</c:v>
                </c:pt>
                <c:pt idx="102">
                  <c:v>0.16986216997872269</c:v>
                </c:pt>
                <c:pt idx="103">
                  <c:v>0.23412087797429135</c:v>
                </c:pt>
                <c:pt idx="104">
                  <c:v>0.29002049946774183</c:v>
                </c:pt>
                <c:pt idx="105">
                  <c:v>0.33598049609638159</c:v>
                </c:pt>
                <c:pt idx="106">
                  <c:v>0.37075510720403082</c:v>
                </c:pt>
                <c:pt idx="107">
                  <c:v>0.39346597131237065</c:v>
                </c:pt>
                <c:pt idx="108">
                  <c:v>0.40362282525417875</c:v>
                </c:pt>
                <c:pt idx="109">
                  <c:v>0.40113185037955951</c:v>
                </c:pt>
                <c:pt idx="110">
                  <c:v>0.38629162443270726</c:v>
                </c:pt>
                <c:pt idx="111">
                  <c:v>0.35977702134287781</c:v>
                </c:pt>
                <c:pt idx="112">
                  <c:v>0.32261176752342718</c:v>
                </c:pt>
                <c:pt idx="113">
                  <c:v>0.27613070131176065</c:v>
                </c:pt>
                <c:pt idx="114">
                  <c:v>0.22193308196326988</c:v>
                </c:pt>
                <c:pt idx="115">
                  <c:v>0.1618285475424851</c:v>
                </c:pt>
                <c:pt idx="116">
                  <c:v>9.7777520141494059E-2</c:v>
                </c:pt>
                <c:pt idx="117">
                  <c:v>3.1827996891856475E-2</c:v>
                </c:pt>
                <c:pt idx="118">
                  <c:v>-3.3949257069970359E-2</c:v>
                </c:pt>
                <c:pt idx="119">
                  <c:v>-9.7525083480112282E-2</c:v>
                </c:pt>
                <c:pt idx="120">
                  <c:v>-0.15697389238940745</c:v>
                </c:pt>
                <c:pt idx="121">
                  <c:v>-0.21053133817125297</c:v>
                </c:pt>
                <c:pt idx="122">
                  <c:v>-0.25664600329574089</c:v>
                </c:pt>
                <c:pt idx="123">
                  <c:v>-0.29402359810679513</c:v>
                </c:pt>
                <c:pt idx="124">
                  <c:v>-0.32166244219500856</c:v>
                </c:pt>
                <c:pt idx="125">
                  <c:v>-0.33887928394213634</c:v>
                </c:pt>
                <c:pt idx="126">
                  <c:v>-0.34532482984470853</c:v>
                </c:pt>
                <c:pt idx="127">
                  <c:v>-0.34098868414972994</c:v>
                </c:pt>
                <c:pt idx="128">
                  <c:v>-0.32619373174934402</c:v>
                </c:pt>
                <c:pt idx="129">
                  <c:v>-0.30158032285272207</c:v>
                </c:pt>
                <c:pt idx="130">
                  <c:v>-0.26808092674367912</c:v>
                </c:pt>
                <c:pt idx="131">
                  <c:v>-0.22688620469564647</c:v>
                </c:pt>
                <c:pt idx="132">
                  <c:v>-0.17940370057181379</c:v>
                </c:pt>
                <c:pt idx="133">
                  <c:v>-0.12721055471255796</c:v>
                </c:pt>
                <c:pt idx="134">
                  <c:v>-7.2001806732356566E-2</c:v>
                </c:pt>
                <c:pt idx="135">
                  <c:v>-1.5535961694909547E-2</c:v>
                </c:pt>
                <c:pt idx="136">
                  <c:v>4.0420450657987599E-2</c:v>
                </c:pt>
                <c:pt idx="137">
                  <c:v>9.4147593146775094E-2</c:v>
                </c:pt>
                <c:pt idx="138">
                  <c:v>0.14402463706197843</c:v>
                </c:pt>
                <c:pt idx="139">
                  <c:v>0.18857810252567433</c:v>
                </c:pt>
                <c:pt idx="140">
                  <c:v>0.22652479950035995</c:v>
                </c:pt>
                <c:pt idx="141">
                  <c:v>0.25680813739948666</c:v>
                </c:pt>
                <c:pt idx="142">
                  <c:v>0.27862679771816323</c:v>
                </c:pt>
                <c:pt idx="143">
                  <c:v>0.29145501766580278</c:v>
                </c:pt>
                <c:pt idx="144">
                  <c:v>0.29505400513625585</c:v>
                </c:pt>
                <c:pt idx="145">
                  <c:v>0.28947428775160267</c:v>
                </c:pt>
                <c:pt idx="146">
                  <c:v>0.27504908226251101</c:v>
                </c:pt>
                <c:pt idx="147">
                  <c:v>0.25237904650071424</c:v>
                </c:pt>
                <c:pt idx="148">
                  <c:v>0.22230903596720586</c:v>
                </c:pt>
                <c:pt idx="149">
                  <c:v>0.18589772325477505</c:v>
                </c:pt>
                <c:pt idx="150">
                  <c:v>0.14438114396736543</c:v>
                </c:pt>
                <c:pt idx="151">
                  <c:v>9.9131401800695004E-2</c:v>
                </c:pt>
                <c:pt idx="152">
                  <c:v>5.1611893406297307E-2</c:v>
                </c:pt>
                <c:pt idx="153">
                  <c:v>3.3304973405596716E-3</c:v>
                </c:pt>
                <c:pt idx="154">
                  <c:v>-4.4207791007990348E-2</c:v>
                </c:pt>
                <c:pt idx="155">
                  <c:v>-8.9547305469701591E-2</c:v>
                </c:pt>
                <c:pt idx="156">
                  <c:v>-0.13132581728384693</c:v>
                </c:pt>
                <c:pt idx="157">
                  <c:v>-0.16831498367764219</c:v>
                </c:pt>
                <c:pt idx="158">
                  <c:v>-0.19945595130734606</c:v>
                </c:pt>
              </c:numCache>
            </c:numRef>
          </c:yVal>
        </c:ser>
        <c:ser>
          <c:idx val="3"/>
          <c:order val="1"/>
          <c:tx>
            <c:v>Amp-Phase</c:v>
          </c:tx>
          <c:spPr>
            <a:ln>
              <a:solidFill>
                <a:srgbClr val="FFFF00"/>
              </a:solidFill>
              <a:prstDash val="sysDot"/>
            </a:ln>
          </c:spPr>
          <c:marker>
            <c:symbol val="none"/>
          </c:marker>
          <c:xVal>
            <c:numRef>
              <c:f>'Amp-Phase'!$B$6:$B$164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</c:numCache>
            </c:numRef>
          </c:xVal>
          <c:yVal>
            <c:numRef>
              <c:f>'Amp-Phase'!$F$6:$F$164</c:f>
              <c:numCache>
                <c:formatCode>General</c:formatCode>
                <c:ptCount val="159"/>
                <c:pt idx="0">
                  <c:v>0.99999999999999989</c:v>
                </c:pt>
                <c:pt idx="1">
                  <c:v>1.0338099542721615</c:v>
                </c:pt>
                <c:pt idx="2">
                  <c:v>1.0350881003736523</c:v>
                </c:pt>
                <c:pt idx="3">
                  <c:v>1.004364983482438</c:v>
                </c:pt>
                <c:pt idx="4">
                  <c:v>0.94315052584151327</c:v>
                </c:pt>
                <c:pt idx="5">
                  <c:v>0.85387021699955068</c:v>
                </c:pt>
                <c:pt idx="6">
                  <c:v>0.73977413585489282</c:v>
                </c:pt>
                <c:pt idx="7">
                  <c:v>0.60482209130128506</c:v>
                </c:pt>
                <c:pt idx="8">
                  <c:v>0.45354884849302979</c:v>
                </c:pt>
                <c:pt idx="9">
                  <c:v>0.29091395348712423</c:v>
                </c:pt>
                <c:pt idx="10">
                  <c:v>0.12214106577638162</c:v>
                </c:pt>
                <c:pt idx="11">
                  <c:v>-4.7448053646760108E-2</c:v>
                </c:pt>
                <c:pt idx="12">
                  <c:v>-0.21259967613824701</c:v>
                </c:pt>
                <c:pt idx="13">
                  <c:v>-0.36828922634970024</c:v>
                </c:pt>
                <c:pt idx="14">
                  <c:v>-0.50987250030908671</c:v>
                </c:pt>
                <c:pt idx="15">
                  <c:v>-0.63322248229979361</c:v>
                </c:pt>
                <c:pt idx="16">
                  <c:v>-0.73484778594713918</c:v>
                </c:pt>
                <c:pt idx="17">
                  <c:v>-0.81198938228233475</c:v>
                </c:pt>
                <c:pt idx="18">
                  <c:v>-0.8626930068500831</c:v>
                </c:pt>
                <c:pt idx="19">
                  <c:v>-0.88585543501477315</c:v>
                </c:pt>
                <c:pt idx="20">
                  <c:v>-0.88124365368794599</c:v>
                </c:pt>
                <c:pt idx="21">
                  <c:v>-0.84948681208786658</c:v>
                </c:pt>
                <c:pt idx="22">
                  <c:v>-0.7920416771860298</c:v>
                </c:pt>
                <c:pt idx="23">
                  <c:v>-0.71113312534836459</c:v>
                </c:pt>
                <c:pt idx="24">
                  <c:v>-0.60967194609571473</c:v>
                </c:pt>
                <c:pt idx="25">
                  <c:v>-0.49115289496680753</c:v>
                </c:pt>
                <c:pt idx="26">
                  <c:v>-0.35953649120463888</c:v>
                </c:pt>
                <c:pt idx="27">
                  <c:v>-0.21911849693488311</c:v>
                </c:pt>
                <c:pt idx="28">
                  <c:v>-7.4391326103438099E-2</c:v>
                </c:pt>
                <c:pt idx="29">
                  <c:v>7.0098193670623671E-2</c:v>
                </c:pt>
                <c:pt idx="30">
                  <c:v>0.20989024799845199</c:v>
                </c:pt>
                <c:pt idx="31">
                  <c:v>0.34074829623644992</c:v>
                </c:pt>
                <c:pt idx="32">
                  <c:v>0.45878604639520665</c:v>
                </c:pt>
                <c:pt idx="33">
                  <c:v>0.56058138428012338</c:v>
                </c:pt>
                <c:pt idx="34">
                  <c:v>0.64327396563507178</c:v>
                </c:pt>
                <c:pt idx="35">
                  <c:v>0.70464374245912487</c:v>
                </c:pt>
                <c:pt idx="36">
                  <c:v>0.74316833151729889</c:v>
                </c:pt>
                <c:pt idx="37">
                  <c:v>0.75805782338932093</c:v>
                </c:pt>
                <c:pt idx="38">
                  <c:v>0.74926635193139468</c:v>
                </c:pt>
                <c:pt idx="39">
                  <c:v>0.7174804739263102</c:v>
                </c:pt>
                <c:pt idx="40">
                  <c:v>0.66408512427026267</c:v>
                </c:pt>
                <c:pt idx="41">
                  <c:v>0.59110859143394834</c:v>
                </c:pt>
                <c:pt idx="42">
                  <c:v>0.50114858078530977</c:v>
                </c:pt>
                <c:pt idx="43">
                  <c:v>0.39728198141955723</c:v>
                </c:pt>
                <c:pt idx="44">
                  <c:v>0.2829614097871968</c:v>
                </c:pt>
                <c:pt idx="45">
                  <c:v>0.16190195808807945</c:v>
                </c:pt>
                <c:pt idx="46">
                  <c:v>3.7961817955513871E-2</c:v>
                </c:pt>
                <c:pt idx="47">
                  <c:v>-8.497942513978704E-2</c:v>
                </c:pt>
                <c:pt idx="48">
                  <c:v>-0.20314102587827548</c:v>
                </c:pt>
                <c:pt idx="49">
                  <c:v>-0.31295615265049581</c:v>
                </c:pt>
                <c:pt idx="50">
                  <c:v>-0.41117833593153486</c:v>
                </c:pt>
                <c:pt idx="51">
                  <c:v>-0.49497615390037419</c:v>
                </c:pt>
                <c:pt idx="52">
                  <c:v>-0.56201343611933929</c:v>
                </c:pt>
                <c:pt idx="53">
                  <c:v>-0.61051276115234188</c:v>
                </c:pt>
                <c:pt idx="54">
                  <c:v>-0.63930057910324978</c:v>
                </c:pt>
                <c:pt idx="55">
                  <c:v>-0.64783288699574115</c:v>
                </c:pt>
                <c:pt idx="56">
                  <c:v>-0.63620100451789929</c:v>
                </c:pt>
                <c:pt idx="57">
                  <c:v>-0.60511762037901129</c:v>
                </c:pt>
                <c:pt idx="58">
                  <c:v>-0.55588388607892858</c:v>
                </c:pt>
                <c:pt idx="59">
                  <c:v>-0.49033890581586315</c:v>
                </c:pt>
                <c:pt idx="60">
                  <c:v>-0.4107934914939218</c:v>
                </c:pt>
                <c:pt idx="61">
                  <c:v>-0.31995050517011148</c:v>
                </c:pt>
                <c:pt idx="62">
                  <c:v>-0.22081448496646497</c:v>
                </c:pt>
                <c:pt idx="63">
                  <c:v>-0.11659353431773377</c:v>
                </c:pt>
                <c:pt idx="64">
                  <c:v>-1.0596641233730596E-2</c:v>
                </c:pt>
                <c:pt idx="65">
                  <c:v>9.3870320043325975E-2</c:v>
                </c:pt>
                <c:pt idx="66">
                  <c:v>0.19360666888824615</c:v>
                </c:pt>
                <c:pt idx="67">
                  <c:v>0.28561395952634577</c:v>
                </c:pt>
                <c:pt idx="68">
                  <c:v>0.36718507386726462</c:v>
                </c:pt>
                <c:pt idx="69">
                  <c:v>0.43598275270605291</c:v>
                </c:pt>
                <c:pt idx="70">
                  <c:v>0.49010532414818631</c:v>
                </c:pt>
                <c:pt idx="71">
                  <c:v>0.52813782292480438</c:v>
                </c:pt>
                <c:pt idx="72">
                  <c:v>0.54918717726155231</c:v>
                </c:pt>
                <c:pt idx="73">
                  <c:v>0.55290065538250066</c:v>
                </c:pt>
                <c:pt idx="74">
                  <c:v>0.53946729507792524</c:v>
                </c:pt>
                <c:pt idx="75">
                  <c:v>0.50960257034617096</c:v>
                </c:pt>
                <c:pt idx="76">
                  <c:v>0.46451706255665448</c:v>
                </c:pt>
                <c:pt idx="77">
                  <c:v>0.4058703843111412</c:v>
                </c:pt>
                <c:pt idx="78">
                  <c:v>0.33571203792476229</c:v>
                </c:pt>
                <c:pt idx="79">
                  <c:v>0.25641126462970826</c:v>
                </c:pt>
                <c:pt idx="80">
                  <c:v>0.17057824470651473</c:v>
                </c:pt>
                <c:pt idx="81">
                  <c:v>8.0979234603125241E-2</c:v>
                </c:pt>
                <c:pt idx="82">
                  <c:v>-9.55163089616466E-3</c:v>
                </c:pt>
                <c:pt idx="83">
                  <c:v>-9.8201088159114519E-2</c:v>
                </c:pt>
                <c:pt idx="84">
                  <c:v>-0.18226329428496771</c:v>
                </c:pt>
                <c:pt idx="85">
                  <c:v>-0.25922154138822701</c:v>
                </c:pt>
                <c:pt idx="86">
                  <c:v>-0.32682269576386019</c:v>
                </c:pt>
                <c:pt idx="87">
                  <c:v>-0.38314218962596241</c:v>
                </c:pt>
                <c:pt idx="88">
                  <c:v>-0.42663772305237913</c:v>
                </c:pt>
                <c:pt idx="89">
                  <c:v>-0.45619021484660743</c:v>
                </c:pt>
                <c:pt idx="90">
                  <c:v>-0.47113096057599702</c:v>
                </c:pt>
                <c:pt idx="91">
                  <c:v>-0.47125440042585998</c:v>
                </c:pt>
                <c:pt idx="92">
                  <c:v>-0.45681635455850322</c:v>
                </c:pt>
                <c:pt idx="93">
                  <c:v>-0.42851803513872888</c:v>
                </c:pt>
                <c:pt idx="94">
                  <c:v>-0.38747657819752257</c:v>
                </c:pt>
                <c:pt idx="95">
                  <c:v>-0.33518324195080107</c:v>
                </c:pt>
                <c:pt idx="96">
                  <c:v>-0.27345077914142685</c:v>
                </c:pt>
                <c:pt idx="97">
                  <c:v>-0.20435179902322134</c:v>
                </c:pt>
                <c:pt idx="98">
                  <c:v>-0.1301501811652892</c:v>
                </c:pt>
                <c:pt idx="99">
                  <c:v>-5.3227781783599298E-2</c:v>
                </c:pt>
                <c:pt idx="100">
                  <c:v>2.3991220519138493E-2</c:v>
                </c:pt>
                <c:pt idx="101">
                  <c:v>9.9115960916998425E-2</c:v>
                </c:pt>
                <c:pt idx="102">
                  <c:v>0.16986216997872289</c:v>
                </c:pt>
                <c:pt idx="103">
                  <c:v>0.23412087797429157</c:v>
                </c:pt>
                <c:pt idx="104">
                  <c:v>0.290020499467742</c:v>
                </c:pt>
                <c:pt idx="105">
                  <c:v>0.3359804960963817</c:v>
                </c:pt>
                <c:pt idx="106">
                  <c:v>0.37075510720403093</c:v>
                </c:pt>
                <c:pt idx="107">
                  <c:v>0.39346597131237071</c:v>
                </c:pt>
                <c:pt idx="108">
                  <c:v>0.4036228252541787</c:v>
                </c:pt>
                <c:pt idx="109">
                  <c:v>0.40113185037955951</c:v>
                </c:pt>
                <c:pt idx="110">
                  <c:v>0.3862916244327072</c:v>
                </c:pt>
                <c:pt idx="111">
                  <c:v>0.3597770213428777</c:v>
                </c:pt>
                <c:pt idx="112">
                  <c:v>0.32261176752342707</c:v>
                </c:pt>
                <c:pt idx="113">
                  <c:v>0.27613070131176048</c:v>
                </c:pt>
                <c:pt idx="114">
                  <c:v>0.22193308196326966</c:v>
                </c:pt>
                <c:pt idx="115">
                  <c:v>0.16182854754248491</c:v>
                </c:pt>
                <c:pt idx="116">
                  <c:v>9.7777520141493865E-2</c:v>
                </c:pt>
                <c:pt idx="117">
                  <c:v>3.1827996891856281E-2</c:v>
                </c:pt>
                <c:pt idx="118">
                  <c:v>-3.3949257069970575E-2</c:v>
                </c:pt>
                <c:pt idx="119">
                  <c:v>-9.752508348011249E-2</c:v>
                </c:pt>
                <c:pt idx="120">
                  <c:v>-0.15697389238940765</c:v>
                </c:pt>
                <c:pt idx="121">
                  <c:v>-0.21053133817125308</c:v>
                </c:pt>
                <c:pt idx="122">
                  <c:v>-0.25664600329574105</c:v>
                </c:pt>
                <c:pt idx="123">
                  <c:v>-0.29402359810679524</c:v>
                </c:pt>
                <c:pt idx="124">
                  <c:v>-0.32166244219500867</c:v>
                </c:pt>
                <c:pt idx="125">
                  <c:v>-0.33887928394213634</c:v>
                </c:pt>
                <c:pt idx="126">
                  <c:v>-0.34532482984470853</c:v>
                </c:pt>
                <c:pt idx="127">
                  <c:v>-0.34098868414972988</c:v>
                </c:pt>
                <c:pt idx="128">
                  <c:v>-0.32619373174934396</c:v>
                </c:pt>
                <c:pt idx="129">
                  <c:v>-0.30158032285272196</c:v>
                </c:pt>
                <c:pt idx="130">
                  <c:v>-0.26808092674367906</c:v>
                </c:pt>
                <c:pt idx="131">
                  <c:v>-0.22688620469564635</c:v>
                </c:pt>
                <c:pt idx="132">
                  <c:v>-0.17940370057181365</c:v>
                </c:pt>
                <c:pt idx="133">
                  <c:v>-0.12721055471255779</c:v>
                </c:pt>
                <c:pt idx="134">
                  <c:v>-7.2001806732356399E-2</c:v>
                </c:pt>
                <c:pt idx="135">
                  <c:v>-1.5535961694909355E-2</c:v>
                </c:pt>
                <c:pt idx="136">
                  <c:v>4.0420450657987786E-2</c:v>
                </c:pt>
                <c:pt idx="137">
                  <c:v>9.414759314677526E-2</c:v>
                </c:pt>
                <c:pt idx="138">
                  <c:v>0.1440246370619786</c:v>
                </c:pt>
                <c:pt idx="139">
                  <c:v>0.18857810252567447</c:v>
                </c:pt>
                <c:pt idx="140">
                  <c:v>0.22652479950036</c:v>
                </c:pt>
                <c:pt idx="141">
                  <c:v>0.25680813739948677</c:v>
                </c:pt>
                <c:pt idx="142">
                  <c:v>0.27862679771816329</c:v>
                </c:pt>
                <c:pt idx="143">
                  <c:v>0.2914550176658029</c:v>
                </c:pt>
                <c:pt idx="144">
                  <c:v>0.29505400513625579</c:v>
                </c:pt>
                <c:pt idx="145">
                  <c:v>0.28947428775160267</c:v>
                </c:pt>
                <c:pt idx="146">
                  <c:v>0.27504908226251096</c:v>
                </c:pt>
                <c:pt idx="147">
                  <c:v>0.25237904650071413</c:v>
                </c:pt>
                <c:pt idx="148">
                  <c:v>0.22230903596720572</c:v>
                </c:pt>
                <c:pt idx="149">
                  <c:v>0.18589772325477488</c:v>
                </c:pt>
                <c:pt idx="150">
                  <c:v>0.14438114396736526</c:v>
                </c:pt>
                <c:pt idx="151">
                  <c:v>9.9131401800694852E-2</c:v>
                </c:pt>
                <c:pt idx="152">
                  <c:v>5.1611893406297155E-2</c:v>
                </c:pt>
                <c:pt idx="153">
                  <c:v>3.3304973405595098E-3</c:v>
                </c:pt>
                <c:pt idx="154">
                  <c:v>-4.4207791007990486E-2</c:v>
                </c:pt>
                <c:pt idx="155">
                  <c:v>-8.954730546970173E-2</c:v>
                </c:pt>
                <c:pt idx="156">
                  <c:v>-0.13132581728384707</c:v>
                </c:pt>
                <c:pt idx="157">
                  <c:v>-0.16831498367764228</c:v>
                </c:pt>
                <c:pt idx="158">
                  <c:v>-0.19945595130734617</c:v>
                </c:pt>
              </c:numCache>
            </c:numRef>
          </c:yVal>
        </c:ser>
        <c:ser>
          <c:idx val="0"/>
          <c:order val="2"/>
          <c:tx>
            <c:v>Positive Envelope</c:v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xVal>
            <c:numRef>
              <c:f>'Amp-Phase'!$B$6:$B$164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</c:numCache>
            </c:numRef>
          </c:xVal>
          <c:yVal>
            <c:numRef>
              <c:f>'Amp-Phase'!$H$6:$H$164</c:f>
              <c:numCache>
                <c:formatCode>General</c:formatCode>
                <c:ptCount val="159"/>
                <c:pt idx="0">
                  <c:v>1.0540692226142543</c:v>
                </c:pt>
                <c:pt idx="1">
                  <c:v>1.0447935324597042</c:v>
                </c:pt>
                <c:pt idx="2">
                  <c:v>1.0355994673312885</c:v>
                </c:pt>
                <c:pt idx="3">
                  <c:v>1.0264863089379923</c:v>
                </c:pt>
                <c:pt idx="4">
                  <c:v>1.0174533453096815</c:v>
                </c:pt>
                <c:pt idx="5">
                  <c:v>1.0084998707414776</c:v>
                </c:pt>
                <c:pt idx="6">
                  <c:v>0.99962518573862635</c:v>
                </c:pt>
                <c:pt idx="7">
                  <c:v>0.990828596961848</c:v>
                </c:pt>
                <c:pt idx="8">
                  <c:v>0.98210941717317013</c:v>
                </c:pt>
                <c:pt idx="9">
                  <c:v>0.97346696518223674</c:v>
                </c:pt>
                <c:pt idx="10">
                  <c:v>0.96490056579309047</c:v>
                </c:pt>
                <c:pt idx="11">
                  <c:v>0.95640954975142189</c:v>
                </c:pt>
                <c:pt idx="12">
                  <c:v>0.94799325369228404</c:v>
                </c:pt>
                <c:pt idx="13">
                  <c:v>0.93965102008826629</c:v>
                </c:pt>
                <c:pt idx="14">
                  <c:v>0.93138219719812554</c:v>
                </c:pt>
                <c:pt idx="15">
                  <c:v>0.92318613901586755</c:v>
                </c:pt>
                <c:pt idx="16">
                  <c:v>0.91506220522027815</c:v>
                </c:pt>
                <c:pt idx="17">
                  <c:v>0.9070097611248974</c:v>
                </c:pt>
                <c:pt idx="18">
                  <c:v>0.8990281776284349</c:v>
                </c:pt>
                <c:pt idx="19">
                  <c:v>0.89111683116562013</c:v>
                </c:pt>
                <c:pt idx="20">
                  <c:v>0.88327510365848683</c:v>
                </c:pt>
                <c:pt idx="21">
                  <c:v>0.87550238246808498</c:v>
                </c:pt>
                <c:pt idx="22">
                  <c:v>0.86779806034661811</c:v>
                </c:pt>
                <c:pt idx="23">
                  <c:v>0.86016153539000195</c:v>
                </c:pt>
                <c:pt idx="24">
                  <c:v>0.85259221099084004</c:v>
                </c:pt>
                <c:pt idx="25">
                  <c:v>0.84508949579181369</c:v>
                </c:pt>
                <c:pt idx="26">
                  <c:v>0.83765280363948191</c:v>
                </c:pt>
                <c:pt idx="27">
                  <c:v>0.83028155353848798</c:v>
                </c:pt>
                <c:pt idx="28">
                  <c:v>0.82297516960616823</c:v>
                </c:pt>
                <c:pt idx="29">
                  <c:v>0.81573308102756203</c:v>
                </c:pt>
                <c:pt idx="30">
                  <c:v>0.80855472201081524</c:v>
                </c:pt>
                <c:pt idx="31">
                  <c:v>0.80143953174297899</c:v>
                </c:pt>
                <c:pt idx="32">
                  <c:v>0.79438695434619444</c:v>
                </c:pt>
                <c:pt idx="33">
                  <c:v>0.78739643883426524</c:v>
                </c:pt>
                <c:pt idx="34">
                  <c:v>0.78046743906961169</c:v>
                </c:pt>
                <c:pt idx="35">
                  <c:v>0.77359941372060259</c:v>
                </c:pt>
                <c:pt idx="36">
                  <c:v>0.76679182621926467</c:v>
                </c:pt>
                <c:pt idx="37">
                  <c:v>0.76004414471936144</c:v>
                </c:pt>
                <c:pt idx="38">
                  <c:v>0.75335584205484396</c:v>
                </c:pt>
                <c:pt idx="39">
                  <c:v>0.74672639569866461</c:v>
                </c:pt>
                <c:pt idx="40">
                  <c:v>0.74015528772195471</c:v>
                </c:pt>
                <c:pt idx="41">
                  <c:v>0.73364200475356178</c:v>
                </c:pt>
                <c:pt idx="42">
                  <c:v>0.72718603793994063</c:v>
                </c:pt>
                <c:pt idx="43">
                  <c:v>0.72078688290540061</c:v>
                </c:pt>
                <c:pt idx="44">
                  <c:v>0.71444403971269954</c:v>
                </c:pt>
                <c:pt idx="45">
                  <c:v>0.70815701282398713</c:v>
                </c:pt>
                <c:pt idx="46">
                  <c:v>0.70192531106208966</c:v>
                </c:pt>
                <c:pt idx="47">
                  <c:v>0.69574844757213761</c:v>
                </c:pt>
                <c:pt idx="48">
                  <c:v>0.68962593978352904</c:v>
                </c:pt>
                <c:pt idx="49">
                  <c:v>0.68355730937222881</c:v>
                </c:pt>
                <c:pt idx="50">
                  <c:v>0.67754208222339951</c:v>
                </c:pt>
                <c:pt idx="51">
                  <c:v>0.67157978839436039</c:v>
                </c:pt>
                <c:pt idx="52">
                  <c:v>0.66566996207787377</c:v>
                </c:pt>
                <c:pt idx="53">
                  <c:v>0.65981214156575252</c:v>
                </c:pt>
                <c:pt idx="54">
                  <c:v>0.6540058692127898</c:v>
                </c:pt>
                <c:pt idx="55">
                  <c:v>0.64825069140100466</c:v>
                </c:pt>
                <c:pt idx="56">
                  <c:v>0.6425461585042036</c:v>
                </c:pt>
                <c:pt idx="57">
                  <c:v>0.63689182485285245</c:v>
                </c:pt>
                <c:pt idx="58">
                  <c:v>0.63128724869925856</c:v>
                </c:pt>
                <c:pt idx="59">
                  <c:v>0.62573199218305953</c:v>
                </c:pt>
                <c:pt idx="60">
                  <c:v>0.62022562129701431</c:v>
                </c:pt>
                <c:pt idx="61">
                  <c:v>0.61476770585309681</c:v>
                </c:pt>
                <c:pt idx="62">
                  <c:v>0.60935781944888689</c:v>
                </c:pt>
                <c:pt idx="63">
                  <c:v>0.60399553943425777</c:v>
                </c:pt>
                <c:pt idx="64">
                  <c:v>0.59868044687835564</c:v>
                </c:pt>
                <c:pt idx="65">
                  <c:v>0.59341212653687136</c:v>
                </c:pt>
                <c:pt idx="66">
                  <c:v>0.58819016681959868</c:v>
                </c:pt>
                <c:pt idx="67">
                  <c:v>0.58301415975827831</c:v>
                </c:pt>
                <c:pt idx="68">
                  <c:v>0.5778837009747263</c:v>
                </c:pt>
                <c:pt idx="69">
                  <c:v>0.57279838964924057</c:v>
                </c:pt>
                <c:pt idx="70">
                  <c:v>0.56775782848928735</c:v>
                </c:pt>
                <c:pt idx="71">
                  <c:v>0.56276162369846194</c:v>
                </c:pt>
                <c:pt idx="72">
                  <c:v>0.5578093849457243</c:v>
                </c:pt>
                <c:pt idx="73">
                  <c:v>0.55290072533490264</c:v>
                </c:pt>
                <c:pt idx="74">
                  <c:v>0.54803526137446845</c:v>
                </c:pt>
                <c:pt idx="75">
                  <c:v>0.54321261294757495</c:v>
                </c:pt>
                <c:pt idx="76">
                  <c:v>0.53843240328236108</c:v>
                </c:pt>
                <c:pt idx="77">
                  <c:v>0.53369425892251499</c:v>
                </c:pt>
                <c:pt idx="78">
                  <c:v>0.52899780969809906</c:v>
                </c:pt>
                <c:pt idx="79">
                  <c:v>0.5243426886966287</c:v>
                </c:pt>
                <c:pt idx="80">
                  <c:v>0.51972853223440785</c:v>
                </c:pt>
                <c:pt idx="81">
                  <c:v>0.51515497982811609</c:v>
                </c:pt>
                <c:pt idx="82">
                  <c:v>0.5106216741666455</c:v>
                </c:pt>
                <c:pt idx="83">
                  <c:v>0.50612826108318554</c:v>
                </c:pt>
                <c:pt idx="84">
                  <c:v>0.50167438952755339</c:v>
                </c:pt>
                <c:pt idx="85">
                  <c:v>0.49725971153876858</c:v>
                </c:pt>
                <c:pt idx="86">
                  <c:v>0.49288388221786783</c:v>
                </c:pt>
                <c:pt idx="87">
                  <c:v>0.48854655970095962</c:v>
                </c:pt>
                <c:pt idx="88">
                  <c:v>0.4842474051325163</c:v>
                </c:pt>
                <c:pt idx="89">
                  <c:v>0.47998608263890064</c:v>
                </c:pt>
                <c:pt idx="90">
                  <c:v>0.47576225930212535</c:v>
                </c:pt>
                <c:pt idx="91">
                  <c:v>0.47157560513384383</c:v>
                </c:pt>
                <c:pt idx="92">
                  <c:v>0.46742579304956977</c:v>
                </c:pt>
                <c:pt idx="93">
                  <c:v>0.46331249884312337</c:v>
                </c:pt>
                <c:pt idx="94">
                  <c:v>0.45923540116130263</c:v>
                </c:pt>
                <c:pt idx="95">
                  <c:v>0.45519418147877749</c:v>
                </c:pt>
                <c:pt idx="96">
                  <c:v>0.45118852407320464</c:v>
                </c:pt>
                <c:pt idx="97">
                  <c:v>0.44721811600056194</c:v>
                </c:pt>
                <c:pt idx="98">
                  <c:v>0.44328264707069936</c:v>
                </c:pt>
                <c:pt idx="99">
                  <c:v>0.43938180982310487</c:v>
                </c:pt>
                <c:pt idx="100">
                  <c:v>0.4355152995028847</c:v>
                </c:pt>
                <c:pt idx="101">
                  <c:v>0.43168281403695313</c:v>
                </c:pt>
                <c:pt idx="102">
                  <c:v>0.42788405401043406</c:v>
                </c:pt>
                <c:pt idx="103">
                  <c:v>0.42411872264326828</c:v>
                </c:pt>
                <c:pt idx="104">
                  <c:v>0.4203865257670274</c:v>
                </c:pt>
                <c:pt idx="105">
                  <c:v>0.41668717180193232</c:v>
                </c:pt>
                <c:pt idx="106">
                  <c:v>0.41302037173407291</c:v>
                </c:pt>
                <c:pt idx="107">
                  <c:v>0.40938583909282877</c:v>
                </c:pt>
                <c:pt idx="108">
                  <c:v>0.40578328992848867</c:v>
                </c:pt>
                <c:pt idx="109">
                  <c:v>0.40221244279006685</c:v>
                </c:pt>
                <c:pt idx="110">
                  <c:v>0.39867301870331434</c:v>
                </c:pt>
                <c:pt idx="111">
                  <c:v>0.39516474114892419</c:v>
                </c:pt>
                <c:pt idx="112">
                  <c:v>0.39168733604092798</c:v>
                </c:pt>
                <c:pt idx="113">
                  <c:v>0.38824053170528294</c:v>
                </c:pt>
                <c:pt idx="114">
                  <c:v>0.38482405885864723</c:v>
                </c:pt>
                <c:pt idx="115">
                  <c:v>0.38143765058734208</c:v>
                </c:pt>
                <c:pt idx="116">
                  <c:v>0.37808104232649875</c:v>
                </c:pt>
                <c:pt idx="117">
                  <c:v>0.37475397183938958</c:v>
                </c:pt>
                <c:pt idx="118">
                  <c:v>0.37145617919694063</c:v>
                </c:pt>
                <c:pt idx="119">
                  <c:v>0.36818740675742428</c:v>
                </c:pt>
                <c:pt idx="120">
                  <c:v>0.36494739914633123</c:v>
                </c:pt>
                <c:pt idx="121">
                  <c:v>0.3617359032364188</c:v>
                </c:pt>
                <c:pt idx="122">
                  <c:v>0.35855266812793551</c:v>
                </c:pt>
                <c:pt idx="123">
                  <c:v>0.35539744512901955</c:v>
                </c:pt>
                <c:pt idx="124">
                  <c:v>0.35226998773626933</c:v>
                </c:pt>
                <c:pt idx="125">
                  <c:v>0.34917005161548509</c:v>
                </c:pt>
                <c:pt idx="126">
                  <c:v>0.34609739458258093</c:v>
                </c:pt>
                <c:pt idx="127">
                  <c:v>0.34305177658466324</c:v>
                </c:pt>
                <c:pt idx="128">
                  <c:v>0.34003295968127689</c:v>
                </c:pt>
                <c:pt idx="129">
                  <c:v>0.33704070802581571</c:v>
                </c:pt>
                <c:pt idx="130">
                  <c:v>0.33407478784709732</c:v>
                </c:pt>
                <c:pt idx="131">
                  <c:v>0.33113496743109916</c:v>
                </c:pt>
                <c:pt idx="132">
                  <c:v>0.32822101710285595</c:v>
                </c:pt>
                <c:pt idx="133">
                  <c:v>0.32533270920851615</c:v>
                </c:pt>
                <c:pt idx="134">
                  <c:v>0.32246981809755637</c:v>
                </c:pt>
                <c:pt idx="135">
                  <c:v>0.31963212010515257</c:v>
                </c:pt>
                <c:pt idx="136">
                  <c:v>0.31681939353470584</c:v>
                </c:pt>
                <c:pt idx="137">
                  <c:v>0.31403141864052198</c:v>
                </c:pt>
                <c:pt idx="138">
                  <c:v>0.31126797761064451</c:v>
                </c:pt>
                <c:pt idx="139">
                  <c:v>0.30852885454983736</c:v>
                </c:pt>
                <c:pt idx="140">
                  <c:v>0.30581383546271818</c:v>
                </c:pt>
                <c:pt idx="141">
                  <c:v>0.30312270823703996</c:v>
                </c:pt>
                <c:pt idx="142">
                  <c:v>0.30045526262711936</c:v>
                </c:pt>
                <c:pt idx="143">
                  <c:v>0.29781129023741121</c:v>
                </c:pt>
                <c:pt idx="144">
                  <c:v>0.29519058450622798</c:v>
                </c:pt>
                <c:pt idx="145">
                  <c:v>0.29259294068960146</c:v>
                </c:pt>
                <c:pt idx="146">
                  <c:v>0.29001815584528706</c:v>
                </c:pt>
                <c:pt idx="147">
                  <c:v>0.28746602881690936</c:v>
                </c:pt>
                <c:pt idx="148">
                  <c:v>0.28493636021824614</c:v>
                </c:pt>
                <c:pt idx="149">
                  <c:v>0.28242895241765154</c:v>
                </c:pt>
                <c:pt idx="150">
                  <c:v>0.27994360952261566</c:v>
                </c:pt>
                <c:pt idx="151">
                  <c:v>0.27748013736446081</c:v>
                </c:pt>
                <c:pt idx="152">
                  <c:v>0.27503834348317163</c:v>
                </c:pt>
                <c:pt idx="153">
                  <c:v>0.27261803711235916</c:v>
                </c:pt>
                <c:pt idx="154">
                  <c:v>0.27021902916435714</c:v>
                </c:pt>
                <c:pt idx="155">
                  <c:v>0.26784113221544947</c:v>
                </c:pt>
                <c:pt idx="156">
                  <c:v>0.26548416049122758</c:v>
                </c:pt>
                <c:pt idx="157">
                  <c:v>0.26314792985207663</c:v>
                </c:pt>
                <c:pt idx="158">
                  <c:v>0.26083225777878966</c:v>
                </c:pt>
              </c:numCache>
            </c:numRef>
          </c:yVal>
        </c:ser>
        <c:ser>
          <c:idx val="1"/>
          <c:order val="3"/>
          <c:tx>
            <c:v>Negative Envelope</c:v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xVal>
            <c:numRef>
              <c:f>'Amp-Phase'!$B$6:$B$164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</c:numCache>
            </c:numRef>
          </c:xVal>
          <c:yVal>
            <c:numRef>
              <c:f>'Amp-Phase'!$I$6:$I$164</c:f>
              <c:numCache>
                <c:formatCode>General</c:formatCode>
                <c:ptCount val="159"/>
                <c:pt idx="0">
                  <c:v>-1.0540692226142543</c:v>
                </c:pt>
                <c:pt idx="1">
                  <c:v>-1.0447935324597042</c:v>
                </c:pt>
                <c:pt idx="2">
                  <c:v>-1.0355994673312885</c:v>
                </c:pt>
                <c:pt idx="3">
                  <c:v>-1.0264863089379923</c:v>
                </c:pt>
                <c:pt idx="4">
                  <c:v>-1.0174533453096815</c:v>
                </c:pt>
                <c:pt idx="5">
                  <c:v>-1.0084998707414776</c:v>
                </c:pt>
                <c:pt idx="6">
                  <c:v>-0.99962518573862635</c:v>
                </c:pt>
                <c:pt idx="7">
                  <c:v>-0.990828596961848</c:v>
                </c:pt>
                <c:pt idx="8">
                  <c:v>-0.98210941717317013</c:v>
                </c:pt>
                <c:pt idx="9">
                  <c:v>-0.97346696518223674</c:v>
                </c:pt>
                <c:pt idx="10">
                  <c:v>-0.96490056579309047</c:v>
                </c:pt>
                <c:pt idx="11">
                  <c:v>-0.95640954975142189</c:v>
                </c:pt>
                <c:pt idx="12">
                  <c:v>-0.94799325369228404</c:v>
                </c:pt>
                <c:pt idx="13">
                  <c:v>-0.93965102008826629</c:v>
                </c:pt>
                <c:pt idx="14">
                  <c:v>-0.93138219719812554</c:v>
                </c:pt>
                <c:pt idx="15">
                  <c:v>-0.92318613901586755</c:v>
                </c:pt>
                <c:pt idx="16">
                  <c:v>-0.91506220522027815</c:v>
                </c:pt>
                <c:pt idx="17">
                  <c:v>-0.9070097611248974</c:v>
                </c:pt>
                <c:pt idx="18">
                  <c:v>-0.8990281776284349</c:v>
                </c:pt>
                <c:pt idx="19">
                  <c:v>-0.89111683116562013</c:v>
                </c:pt>
                <c:pt idx="20">
                  <c:v>-0.88327510365848683</c:v>
                </c:pt>
                <c:pt idx="21">
                  <c:v>-0.87550238246808498</c:v>
                </c:pt>
                <c:pt idx="22">
                  <c:v>-0.86779806034661811</c:v>
                </c:pt>
                <c:pt idx="23">
                  <c:v>-0.86016153539000195</c:v>
                </c:pt>
                <c:pt idx="24">
                  <c:v>-0.85259221099084004</c:v>
                </c:pt>
                <c:pt idx="25">
                  <c:v>-0.84508949579181369</c:v>
                </c:pt>
                <c:pt idx="26">
                  <c:v>-0.83765280363948191</c:v>
                </c:pt>
                <c:pt idx="27">
                  <c:v>-0.83028155353848798</c:v>
                </c:pt>
                <c:pt idx="28">
                  <c:v>-0.82297516960616823</c:v>
                </c:pt>
                <c:pt idx="29">
                  <c:v>-0.81573308102756203</c:v>
                </c:pt>
                <c:pt idx="30">
                  <c:v>-0.80855472201081524</c:v>
                </c:pt>
                <c:pt idx="31">
                  <c:v>-0.80143953174297899</c:v>
                </c:pt>
                <c:pt idx="32">
                  <c:v>-0.79438695434619444</c:v>
                </c:pt>
                <c:pt idx="33">
                  <c:v>-0.78739643883426524</c:v>
                </c:pt>
                <c:pt idx="34">
                  <c:v>-0.78046743906961169</c:v>
                </c:pt>
                <c:pt idx="35">
                  <c:v>-0.77359941372060259</c:v>
                </c:pt>
                <c:pt idx="36">
                  <c:v>-0.76679182621926467</c:v>
                </c:pt>
                <c:pt idx="37">
                  <c:v>-0.76004414471936144</c:v>
                </c:pt>
                <c:pt idx="38">
                  <c:v>-0.75335584205484396</c:v>
                </c:pt>
                <c:pt idx="39">
                  <c:v>-0.74672639569866461</c:v>
                </c:pt>
                <c:pt idx="40">
                  <c:v>-0.74015528772195471</c:v>
                </c:pt>
                <c:pt idx="41">
                  <c:v>-0.73364200475356178</c:v>
                </c:pt>
                <c:pt idx="42">
                  <c:v>-0.72718603793994063</c:v>
                </c:pt>
                <c:pt idx="43">
                  <c:v>-0.72078688290540061</c:v>
                </c:pt>
                <c:pt idx="44">
                  <c:v>-0.71444403971269954</c:v>
                </c:pt>
                <c:pt idx="45">
                  <c:v>-0.70815701282398713</c:v>
                </c:pt>
                <c:pt idx="46">
                  <c:v>-0.70192531106208966</c:v>
                </c:pt>
                <c:pt idx="47">
                  <c:v>-0.69574844757213761</c:v>
                </c:pt>
                <c:pt idx="48">
                  <c:v>-0.68962593978352904</c:v>
                </c:pt>
                <c:pt idx="49">
                  <c:v>-0.68355730937222881</c:v>
                </c:pt>
                <c:pt idx="50">
                  <c:v>-0.67754208222339951</c:v>
                </c:pt>
                <c:pt idx="51">
                  <c:v>-0.67157978839436039</c:v>
                </c:pt>
                <c:pt idx="52">
                  <c:v>-0.66566996207787377</c:v>
                </c:pt>
                <c:pt idx="53">
                  <c:v>-0.65981214156575252</c:v>
                </c:pt>
                <c:pt idx="54">
                  <c:v>-0.6540058692127898</c:v>
                </c:pt>
                <c:pt idx="55">
                  <c:v>-0.64825069140100466</c:v>
                </c:pt>
                <c:pt idx="56">
                  <c:v>-0.6425461585042036</c:v>
                </c:pt>
                <c:pt idx="57">
                  <c:v>-0.63689182485285245</c:v>
                </c:pt>
                <c:pt idx="58">
                  <c:v>-0.63128724869925856</c:v>
                </c:pt>
                <c:pt idx="59">
                  <c:v>-0.62573199218305953</c:v>
                </c:pt>
                <c:pt idx="60">
                  <c:v>-0.62022562129701431</c:v>
                </c:pt>
                <c:pt idx="61">
                  <c:v>-0.61476770585309681</c:v>
                </c:pt>
                <c:pt idx="62">
                  <c:v>-0.60935781944888689</c:v>
                </c:pt>
                <c:pt idx="63">
                  <c:v>-0.60399553943425777</c:v>
                </c:pt>
                <c:pt idx="64">
                  <c:v>-0.59868044687835564</c:v>
                </c:pt>
                <c:pt idx="65">
                  <c:v>-0.59341212653687136</c:v>
                </c:pt>
                <c:pt idx="66">
                  <c:v>-0.58819016681959868</c:v>
                </c:pt>
                <c:pt idx="67">
                  <c:v>-0.58301415975827831</c:v>
                </c:pt>
                <c:pt idx="68">
                  <c:v>-0.5778837009747263</c:v>
                </c:pt>
                <c:pt idx="69">
                  <c:v>-0.57279838964924057</c:v>
                </c:pt>
                <c:pt idx="70">
                  <c:v>-0.56775782848928735</c:v>
                </c:pt>
                <c:pt idx="71">
                  <c:v>-0.56276162369846194</c:v>
                </c:pt>
                <c:pt idx="72">
                  <c:v>-0.5578093849457243</c:v>
                </c:pt>
                <c:pt idx="73">
                  <c:v>-0.55290072533490264</c:v>
                </c:pt>
                <c:pt idx="74">
                  <c:v>-0.54803526137446845</c:v>
                </c:pt>
                <c:pt idx="75">
                  <c:v>-0.54321261294757495</c:v>
                </c:pt>
                <c:pt idx="76">
                  <c:v>-0.53843240328236108</c:v>
                </c:pt>
                <c:pt idx="77">
                  <c:v>-0.53369425892251499</c:v>
                </c:pt>
                <c:pt idx="78">
                  <c:v>-0.52899780969809906</c:v>
                </c:pt>
                <c:pt idx="79">
                  <c:v>-0.5243426886966287</c:v>
                </c:pt>
                <c:pt idx="80">
                  <c:v>-0.51972853223440785</c:v>
                </c:pt>
                <c:pt idx="81">
                  <c:v>-0.51515497982811609</c:v>
                </c:pt>
                <c:pt idx="82">
                  <c:v>-0.5106216741666455</c:v>
                </c:pt>
                <c:pt idx="83">
                  <c:v>-0.50612826108318554</c:v>
                </c:pt>
                <c:pt idx="84">
                  <c:v>-0.50167438952755339</c:v>
                </c:pt>
                <c:pt idx="85">
                  <c:v>-0.49725971153876858</c:v>
                </c:pt>
                <c:pt idx="86">
                  <c:v>-0.49288388221786783</c:v>
                </c:pt>
                <c:pt idx="87">
                  <c:v>-0.48854655970095962</c:v>
                </c:pt>
                <c:pt idx="88">
                  <c:v>-0.4842474051325163</c:v>
                </c:pt>
                <c:pt idx="89">
                  <c:v>-0.47998608263890064</c:v>
                </c:pt>
                <c:pt idx="90">
                  <c:v>-0.47576225930212535</c:v>
                </c:pt>
                <c:pt idx="91">
                  <c:v>-0.47157560513384383</c:v>
                </c:pt>
                <c:pt idx="92">
                  <c:v>-0.46742579304956977</c:v>
                </c:pt>
                <c:pt idx="93">
                  <c:v>-0.46331249884312337</c:v>
                </c:pt>
                <c:pt idx="94">
                  <c:v>-0.45923540116130263</c:v>
                </c:pt>
                <c:pt idx="95">
                  <c:v>-0.45519418147877749</c:v>
                </c:pt>
                <c:pt idx="96">
                  <c:v>-0.45118852407320464</c:v>
                </c:pt>
                <c:pt idx="97">
                  <c:v>-0.44721811600056194</c:v>
                </c:pt>
                <c:pt idx="98">
                  <c:v>-0.44328264707069936</c:v>
                </c:pt>
                <c:pt idx="99">
                  <c:v>-0.43938180982310487</c:v>
                </c:pt>
                <c:pt idx="100">
                  <c:v>-0.4355152995028847</c:v>
                </c:pt>
                <c:pt idx="101">
                  <c:v>-0.43168281403695313</c:v>
                </c:pt>
                <c:pt idx="102">
                  <c:v>-0.42788405401043406</c:v>
                </c:pt>
                <c:pt idx="103">
                  <c:v>-0.42411872264326828</c:v>
                </c:pt>
                <c:pt idx="104">
                  <c:v>-0.4203865257670274</c:v>
                </c:pt>
                <c:pt idx="105">
                  <c:v>-0.41668717180193232</c:v>
                </c:pt>
                <c:pt idx="106">
                  <c:v>-0.41302037173407291</c:v>
                </c:pt>
                <c:pt idx="107">
                  <c:v>-0.40938583909282877</c:v>
                </c:pt>
                <c:pt idx="108">
                  <c:v>-0.40578328992848867</c:v>
                </c:pt>
                <c:pt idx="109">
                  <c:v>-0.40221244279006685</c:v>
                </c:pt>
                <c:pt idx="110">
                  <c:v>-0.39867301870331434</c:v>
                </c:pt>
                <c:pt idx="111">
                  <c:v>-0.39516474114892419</c:v>
                </c:pt>
                <c:pt idx="112">
                  <c:v>-0.39168733604092798</c:v>
                </c:pt>
                <c:pt idx="113">
                  <c:v>-0.38824053170528294</c:v>
                </c:pt>
                <c:pt idx="114">
                  <c:v>-0.38482405885864723</c:v>
                </c:pt>
                <c:pt idx="115">
                  <c:v>-0.38143765058734208</c:v>
                </c:pt>
                <c:pt idx="116">
                  <c:v>-0.37808104232649875</c:v>
                </c:pt>
                <c:pt idx="117">
                  <c:v>-0.37475397183938958</c:v>
                </c:pt>
                <c:pt idx="118">
                  <c:v>-0.37145617919694063</c:v>
                </c:pt>
                <c:pt idx="119">
                  <c:v>-0.36818740675742428</c:v>
                </c:pt>
                <c:pt idx="120">
                  <c:v>-0.36494739914633123</c:v>
                </c:pt>
                <c:pt idx="121">
                  <c:v>-0.3617359032364188</c:v>
                </c:pt>
                <c:pt idx="122">
                  <c:v>-0.35855266812793551</c:v>
                </c:pt>
                <c:pt idx="123">
                  <c:v>-0.35539744512901955</c:v>
                </c:pt>
                <c:pt idx="124">
                  <c:v>-0.35226998773626933</c:v>
                </c:pt>
                <c:pt idx="125">
                  <c:v>-0.34917005161548509</c:v>
                </c:pt>
                <c:pt idx="126">
                  <c:v>-0.34609739458258093</c:v>
                </c:pt>
                <c:pt idx="127">
                  <c:v>-0.34305177658466324</c:v>
                </c:pt>
                <c:pt idx="128">
                  <c:v>-0.34003295968127689</c:v>
                </c:pt>
                <c:pt idx="129">
                  <c:v>-0.33704070802581571</c:v>
                </c:pt>
                <c:pt idx="130">
                  <c:v>-0.33407478784709732</c:v>
                </c:pt>
                <c:pt idx="131">
                  <c:v>-0.33113496743109916</c:v>
                </c:pt>
                <c:pt idx="132">
                  <c:v>-0.32822101710285595</c:v>
                </c:pt>
                <c:pt idx="133">
                  <c:v>-0.32533270920851615</c:v>
                </c:pt>
                <c:pt idx="134">
                  <c:v>-0.32246981809755637</c:v>
                </c:pt>
                <c:pt idx="135">
                  <c:v>-0.31963212010515257</c:v>
                </c:pt>
                <c:pt idx="136">
                  <c:v>-0.31681939353470584</c:v>
                </c:pt>
                <c:pt idx="137">
                  <c:v>-0.31403141864052198</c:v>
                </c:pt>
                <c:pt idx="138">
                  <c:v>-0.31126797761064451</c:v>
                </c:pt>
                <c:pt idx="139">
                  <c:v>-0.30852885454983736</c:v>
                </c:pt>
                <c:pt idx="140">
                  <c:v>-0.30581383546271818</c:v>
                </c:pt>
                <c:pt idx="141">
                  <c:v>-0.30312270823703996</c:v>
                </c:pt>
                <c:pt idx="142">
                  <c:v>-0.30045526262711936</c:v>
                </c:pt>
                <c:pt idx="143">
                  <c:v>-0.29781129023741121</c:v>
                </c:pt>
                <c:pt idx="144">
                  <c:v>-0.29519058450622798</c:v>
                </c:pt>
                <c:pt idx="145">
                  <c:v>-0.29259294068960146</c:v>
                </c:pt>
                <c:pt idx="146">
                  <c:v>-0.29001815584528706</c:v>
                </c:pt>
                <c:pt idx="147">
                  <c:v>-0.28746602881690936</c:v>
                </c:pt>
                <c:pt idx="148">
                  <c:v>-0.28493636021824614</c:v>
                </c:pt>
                <c:pt idx="149">
                  <c:v>-0.28242895241765154</c:v>
                </c:pt>
                <c:pt idx="150">
                  <c:v>-0.27994360952261566</c:v>
                </c:pt>
                <c:pt idx="151">
                  <c:v>-0.27748013736446081</c:v>
                </c:pt>
                <c:pt idx="152">
                  <c:v>-0.27503834348317163</c:v>
                </c:pt>
                <c:pt idx="153">
                  <c:v>-0.27261803711235916</c:v>
                </c:pt>
                <c:pt idx="154">
                  <c:v>-0.27021902916435714</c:v>
                </c:pt>
                <c:pt idx="155">
                  <c:v>-0.26784113221544947</c:v>
                </c:pt>
                <c:pt idx="156">
                  <c:v>-0.26548416049122758</c:v>
                </c:pt>
                <c:pt idx="157">
                  <c:v>-0.26314792985207663</c:v>
                </c:pt>
                <c:pt idx="158">
                  <c:v>-0.26083225777878966</c:v>
                </c:pt>
              </c:numCache>
            </c:numRef>
          </c:yVal>
        </c:ser>
        <c:axId val="72252032"/>
        <c:axId val="72274688"/>
      </c:scatterChart>
      <c:valAx>
        <c:axId val="72252032"/>
        <c:scaling>
          <c:orientation val="minMax"/>
        </c:scaling>
        <c:axPos val="b"/>
        <c:title>
          <c:tx>
            <c:rich>
              <a:bodyPr anchor="b" anchorCtr="1"/>
              <a:lstStyle/>
              <a:p>
                <a:pPr>
                  <a:defRPr sz="2000" b="0"/>
                </a:pPr>
                <a:r>
                  <a:rPr lang="en-US" sz="2000" b="0"/>
                  <a:t>Time (s)</a:t>
                </a:r>
              </a:p>
            </c:rich>
          </c:tx>
        </c:title>
        <c:numFmt formatCode="General" sourceLinked="1"/>
        <c:tickLblPos val="nextTo"/>
        <c:crossAx val="72274688"/>
        <c:crosses val="autoZero"/>
        <c:crossBetween val="midCat"/>
      </c:valAx>
      <c:valAx>
        <c:axId val="72274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Displacement (in)</a:t>
                </a:r>
              </a:p>
            </c:rich>
          </c:tx>
        </c:title>
        <c:numFmt formatCode="General" sourceLinked="1"/>
        <c:tickLblPos val="nextTo"/>
        <c:crossAx val="72252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582472501790799"/>
          <c:y val="0.62770043315137869"/>
          <c:w val="0.17933971109248867"/>
          <c:h val="0.2236241942149868"/>
        </c:manualLayout>
      </c:layout>
      <c:spPr>
        <a:solidFill>
          <a:sysClr val="window" lastClr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81901206490847"/>
          <c:y val="3.0272718977612564E-2"/>
          <c:w val="0.846196371230163"/>
          <c:h val="0.84947501194252562"/>
        </c:manualLayout>
      </c:layout>
      <c:scatterChart>
        <c:scatterStyle val="lineMarker"/>
        <c:ser>
          <c:idx val="2"/>
          <c:order val="0"/>
          <c:tx>
            <c:v>V/w_d</c:v>
          </c:tx>
          <c:marker>
            <c:symbol val="none"/>
          </c:marker>
          <c:xVal>
            <c:numRef>
              <c:f>'Phase Plane'!$G$7:$G$165</c:f>
              <c:numCache>
                <c:formatCode>General</c:formatCode>
                <c:ptCount val="159"/>
                <c:pt idx="0">
                  <c:v>0.70799232540478874</c:v>
                </c:pt>
                <c:pt idx="1">
                  <c:v>0.63075206505204662</c:v>
                </c:pt>
                <c:pt idx="2">
                  <c:v>0.55091472223380178</c:v>
                </c:pt>
                <c:pt idx="3">
                  <c:v>0.46889620930523146</c:v>
                </c:pt>
                <c:pt idx="4">
                  <c:v>0.38512037090634099</c:v>
                </c:pt>
                <c:pt idx="5">
                  <c:v>0.30001681720158385</c:v>
                </c:pt>
                <c:pt idx="6">
                  <c:v>0.21401874367277834</c:v>
                </c:pt>
                <c:pt idx="7">
                  <c:v>0.12756074841812146</c:v>
                </c:pt>
                <c:pt idx="8">
                  <c:v>4.1076657845359757E-2</c:v>
                </c:pt>
                <c:pt idx="9">
                  <c:v>-4.5002628471358976E-2</c:v>
                </c:pt>
                <c:pt idx="10">
                  <c:v>-0.13025126317274729</c:v>
                </c:pt>
                <c:pt idx="11">
                  <c:v>-0.21425053635844762</c:v>
                </c:pt>
                <c:pt idx="12">
                  <c:v>-0.29659091059160525</c:v>
                </c:pt>
                <c:pt idx="13">
                  <c:v>-0.37687399588302706</c:v>
                </c:pt>
                <c:pt idx="14">
                  <c:v>-0.45471445524185317</c:v>
                </c:pt>
                <c:pt idx="15">
                  <c:v>-0.52974183179177636</c:v>
                </c:pt>
                <c:pt idx="16">
                  <c:v>-0.6016022889059135</c:v>
                </c:pt>
                <c:pt idx="17">
                  <c:v>-0.66996025530683345</c:v>
                </c:pt>
                <c:pt idx="18">
                  <c:v>-0.73449996760829095</c:v>
                </c:pt>
                <c:pt idx="19">
                  <c:v>-0.79492690333901195</c:v>
                </c:pt>
                <c:pt idx="20">
                  <c:v>-0.85096909808333154</c:v>
                </c:pt>
                <c:pt idx="21">
                  <c:v>-0.90237834099547043</c:v>
                </c:pt>
                <c:pt idx="22">
                  <c:v>-0.94893124359044134</c:v>
                </c:pt>
                <c:pt idx="23">
                  <c:v>-0.9904301773816061</c:v>
                </c:pt>
                <c:pt idx="24">
                  <c:v>-1.0267040766193027</c:v>
                </c:pt>
                <c:pt idx="25">
                  <c:v>-1.0576091030831873</c:v>
                </c:pt>
                <c:pt idx="26">
                  <c:v>-1.0830291705894159</c:v>
                </c:pt>
                <c:pt idx="27">
                  <c:v>-1.1028763275889455</c:v>
                </c:pt>
                <c:pt idx="28">
                  <c:v>-1.1170909969514007</c:v>
                </c:pt>
                <c:pt idx="29">
                  <c:v>-1.1256420727466143</c:v>
                </c:pt>
                <c:pt idx="30">
                  <c:v>-1.1285268745494428</c:v>
                </c:pt>
                <c:pt idx="31">
                  <c:v>-1.1257709604993493</c:v>
                </c:pt>
                <c:pt idx="32">
                  <c:v>-1.1174278010409981</c:v>
                </c:pt>
                <c:pt idx="33">
                  <c:v>-1.1035783159523891</c:v>
                </c:pt>
                <c:pt idx="34">
                  <c:v>-1.0843302779295569</c:v>
                </c:pt>
                <c:pt idx="35">
                  <c:v>-1.0598175866384119</c:v>
                </c:pt>
                <c:pt idx="36">
                  <c:v>-1.030199417761867</c:v>
                </c:pt>
                <c:pt idx="37">
                  <c:v>-0.99565925216103079</c:v>
                </c:pt>
                <c:pt idx="38">
                  <c:v>-0.95640379083026128</c:v>
                </c:pt>
                <c:pt idx="39">
                  <c:v>-0.91266176185462522</c:v>
                </c:pt>
                <c:pt idx="40">
                  <c:v>-0.8646826260724243</c:v>
                </c:pt>
                <c:pt idx="41">
                  <c:v>-0.81273518860269989</c:v>
                </c:pt>
                <c:pt idx="42">
                  <c:v>-0.75710612381599696</c:v>
                </c:pt>
                <c:pt idx="43">
                  <c:v>-0.69809842170434311</c:v>
                </c:pt>
                <c:pt idx="44">
                  <c:v>-0.63602976394180755</c:v>
                </c:pt>
                <c:pt idx="45">
                  <c:v>-0.57123083821872733</c:v>
                </c:pt>
                <c:pt idx="46">
                  <c:v>-0.50404359967964085</c:v>
                </c:pt>
                <c:pt idx="47">
                  <c:v>-0.43481948849617413</c:v>
                </c:pt>
                <c:pt idx="48">
                  <c:v>-0.36391761276097362</c:v>
                </c:pt>
                <c:pt idx="49">
                  <c:v>-0.29170290599673354</c:v>
                </c:pt>
                <c:pt idx="50">
                  <c:v>-0.21854426863533019</c:v>
                </c:pt>
                <c:pt idx="51">
                  <c:v>-0.14481270283597886</c:v>
                </c:pt>
                <c:pt idx="52">
                  <c:v>-7.0879449978485248E-2</c:v>
                </c:pt>
                <c:pt idx="53">
                  <c:v>2.8858599114225184E-3</c:v>
                </c:pt>
                <c:pt idx="54">
                  <c:v>7.6117037672380386E-2</c:v>
                </c:pt>
                <c:pt idx="55">
                  <c:v>0.14845313449021222</c:v>
                </c:pt>
                <c:pt idx="56">
                  <c:v>0.21954020260293095</c:v>
                </c:pt>
                <c:pt idx="57">
                  <c:v>0.28903300873233162</c:v>
                </c:pt>
                <c:pt idx="58">
                  <c:v>0.35659669204188627</c:v>
                </c:pt>
                <c:pt idx="59">
                  <c:v>0.42190835875470828</c:v>
                </c:pt>
                <c:pt idx="60">
                  <c:v>0.48465860593622834</c:v>
                </c:pt>
                <c:pt idx="61">
                  <c:v>0.54455296735182612</c:v>
                </c:pt>
                <c:pt idx="62">
                  <c:v>0.60131327474768337</c:v>
                </c:pt>
                <c:pt idx="63">
                  <c:v>0.65467892837124808</c:v>
                </c:pt>
                <c:pt idx="64">
                  <c:v>0.70440807104324388</c:v>
                </c:pt>
                <c:pt idx="65">
                  <c:v>0.75027866061360127</c:v>
                </c:pt>
                <c:pt idx="66">
                  <c:v>0.79208943617617289</c:v>
                </c:pt>
                <c:pt idx="67">
                  <c:v>0.8296607739787899</c:v>
                </c:pt>
                <c:pt idx="68">
                  <c:v>0.86283542954320325</c:v>
                </c:pt>
                <c:pt idx="69">
                  <c:v>0.89147916310072106</c:v>
                </c:pt>
                <c:pt idx="70">
                  <c:v>0.91548124605085746</c:v>
                </c:pt>
                <c:pt idx="71">
                  <c:v>0.93475484675901577</c:v>
                </c:pt>
                <c:pt idx="72">
                  <c:v>0.94923729462201523</c:v>
                </c:pt>
                <c:pt idx="73">
                  <c:v>0.95889022194407358</c:v>
                </c:pt>
                <c:pt idx="74">
                  <c:v>0.96369958377763032</c:v>
                </c:pt>
                <c:pt idx="75">
                  <c:v>0.96367555649007008</c:v>
                </c:pt>
                <c:pt idx="76">
                  <c:v>0.95885231641602831</c:v>
                </c:pt>
                <c:pt idx="77">
                  <c:v>0.94928770054258138</c:v>
                </c:pt>
                <c:pt idx="78">
                  <c:v>0.93506275174842624</c:v>
                </c:pt>
                <c:pt idx="79">
                  <c:v>0.9162811516753292</c:v>
                </c:pt>
                <c:pt idx="80">
                  <c:v>0.89306854484806786</c:v>
                </c:pt>
                <c:pt idx="81">
                  <c:v>0.86557175817522236</c:v>
                </c:pt>
                <c:pt idx="82">
                  <c:v>0.83395792045508288</c:v>
                </c:pt>
                <c:pt idx="83">
                  <c:v>0.79841348697636849</c:v>
                </c:pt>
                <c:pt idx="84">
                  <c:v>0.75914317474023563</c:v>
                </c:pt>
                <c:pt idx="85">
                  <c:v>0.71636881423625942</c:v>
                </c:pt>
                <c:pt idx="86">
                  <c:v>0.67032812407883735</c:v>
                </c:pt>
                <c:pt idx="87">
                  <c:v>0.62127341515021872</c:v>
                </c:pt>
                <c:pt idx="88">
                  <c:v>0.56947023120060636</c:v>
                </c:pt>
                <c:pt idx="89">
                  <c:v>0.51519593312326506</c:v>
                </c:pt>
                <c:pt idx="90">
                  <c:v>0.45873823435222683</c:v>
                </c:pt>
                <c:pt idx="91">
                  <c:v>0.40039369502113303</c:v>
                </c:pt>
                <c:pt idx="92">
                  <c:v>0.34046618267330653</c:v>
                </c:pt>
                <c:pt idx="93">
                  <c:v>0.27926530742485478</c:v>
                </c:pt>
                <c:pt idx="94">
                  <c:v>0.21710483955413792</c:v>
                </c:pt>
                <c:pt idx="95">
                  <c:v>0.15430111752229703</c:v>
                </c:pt>
                <c:pt idx="96">
                  <c:v>9.1171454420780895E-2</c:v>
                </c:pt>
                <c:pt idx="97">
                  <c:v>2.8032550793304738E-2</c:v>
                </c:pt>
                <c:pt idx="98">
                  <c:v>-3.480107830806882E-2</c:v>
                </c:pt>
                <c:pt idx="99">
                  <c:v>-9.701865429930781E-2</c:v>
                </c:pt>
                <c:pt idx="100">
                  <c:v>-0.15831465650372886</c:v>
                </c:pt>
                <c:pt idx="101">
                  <c:v>-0.21839030668515791</c:v>
                </c:pt>
                <c:pt idx="102">
                  <c:v>-0.27695500954159663</c:v>
                </c:pt>
                <c:pt idx="103">
                  <c:v>-0.33372774229560531</c:v>
                </c:pt>
                <c:pt idx="104">
                  <c:v>-0.3884383868195323</c:v>
                </c:pt>
                <c:pt idx="105">
                  <c:v>-0.44082899806611681</c:v>
                </c:pt>
                <c:pt idx="106">
                  <c:v>-0.49065500293612074</c:v>
                </c:pt>
                <c:pt idx="107">
                  <c:v>-0.53768632410243034</c:v>
                </c:pt>
                <c:pt idx="108">
                  <c:v>-0.58170842372242804</c:v>
                </c:pt>
                <c:pt idx="109">
                  <c:v>-0.62252326240512079</c:v>
                </c:pt>
                <c:pt idx="110">
                  <c:v>-0.6599501692542199</c:v>
                </c:pt>
                <c:pt idx="111">
                  <c:v>-0.69382661928067679</c:v>
                </c:pt>
                <c:pt idx="112">
                  <c:v>-0.72400891496562192</c:v>
                </c:pt>
                <c:pt idx="113">
                  <c:v>-0.75037276925469487</c:v>
                </c:pt>
                <c:pt idx="114">
                  <c:v>-0.77281378777481546</c:v>
                </c:pt>
                <c:pt idx="115">
                  <c:v>-0.79124784858190522</c:v>
                </c:pt>
                <c:pt idx="116">
                  <c:v>-0.80561137827031792</c:v>
                </c:pt>
                <c:pt idx="117">
                  <c:v>-0.81586152379912413</c:v>
                </c:pt>
                <c:pt idx="118">
                  <c:v>-0.8219762199142937</c:v>
                </c:pt>
                <c:pt idx="119">
                  <c:v>-0.82395415256664495</c:v>
                </c:pt>
                <c:pt idx="120">
                  <c:v>-0.82181461924056931</c:v>
                </c:pt>
                <c:pt idx="121">
                  <c:v>-0.81559728761552175</c:v>
                </c:pt>
                <c:pt idx="122">
                  <c:v>-0.80536185447856679</c:v>
                </c:pt>
                <c:pt idx="123">
                  <c:v>-0.79118760728954041</c:v>
                </c:pt>
                <c:pt idx="124">
                  <c:v>-0.77317289126828159</c:v>
                </c:pt>
                <c:pt idx="125">
                  <c:v>-0.75143448532369617</c:v>
                </c:pt>
                <c:pt idx="126">
                  <c:v>-0.72610689057501598</c:v>
                </c:pt>
                <c:pt idx="127">
                  <c:v>-0.69734153562451373</c:v>
                </c:pt>
                <c:pt idx="128">
                  <c:v>-0.66530590312621785</c:v>
                </c:pt>
                <c:pt idx="129">
                  <c:v>-0.6301825825551326</c:v>
                </c:pt>
                <c:pt idx="130">
                  <c:v>-0.59216825441443988</c:v>
                </c:pt>
                <c:pt idx="131">
                  <c:v>-0.5514726114227243</c:v>
                </c:pt>
                <c:pt idx="132">
                  <c:v>-0.5083172224980661</c:v>
                </c:pt>
                <c:pt idx="133">
                  <c:v>-0.46293434559974705</c:v>
                </c:pt>
                <c:pt idx="134">
                  <c:v>-0.41556569570032142</c:v>
                </c:pt>
                <c:pt idx="135">
                  <c:v>-0.36646117434005021</c:v>
                </c:pt>
                <c:pt idx="136">
                  <c:v>-0.31587756736160255</c:v>
                </c:pt>
                <c:pt idx="137">
                  <c:v>-0.26407721753485991</c:v>
                </c:pt>
                <c:pt idx="138">
                  <c:v>-0.21132667885948087</c:v>
                </c:pt>
                <c:pt idx="139">
                  <c:v>-0.15789535937628002</c:v>
                </c:pt>
                <c:pt idx="140">
                  <c:v>-0.1040541593275833</c:v>
                </c:pt>
                <c:pt idx="141">
                  <c:v>-5.0074111481683295E-2</c:v>
                </c:pt>
                <c:pt idx="142">
                  <c:v>3.7749696222766152E-3</c:v>
                </c:pt>
                <c:pt idx="143">
                  <c:v>5.7225822844694185E-2</c:v>
                </c:pt>
                <c:pt idx="144">
                  <c:v>0.11001505349145474</c:v>
                </c:pt>
                <c:pt idx="145">
                  <c:v>0.16188441785197641</c:v>
                </c:pt>
                <c:pt idx="146">
                  <c:v>0.21258207303285465</c:v>
                </c:pt>
                <c:pt idx="147">
                  <c:v>0.26186378610710581</c:v>
                </c:pt>
                <c:pt idx="148">
                  <c:v>0.309494096843766</c:v>
                </c:pt>
                <c:pt idx="149">
                  <c:v>0.35524742855419189</c:v>
                </c:pt>
                <c:pt idx="150">
                  <c:v>0.398909141888316</c:v>
                </c:pt>
                <c:pt idx="151">
                  <c:v>0.44027652673460693</c:v>
                </c:pt>
                <c:pt idx="152">
                  <c:v>0.47915972771994325</c:v>
                </c:pt>
                <c:pt idx="153">
                  <c:v>0.51538259916798834</c:v>
                </c:pt>
                <c:pt idx="154">
                  <c:v>0.54878348575517943</c:v>
                </c:pt>
                <c:pt idx="155">
                  <c:v>0.5792159254999808</c:v>
                </c:pt>
                <c:pt idx="156">
                  <c:v>0.60654927213156373</c:v>
                </c:pt>
                <c:pt idx="157">
                  <c:v>0.63066923430639765</c:v>
                </c:pt>
                <c:pt idx="158">
                  <c:v>0.65147832957320118</c:v>
                </c:pt>
              </c:numCache>
            </c:numRef>
          </c:xVal>
          <c:yVal>
            <c:numRef>
              <c:f>'Phase Plane'!$B$7:$B$165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</c:numCache>
            </c:numRef>
          </c:yVal>
        </c:ser>
        <c:ser>
          <c:idx val="3"/>
          <c:order val="1"/>
          <c:tx>
            <c:v>Approx V/w_d</c:v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'Phase Plane'!$K$7:$K$165</c:f>
              <c:numCache>
                <c:formatCode>General</c:formatCode>
                <c:ptCount val="159"/>
                <c:pt idx="0">
                  <c:v>0.70799232540478851</c:v>
                </c:pt>
                <c:pt idx="1">
                  <c:v>0.63342051560841339</c:v>
                </c:pt>
                <c:pt idx="2">
                  <c:v>0.55621953145295211</c:v>
                </c:pt>
                <c:pt idx="3">
                  <c:v>0.47679238159096093</c:v>
                </c:pt>
                <c:pt idx="4">
                  <c:v>0.39555032197198786</c:v>
                </c:pt>
                <c:pt idx="5">
                  <c:v>0.31291074955788495</c:v>
                </c:pt>
                <c:pt idx="6">
                  <c:v>0.22929508029525869</c:v>
                </c:pt>
                <c:pt idx="7">
                  <c:v>0.14512662202429091</c:v>
                </c:pt>
                <c:pt idx="8">
                  <c:v>6.0828452953139669E-2</c:v>
                </c:pt>
                <c:pt idx="9">
                  <c:v>-2.3178683775488547E-2</c:v>
                </c:pt>
                <c:pt idx="10">
                  <c:v>-0.10647845905331738</c:v>
                </c:pt>
                <c:pt idx="11">
                  <c:v>-0.1886610001436361</c:v>
                </c:pt>
                <c:pt idx="12">
                  <c:v>-0.26932488647327801</c:v>
                </c:pt>
                <c:pt idx="13">
                  <c:v>-0.34807908926778236</c:v>
                </c:pt>
                <c:pt idx="14">
                  <c:v>-0.42454484576549339</c:v>
                </c:pt>
                <c:pt idx="15">
                  <c:v>-0.4983574591374218</c:v>
                </c:pt>
                <c:pt idx="16">
                  <c:v>-0.56916801567224984</c:v>
                </c:pt>
                <c:pt idx="17">
                  <c:v>-0.63664501125735551</c:v>
                </c:pt>
                <c:pt idx="18">
                  <c:v>-0.70047587969462244</c:v>
                </c:pt>
                <c:pt idx="19">
                  <c:v>-0.76036841593127236</c:v>
                </c:pt>
                <c:pt idx="20">
                  <c:v>-0.81605208785805838</c:v>
                </c:pt>
                <c:pt idx="21">
                  <c:v>-0.86727923092685488</c:v>
                </c:pt>
                <c:pt idx="22">
                  <c:v>-0.91382612046377421</c:v>
                </c:pt>
                <c:pt idx="23">
                  <c:v>-0.95549391719915322</c:v>
                </c:pt>
                <c:pt idx="24">
                  <c:v>-0.99210948219872974</c:v>
                </c:pt>
                <c:pt idx="25">
                  <c:v>-1.0235260580576322</c:v>
                </c:pt>
                <c:pt idx="26">
                  <c:v>-1.0496238139069647</c:v>
                </c:pt>
                <c:pt idx="27">
                  <c:v>-1.0703102524783001</c:v>
                </c:pt>
                <c:pt idx="28">
                  <c:v>-1.0855204781707302</c:v>
                </c:pt>
                <c:pt idx="29">
                  <c:v>-1.095217325764823</c:v>
                </c:pt>
                <c:pt idx="30">
                  <c:v>-1.0993913501243502</c:v>
                </c:pt>
                <c:pt idx="31">
                  <c:v>-1.0980606779165722</c:v>
                </c:pt>
                <c:pt idx="32">
                  <c:v>-1.0912707230617897</c:v>
                </c:pt>
                <c:pt idx="33">
                  <c:v>-1.0790937682894892</c:v>
                </c:pt>
                <c:pt idx="34">
                  <c:v>-1.0616284158284792</c:v>
                </c:pt>
                <c:pt idx="35">
                  <c:v>-1.0389989108888402</c:v>
                </c:pt>
                <c:pt idx="36">
                  <c:v>-1.0113543422012663</c:v>
                </c:pt>
                <c:pt idx="37">
                  <c:v>-0.97886772446161519</c:v>
                </c:pt>
                <c:pt idx="38">
                  <c:v>-0.9417349680824636</c:v>
                </c:pt>
                <c:pt idx="39">
                  <c:v>-0.90017374217665591</c:v>
                </c:pt>
                <c:pt idx="40">
                  <c:v>-0.85442223718781207</c:v>
                </c:pt>
                <c:pt idx="41">
                  <c:v>-0.80473783403735732</c:v>
                </c:pt>
                <c:pt idx="42">
                  <c:v>-0.7513956870747982</c:v>
                </c:pt>
                <c:pt idx="43">
                  <c:v>-0.69468722849591091</c:v>
                </c:pt>
                <c:pt idx="44">
                  <c:v>-0.63491860223062735</c:v>
                </c:pt>
                <c:pt idx="45">
                  <c:v>-0.57240903559726275</c:v>
                </c:pt>
                <c:pt idx="46">
                  <c:v>-0.50748915727123334</c:v>
                </c:pt>
                <c:pt idx="47">
                  <c:v>-0.44049927032352554</c:v>
                </c:pt>
                <c:pt idx="48">
                  <c:v>-0.37178758924628785</c:v>
                </c:pt>
                <c:pt idx="49">
                  <c:v>-0.3017084499993955</c:v>
                </c:pt>
                <c:pt idx="50">
                  <c:v>-0.23062050218258379</c:v>
                </c:pt>
                <c:pt idx="51">
                  <c:v>-0.15888489246259621</c:v>
                </c:pt>
                <c:pt idx="52">
                  <c:v>-8.6863448364016257E-2</c:v>
                </c:pt>
                <c:pt idx="53">
                  <c:v>-1.491687146648007E-2</c:v>
                </c:pt>
                <c:pt idx="54">
                  <c:v>5.6597051059628561E-2</c:v>
                </c:pt>
                <c:pt idx="55">
                  <c:v>0.12732520780113418</c:v>
                </c:pt>
                <c:pt idx="56">
                  <c:v>0.19692088875272717</c:v>
                </c:pt>
                <c:pt idx="57">
                  <c:v>0.26504546692761138</c:v>
                </c:pt>
                <c:pt idx="58">
                  <c:v>0.33137002786354802</c:v>
                </c:pt>
                <c:pt idx="59">
                  <c:v>0.39557693927602083</c:v>
                </c:pt>
                <c:pt idx="60">
                  <c:v>0.45736135346292878</c:v>
                </c:pt>
                <c:pt idx="61">
                  <c:v>0.51643263545224227</c:v>
                </c:pt>
                <c:pt idx="62">
                  <c:v>0.57251571030324888</c:v>
                </c:pt>
                <c:pt idx="63">
                  <c:v>0.62535232342111124</c:v>
                </c:pt>
                <c:pt idx="64">
                  <c:v>0.67470220822091254</c:v>
                </c:pt>
                <c:pt idx="65">
                  <c:v>0.72034415597871859</c:v>
                </c:pt>
                <c:pt idx="66">
                  <c:v>0.76207698323069328</c:v>
                </c:pt>
                <c:pt idx="67">
                  <c:v>0.79972039262422856</c:v>
                </c:pt>
                <c:pt idx="68">
                  <c:v>0.83311572368455189</c:v>
                </c:pt>
                <c:pt idx="69">
                  <c:v>0.86212659053345109</c:v>
                </c:pt>
                <c:pt idx="70">
                  <c:v>0.88663940418063603</c:v>
                </c:pt>
                <c:pt idx="71">
                  <c:v>0.90656377759989826</c:v>
                </c:pt>
                <c:pt idx="72">
                  <c:v>0.92183281239858117</c:v>
                </c:pt>
                <c:pt idx="73">
                  <c:v>0.93240326648697591</c:v>
                </c:pt>
                <c:pt idx="74">
                  <c:v>0.93825560275108677</c:v>
                </c:pt>
                <c:pt idx="75">
                  <c:v>0.93939391932483141</c:v>
                </c:pt>
                <c:pt idx="76">
                  <c:v>0.93584576264320252</c:v>
                </c:pt>
                <c:pt idx="77">
                  <c:v>0.92766182503338068</c:v>
                </c:pt>
                <c:pt idx="78">
                  <c:v>0.91491552916344487</c:v>
                </c:pt>
                <c:pt idx="79">
                  <c:v>0.89770250221545778</c:v>
                </c:pt>
                <c:pt idx="80">
                  <c:v>0.8761399431787138</c:v>
                </c:pt>
                <c:pt idx="81">
                  <c:v>0.85036588716729999</c:v>
                </c:pt>
                <c:pt idx="82">
                  <c:v>0.82053837115146044</c:v>
                </c:pt>
                <c:pt idx="83">
                  <c:v>0.78683450595231375</c:v>
                </c:pt>
                <c:pt idx="84">
                  <c:v>0.74944945978213495</c:v>
                </c:pt>
                <c:pt idx="85">
                  <c:v>0.70859535901573112</c:v>
                </c:pt>
                <c:pt idx="86">
                  <c:v>0.66450011225058037</c:v>
                </c:pt>
                <c:pt idx="87">
                  <c:v>0.6174061640527736</c:v>
                </c:pt>
                <c:pt idx="88">
                  <c:v>0.56756918509090704</c:v>
                </c:pt>
                <c:pt idx="89">
                  <c:v>0.51525670562965242</c:v>
                </c:pt>
                <c:pt idx="90">
                  <c:v>0.46074669958769848</c:v>
                </c:pt>
                <c:pt idx="91">
                  <c:v>0.40432612656019118</c:v>
                </c:pt>
                <c:pt idx="92">
                  <c:v>0.34628943936300693</c:v>
                </c:pt>
                <c:pt idx="93">
                  <c:v>0.28693706477466463</c:v>
                </c:pt>
                <c:pt idx="94">
                  <c:v>0.2265738652310593</c:v>
                </c:pt>
                <c:pt idx="95">
                  <c:v>0.16550758926844139</c:v>
                </c:pt>
                <c:pt idx="96">
                  <c:v>0.10404731851115753</c:v>
                </c:pt>
                <c:pt idx="97">
                  <c:v>4.2501918962949928E-2</c:v>
                </c:pt>
                <c:pt idx="98">
                  <c:v>-1.8821495715494102E-2</c:v>
                </c:pt>
                <c:pt idx="99">
                  <c:v>-7.9619081373877118E-2</c:v>
                </c:pt>
                <c:pt idx="100">
                  <c:v>-0.1395917535663723</c:v>
                </c:pt>
                <c:pt idx="101">
                  <c:v>-0.19844664354090341</c:v>
                </c:pt>
                <c:pt idx="102">
                  <c:v>-0.25589851301339389</c:v>
                </c:pt>
                <c:pt idx="103">
                  <c:v>-0.31167112097140959</c:v>
                </c:pt>
                <c:pt idx="104">
                  <c:v>-0.36549853603812194</c:v>
                </c:pt>
                <c:pt idx="105">
                  <c:v>-0.41712638824423004</c:v>
                </c:pt>
                <c:pt idx="106">
                  <c:v>-0.46631305440059856</c:v>
                </c:pt>
                <c:pt idx="107">
                  <c:v>-0.51283077163596824</c:v>
                </c:pt>
                <c:pt idx="108">
                  <c:v>-0.55646667406016126</c:v>
                </c:pt>
                <c:pt idx="109">
                  <c:v>-0.59702374793156532</c:v>
                </c:pt>
                <c:pt idx="110">
                  <c:v>-0.63432170114611719</c:v>
                </c:pt>
                <c:pt idx="111">
                  <c:v>-0.66819774332118065</c:v>
                </c:pt>
                <c:pt idx="112">
                  <c:v>-0.69850727321923722</c:v>
                </c:pt>
                <c:pt idx="113">
                  <c:v>-0.72512447074071529</c:v>
                </c:pt>
                <c:pt idx="114">
                  <c:v>-0.74794279121008211</c:v>
                </c:pt>
                <c:pt idx="115">
                  <c:v>-0.766875360181965</c:v>
                </c:pt>
                <c:pt idx="116">
                  <c:v>-0.78185526750200052</c:v>
                </c:pt>
                <c:pt idx="117">
                  <c:v>-0.79283575986777066</c:v>
                </c:pt>
                <c:pt idx="118">
                  <c:v>-0.79979033164599544</c:v>
                </c:pt>
                <c:pt idx="119">
                  <c:v>-0.80271271421058765</c:v>
                </c:pt>
                <c:pt idx="120">
                  <c:v>-0.80161676456970155</c:v>
                </c:pt>
                <c:pt idx="121">
                  <c:v>-0.79653625454607113</c:v>
                </c:pt>
                <c:pt idx="122">
                  <c:v>-0.78752456226129086</c:v>
                </c:pt>
                <c:pt idx="123">
                  <c:v>-0.77465426814891769</c:v>
                </c:pt>
                <c:pt idx="124">
                  <c:v>-0.75801665818106545</c:v>
                </c:pt>
                <c:pt idx="125">
                  <c:v>-0.73772113743635537</c:v>
                </c:pt>
                <c:pt idx="126">
                  <c:v>-0.71389455756156461</c:v>
                </c:pt>
                <c:pt idx="127">
                  <c:v>-0.68668046208312683</c:v>
                </c:pt>
                <c:pt idx="128">
                  <c:v>-0.65623825390589174</c:v>
                </c:pt>
                <c:pt idx="129">
                  <c:v>-0.62274228969351675</c:v>
                </c:pt>
                <c:pt idx="130">
                  <c:v>-0.58638090615593863</c:v>
                </c:pt>
                <c:pt idx="131">
                  <c:v>-0.54735538357308655</c:v>
                </c:pt>
                <c:pt idx="132">
                  <c:v>-0.5058788521590295</c:v>
                </c:pt>
                <c:pt idx="133">
                  <c:v>-0.46217514711592994</c:v>
                </c:pt>
                <c:pt idx="134">
                  <c:v>-0.41647761844150843</c:v>
                </c:pt>
                <c:pt idx="135">
                  <c:v>-0.36902790173632416</c:v>
                </c:pt>
                <c:pt idx="136">
                  <c:v>-0.3200746564074245</c:v>
                </c:pt>
                <c:pt idx="137">
                  <c:v>-0.26987227778217732</c:v>
                </c:pt>
                <c:pt idx="138">
                  <c:v>-0.21867958973018317</c:v>
                </c:pt>
                <c:pt idx="139">
                  <c:v>-0.16675852444171935</c:v>
                </c:pt>
                <c:pt idx="140">
                  <c:v>-0.11437279602829979</c:v>
                </c:pt>
                <c:pt idx="141">
                  <c:v>-6.1786574594732184E-2</c:v>
                </c:pt>
                <c:pt idx="142">
                  <c:v>-9.2631673828525839E-3</c:v>
                </c:pt>
                <c:pt idx="143">
                  <c:v>4.2936286494604861E-2</c:v>
                </c:pt>
                <c:pt idx="144">
                  <c:v>9.4554101325160012E-2</c:v>
                </c:pt>
                <c:pt idx="145">
                  <c:v>0.14533730381262666</c:v>
                </c:pt>
                <c:pt idx="146">
                  <c:v>0.19503885975277421</c:v>
                </c:pt>
                <c:pt idx="147">
                  <c:v>0.24341886248728753</c:v>
                </c:pt>
                <c:pt idx="148">
                  <c:v>0.29024567748649588</c:v>
                </c:pt>
                <c:pt idx="149">
                  <c:v>0.33529703766964059</c:v>
                </c:pt>
                <c:pt idx="150">
                  <c:v>0.37836108435478732</c:v>
                </c:pt>
                <c:pt idx="151">
                  <c:v>0.41923734903723492</c:v>
                </c:pt>
                <c:pt idx="152">
                  <c:v>0.45773767152383443</c:v>
                </c:pt>
                <c:pt idx="153">
                  <c:v>0.49368705029907223</c:v>
                </c:pt>
                <c:pt idx="154">
                  <c:v>0.52692442136535889</c:v>
                </c:pt>
                <c:pt idx="155">
                  <c:v>0.55730336218265319</c:v>
                </c:pt>
                <c:pt idx="156">
                  <c:v>0.58469271772935905</c:v>
                </c:pt>
                <c:pt idx="157">
                  <c:v>0.60897714611527587</c:v>
                </c:pt>
                <c:pt idx="158">
                  <c:v>0.63005758159613601</c:v>
                </c:pt>
              </c:numCache>
            </c:numRef>
          </c:xVal>
          <c:yVal>
            <c:numRef>
              <c:f>'Phase Plane'!$B$7:$B$165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</c:numCache>
            </c:numRef>
          </c:yVal>
        </c:ser>
        <c:ser>
          <c:idx val="0"/>
          <c:order val="2"/>
          <c:tx>
            <c:v>+ Envelope</c:v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xVal>
            <c:numRef>
              <c:f>'Phase Plane'!$H$7:$H$165</c:f>
              <c:numCache>
                <c:formatCode>General</c:formatCode>
                <c:ptCount val="159"/>
                <c:pt idx="0">
                  <c:v>1.2548495114393414</c:v>
                </c:pt>
                <c:pt idx="1">
                  <c:v>1.2504207820195752</c:v>
                </c:pt>
                <c:pt idx="2">
                  <c:v>1.2460076828758657</c:v>
                </c:pt>
                <c:pt idx="3">
                  <c:v>1.2416101588444164</c:v>
                </c:pt>
                <c:pt idx="4">
                  <c:v>1.2372281549561195</c:v>
                </c:pt>
                <c:pt idx="5">
                  <c:v>1.2328616164358692</c:v>
                </c:pt>
                <c:pt idx="6">
                  <c:v>1.228510488701877</c:v>
                </c:pt>
                <c:pt idx="7">
                  <c:v>1.2241747173649902</c:v>
                </c:pt>
                <c:pt idx="8">
                  <c:v>1.2198542482280099</c:v>
                </c:pt>
                <c:pt idx="9">
                  <c:v>1.2155490272850162</c:v>
                </c:pt>
                <c:pt idx="10">
                  <c:v>1.2112590007206909</c:v>
                </c:pt>
                <c:pt idx="11">
                  <c:v>1.2069841149096463</c:v>
                </c:pt>
                <c:pt idx="12">
                  <c:v>1.2027243164157539</c:v>
                </c:pt>
                <c:pt idx="13">
                  <c:v>1.1984795519914775</c:v>
                </c:pt>
                <c:pt idx="14">
                  <c:v>1.194249768577206</c:v>
                </c:pt>
                <c:pt idx="15">
                  <c:v>1.1900349133005916</c:v>
                </c:pt>
                <c:pt idx="16">
                  <c:v>1.1858349334758891</c:v>
                </c:pt>
                <c:pt idx="17">
                  <c:v>1.1816497766032954</c:v>
                </c:pt>
                <c:pt idx="18">
                  <c:v>1.1774793903682954</c:v>
                </c:pt>
                <c:pt idx="19">
                  <c:v>1.1733237226410067</c:v>
                </c:pt>
                <c:pt idx="20">
                  <c:v>1.1691827214755288</c:v>
                </c:pt>
                <c:pt idx="21">
                  <c:v>1.1650563351092929</c:v>
                </c:pt>
                <c:pt idx="22">
                  <c:v>1.160944511962416</c:v>
                </c:pt>
                <c:pt idx="23">
                  <c:v>1.1568472006370552</c:v>
                </c:pt>
                <c:pt idx="24">
                  <c:v>1.1527643499167652</c:v>
                </c:pt>
                <c:pt idx="25">
                  <c:v>1.1486959087658593</c:v>
                </c:pt>
                <c:pt idx="26">
                  <c:v>1.1446418263287699</c:v>
                </c:pt>
                <c:pt idx="27">
                  <c:v>1.140602051929414</c:v>
                </c:pt>
                <c:pt idx="28">
                  <c:v>1.1365765350705586</c:v>
                </c:pt>
                <c:pt idx="29">
                  <c:v>1.1325652254331908</c:v>
                </c:pt>
                <c:pt idx="30">
                  <c:v>1.1285680728758878</c:v>
                </c:pt>
                <c:pt idx="31">
                  <c:v>1.1245850274341909</c:v>
                </c:pt>
                <c:pt idx="32">
                  <c:v>1.1206160393199796</c:v>
                </c:pt>
                <c:pt idx="33">
                  <c:v>1.1166610589208512</c:v>
                </c:pt>
                <c:pt idx="34">
                  <c:v>1.1127200367994996</c:v>
                </c:pt>
                <c:pt idx="35">
                  <c:v>1.1087929236930962</c:v>
                </c:pt>
                <c:pt idx="36">
                  <c:v>1.1048796705126764</c:v>
                </c:pt>
                <c:pt idx="37">
                  <c:v>1.1009802283425245</c:v>
                </c:pt>
                <c:pt idx="38">
                  <c:v>1.0970945484395627</c:v>
                </c:pt>
                <c:pt idx="39">
                  <c:v>1.0932225822327413</c:v>
                </c:pt>
                <c:pt idx="40">
                  <c:v>1.0893642813224327</c:v>
                </c:pt>
                <c:pt idx="41">
                  <c:v>1.0855195974798248</c:v>
                </c:pt>
                <c:pt idx="42">
                  <c:v>1.0816884826463198</c:v>
                </c:pt>
                <c:pt idx="43">
                  <c:v>1.0778708889329325</c:v>
                </c:pt>
                <c:pt idx="44">
                  <c:v>1.0740667686196916</c:v>
                </c:pt>
                <c:pt idx="45">
                  <c:v>1.0702760741550437</c:v>
                </c:pt>
                <c:pt idx="46">
                  <c:v>1.0664987581552587</c:v>
                </c:pt>
                <c:pt idx="47">
                  <c:v>1.0627347734038373</c:v>
                </c:pt>
                <c:pt idx="48">
                  <c:v>1.0589840728509212</c:v>
                </c:pt>
                <c:pt idx="49">
                  <c:v>1.0552466096127044</c:v>
                </c:pt>
                <c:pt idx="50">
                  <c:v>1.0515223369708482</c:v>
                </c:pt>
                <c:pt idx="51">
                  <c:v>1.0478112083718958</c:v>
                </c:pt>
                <c:pt idx="52">
                  <c:v>1.0441131774266912</c:v>
                </c:pt>
                <c:pt idx="53">
                  <c:v>1.0404281979097998</c:v>
                </c:pt>
                <c:pt idx="54">
                  <c:v>1.0367562237589294</c:v>
                </c:pt>
                <c:pt idx="55">
                  <c:v>1.0330972090743558</c:v>
                </c:pt>
                <c:pt idx="56">
                  <c:v>1.0294511081183471</c:v>
                </c:pt>
                <c:pt idx="57">
                  <c:v>1.0258178753145943</c:v>
                </c:pt>
                <c:pt idx="58">
                  <c:v>1.02219746524764</c:v>
                </c:pt>
                <c:pt idx="59">
                  <c:v>1.0185898326623111</c:v>
                </c:pt>
                <c:pt idx="60">
                  <c:v>1.0149949324631531</c:v>
                </c:pt>
                <c:pt idx="61">
                  <c:v>1.0114127197138674</c:v>
                </c:pt>
                <c:pt idx="62">
                  <c:v>1.0078431496367473</c:v>
                </c:pt>
                <c:pt idx="63">
                  <c:v>1.0042861776121208</c:v>
                </c:pt>
                <c:pt idx="64">
                  <c:v>1.000741759177791</c:v>
                </c:pt>
                <c:pt idx="65">
                  <c:v>0.99720985002848139</c:v>
                </c:pt>
                <c:pt idx="66">
                  <c:v>0.99369040601528169</c:v>
                </c:pt>
                <c:pt idx="67">
                  <c:v>0.99018338314509591</c:v>
                </c:pt>
                <c:pt idx="68">
                  <c:v>0.98668873758009246</c:v>
                </c:pt>
                <c:pt idx="69">
                  <c:v>0.9832064256371561</c:v>
                </c:pt>
                <c:pt idx="70">
                  <c:v>0.9797364037873425</c:v>
                </c:pt>
                <c:pt idx="71">
                  <c:v>0.97627862865533332</c:v>
                </c:pt>
                <c:pt idx="72">
                  <c:v>0.97283305701889422</c:v>
                </c:pt>
                <c:pt idx="73">
                  <c:v>0.96939964580833493</c:v>
                </c:pt>
                <c:pt idx="74">
                  <c:v>0.96597835210597061</c:v>
                </c:pt>
                <c:pt idx="75">
                  <c:v>0.96256913314558545</c:v>
                </c:pt>
                <c:pt idx="76">
                  <c:v>0.95917194631189828</c:v>
                </c:pt>
                <c:pt idx="77">
                  <c:v>0.95578674914002903</c:v>
                </c:pt>
                <c:pt idx="78">
                  <c:v>0.95241349931496933</c:v>
                </c:pt>
                <c:pt idx="79">
                  <c:v>0.94905215467105219</c:v>
                </c:pt>
                <c:pt idx="80">
                  <c:v>0.94570267319142587</c:v>
                </c:pt>
                <c:pt idx="81">
                  <c:v>0.94236501300752828</c:v>
                </c:pt>
                <c:pt idx="82">
                  <c:v>0.93903913239856374</c:v>
                </c:pt>
                <c:pt idx="83">
                  <c:v>0.93572498979098118</c:v>
                </c:pt>
                <c:pt idx="84">
                  <c:v>0.93242254375795497</c:v>
                </c:pt>
                <c:pt idx="85">
                  <c:v>0.92913175301886664</c:v>
                </c:pt>
                <c:pt idx="86">
                  <c:v>0.92585257643878927</c:v>
                </c:pt>
                <c:pt idx="87">
                  <c:v>0.9225849730279726</c:v>
                </c:pt>
                <c:pt idx="88">
                  <c:v>0.91932890194133154</c:v>
                </c:pt>
                <c:pt idx="89">
                  <c:v>0.91608432247793525</c:v>
                </c:pt>
                <c:pt idx="90">
                  <c:v>0.9128511940804982</c:v>
                </c:pt>
                <c:pt idx="91">
                  <c:v>0.90962947633487323</c:v>
                </c:pt>
                <c:pt idx="92">
                  <c:v>0.90641912896954657</c:v>
                </c:pt>
                <c:pt idx="93">
                  <c:v>0.90322011185513429</c:v>
                </c:pt>
                <c:pt idx="94">
                  <c:v>0.90003238500388094</c:v>
                </c:pt>
                <c:pt idx="95">
                  <c:v>0.89685590856915931</c:v>
                </c:pt>
                <c:pt idx="96">
                  <c:v>0.89369064284497268</c:v>
                </c:pt>
                <c:pt idx="97">
                  <c:v>0.89053654826545814</c:v>
                </c:pt>
                <c:pt idx="98">
                  <c:v>0.8873935854043925</c:v>
                </c:pt>
                <c:pt idx="99">
                  <c:v>0.88426171497469885</c:v>
                </c:pt>
                <c:pt idx="100">
                  <c:v>0.88114089782795646</c:v>
                </c:pt>
                <c:pt idx="101">
                  <c:v>0.87803109495390996</c:v>
                </c:pt>
                <c:pt idx="102">
                  <c:v>0.87493226747998309</c:v>
                </c:pt>
                <c:pt idx="103">
                  <c:v>0.87184437667079218</c:v>
                </c:pt>
                <c:pt idx="104">
                  <c:v>0.86876738392766173</c:v>
                </c:pt>
                <c:pt idx="105">
                  <c:v>0.86570125078814242</c:v>
                </c:pt>
                <c:pt idx="106">
                  <c:v>0.86264593892553021</c:v>
                </c:pt>
                <c:pt idx="107">
                  <c:v>0.85960141014838676</c:v>
                </c:pt>
                <c:pt idx="108">
                  <c:v>0.85656762640006301</c:v>
                </c:pt>
                <c:pt idx="109">
                  <c:v>0.85354454975822258</c:v>
                </c:pt>
                <c:pt idx="110">
                  <c:v>0.85053214243436792</c:v>
                </c:pt>
                <c:pt idx="111">
                  <c:v>0.84753036677336835</c:v>
                </c:pt>
                <c:pt idx="112">
                  <c:v>0.84453918525298899</c:v>
                </c:pt>
                <c:pt idx="113">
                  <c:v>0.84155856048342192</c:v>
                </c:pt>
                <c:pt idx="114">
                  <c:v>0.83858845520681857</c:v>
                </c:pt>
                <c:pt idx="115">
                  <c:v>0.8356288322968245</c:v>
                </c:pt>
                <c:pt idx="116">
                  <c:v>0.83267965475811478</c:v>
                </c:pt>
                <c:pt idx="117">
                  <c:v>0.82974088572593174</c:v>
                </c:pt>
                <c:pt idx="118">
                  <c:v>0.82681248846562416</c:v>
                </c:pt>
                <c:pt idx="119">
                  <c:v>0.82389442637218824</c:v>
                </c:pt>
                <c:pt idx="120">
                  <c:v>0.8209866629698096</c:v>
                </c:pt>
                <c:pt idx="121">
                  <c:v>0.81808916191140812</c:v>
                </c:pt>
                <c:pt idx="122">
                  <c:v>0.81520188697818274</c:v>
                </c:pt>
                <c:pt idx="123">
                  <c:v>0.81232480207915936</c:v>
                </c:pt>
                <c:pt idx="124">
                  <c:v>0.80945787125073887</c:v>
                </c:pt>
                <c:pt idx="125">
                  <c:v>0.80660105865624887</c:v>
                </c:pt>
                <c:pt idx="126">
                  <c:v>0.80375432858549478</c:v>
                </c:pt>
                <c:pt idx="127">
                  <c:v>0.80091764545431354</c:v>
                </c:pt>
                <c:pt idx="128">
                  <c:v>0.79809097380412919</c:v>
                </c:pt>
                <c:pt idx="129">
                  <c:v>0.79527427830150899</c:v>
                </c:pt>
                <c:pt idx="130">
                  <c:v>0.79246752373772289</c:v>
                </c:pt>
                <c:pt idx="131">
                  <c:v>0.78967067502830202</c:v>
                </c:pt>
                <c:pt idx="132">
                  <c:v>0.78688369721260132</c:v>
                </c:pt>
                <c:pt idx="133">
                  <c:v>0.78410655545336139</c:v>
                </c:pt>
                <c:pt idx="134">
                  <c:v>0.78133921503627457</c:v>
                </c:pt>
                <c:pt idx="135">
                  <c:v>0.77858164136954933</c:v>
                </c:pt>
                <c:pt idx="136">
                  <c:v>0.7758337999834789</c:v>
                </c:pt>
                <c:pt idx="137">
                  <c:v>0.77309565653001033</c:v>
                </c:pt>
                <c:pt idx="138">
                  <c:v>0.77036717678231481</c:v>
                </c:pt>
                <c:pt idx="139">
                  <c:v>0.76764832663435989</c:v>
                </c:pt>
                <c:pt idx="140">
                  <c:v>0.76493907210048329</c:v>
                </c:pt>
                <c:pt idx="141">
                  <c:v>0.7622393793149681</c:v>
                </c:pt>
                <c:pt idx="142">
                  <c:v>0.75954921453161928</c:v>
                </c:pt>
                <c:pt idx="143">
                  <c:v>0.75686854412334215</c:v>
                </c:pt>
                <c:pt idx="144">
                  <c:v>0.75419733458172156</c:v>
                </c:pt>
                <c:pt idx="145">
                  <c:v>0.75153555251660376</c:v>
                </c:pt>
                <c:pt idx="146">
                  <c:v>0.74888316465567784</c:v>
                </c:pt>
                <c:pt idx="147">
                  <c:v>0.74624013784406107</c:v>
                </c:pt>
                <c:pt idx="148">
                  <c:v>0.74360643904388435</c:v>
                </c:pt>
                <c:pt idx="149">
                  <c:v>0.74098203533387774</c:v>
                </c:pt>
                <c:pt idx="150">
                  <c:v>0.73836689390896115</c:v>
                </c:pt>
                <c:pt idx="151">
                  <c:v>0.73576098207983265</c:v>
                </c:pt>
                <c:pt idx="152">
                  <c:v>0.73316426727256023</c:v>
                </c:pt>
                <c:pt idx="153">
                  <c:v>0.73057671702817517</c:v>
                </c:pt>
                <c:pt idx="154">
                  <c:v>0.72799829900226576</c:v>
                </c:pt>
                <c:pt idx="155">
                  <c:v>0.72542898096457298</c:v>
                </c:pt>
                <c:pt idx="156">
                  <c:v>0.72286873079858793</c:v>
                </c:pt>
                <c:pt idx="157">
                  <c:v>0.72031751650115017</c:v>
                </c:pt>
                <c:pt idx="158">
                  <c:v>0.7177753061820481</c:v>
                </c:pt>
              </c:numCache>
            </c:numRef>
          </c:xVal>
          <c:yVal>
            <c:numRef>
              <c:f>'Phase Plane'!$B$7:$B$165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</c:numCache>
            </c:numRef>
          </c:yVal>
        </c:ser>
        <c:ser>
          <c:idx val="1"/>
          <c:order val="3"/>
          <c:tx>
            <c:v>- Envelope</c:v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xVal>
            <c:numRef>
              <c:f>'Phase Plane'!$I$7:$I$165</c:f>
              <c:numCache>
                <c:formatCode>General</c:formatCode>
                <c:ptCount val="159"/>
                <c:pt idx="0">
                  <c:v>-1.2548495114393414</c:v>
                </c:pt>
                <c:pt idx="1">
                  <c:v>-1.2504207820195752</c:v>
                </c:pt>
                <c:pt idx="2">
                  <c:v>-1.2460076828758657</c:v>
                </c:pt>
                <c:pt idx="3">
                  <c:v>-1.2416101588444164</c:v>
                </c:pt>
                <c:pt idx="4">
                  <c:v>-1.2372281549561195</c:v>
                </c:pt>
                <c:pt idx="5">
                  <c:v>-1.2328616164358692</c:v>
                </c:pt>
                <c:pt idx="6">
                  <c:v>-1.228510488701877</c:v>
                </c:pt>
                <c:pt idx="7">
                  <c:v>-1.2241747173649902</c:v>
                </c:pt>
                <c:pt idx="8">
                  <c:v>-1.2198542482280099</c:v>
                </c:pt>
                <c:pt idx="9">
                  <c:v>-1.2155490272850162</c:v>
                </c:pt>
                <c:pt idx="10">
                  <c:v>-1.2112590007206909</c:v>
                </c:pt>
                <c:pt idx="11">
                  <c:v>-1.2069841149096463</c:v>
                </c:pt>
                <c:pt idx="12">
                  <c:v>-1.2027243164157539</c:v>
                </c:pt>
                <c:pt idx="13">
                  <c:v>-1.1984795519914775</c:v>
                </c:pt>
                <c:pt idx="14">
                  <c:v>-1.194249768577206</c:v>
                </c:pt>
                <c:pt idx="15">
                  <c:v>-1.1900349133005916</c:v>
                </c:pt>
                <c:pt idx="16">
                  <c:v>-1.1858349334758891</c:v>
                </c:pt>
                <c:pt idx="17">
                  <c:v>-1.1816497766032954</c:v>
                </c:pt>
                <c:pt idx="18">
                  <c:v>-1.1774793903682954</c:v>
                </c:pt>
                <c:pt idx="19">
                  <c:v>-1.1733237226410067</c:v>
                </c:pt>
                <c:pt idx="20">
                  <c:v>-1.1691827214755288</c:v>
                </c:pt>
                <c:pt idx="21">
                  <c:v>-1.1650563351092929</c:v>
                </c:pt>
                <c:pt idx="22">
                  <c:v>-1.160944511962416</c:v>
                </c:pt>
                <c:pt idx="23">
                  <c:v>-1.1568472006370552</c:v>
                </c:pt>
                <c:pt idx="24">
                  <c:v>-1.1527643499167652</c:v>
                </c:pt>
                <c:pt idx="25">
                  <c:v>-1.1486959087658593</c:v>
                </c:pt>
                <c:pt idx="26">
                  <c:v>-1.1446418263287699</c:v>
                </c:pt>
                <c:pt idx="27">
                  <c:v>-1.140602051929414</c:v>
                </c:pt>
                <c:pt idx="28">
                  <c:v>-1.1365765350705586</c:v>
                </c:pt>
                <c:pt idx="29">
                  <c:v>-1.1325652254331908</c:v>
                </c:pt>
                <c:pt idx="30">
                  <c:v>-1.1285680728758878</c:v>
                </c:pt>
                <c:pt idx="31">
                  <c:v>-1.1245850274341909</c:v>
                </c:pt>
                <c:pt idx="32">
                  <c:v>-1.1206160393199796</c:v>
                </c:pt>
                <c:pt idx="33">
                  <c:v>-1.1166610589208512</c:v>
                </c:pt>
                <c:pt idx="34">
                  <c:v>-1.1127200367994996</c:v>
                </c:pt>
                <c:pt idx="35">
                  <c:v>-1.1087929236930962</c:v>
                </c:pt>
                <c:pt idx="36">
                  <c:v>-1.1048796705126764</c:v>
                </c:pt>
                <c:pt idx="37">
                  <c:v>-1.1009802283425245</c:v>
                </c:pt>
                <c:pt idx="38">
                  <c:v>-1.0970945484395627</c:v>
                </c:pt>
                <c:pt idx="39">
                  <c:v>-1.0932225822327413</c:v>
                </c:pt>
                <c:pt idx="40">
                  <c:v>-1.0893642813224327</c:v>
                </c:pt>
                <c:pt idx="41">
                  <c:v>-1.0855195974798248</c:v>
                </c:pt>
                <c:pt idx="42">
                  <c:v>-1.0816884826463198</c:v>
                </c:pt>
                <c:pt idx="43">
                  <c:v>-1.0778708889329325</c:v>
                </c:pt>
                <c:pt idx="44">
                  <c:v>-1.0740667686196916</c:v>
                </c:pt>
                <c:pt idx="45">
                  <c:v>-1.0702760741550437</c:v>
                </c:pt>
                <c:pt idx="46">
                  <c:v>-1.0664987581552587</c:v>
                </c:pt>
                <c:pt idx="47">
                  <c:v>-1.0627347734038373</c:v>
                </c:pt>
                <c:pt idx="48">
                  <c:v>-1.0589840728509212</c:v>
                </c:pt>
                <c:pt idx="49">
                  <c:v>-1.0552466096127044</c:v>
                </c:pt>
                <c:pt idx="50">
                  <c:v>-1.0515223369708482</c:v>
                </c:pt>
                <c:pt idx="51">
                  <c:v>-1.0478112083718958</c:v>
                </c:pt>
                <c:pt idx="52">
                  <c:v>-1.0441131774266912</c:v>
                </c:pt>
                <c:pt idx="53">
                  <c:v>-1.0404281979097998</c:v>
                </c:pt>
                <c:pt idx="54">
                  <c:v>-1.0367562237589294</c:v>
                </c:pt>
                <c:pt idx="55">
                  <c:v>-1.0330972090743558</c:v>
                </c:pt>
                <c:pt idx="56">
                  <c:v>-1.0294511081183471</c:v>
                </c:pt>
                <c:pt idx="57">
                  <c:v>-1.0258178753145943</c:v>
                </c:pt>
                <c:pt idx="58">
                  <c:v>-1.02219746524764</c:v>
                </c:pt>
                <c:pt idx="59">
                  <c:v>-1.0185898326623111</c:v>
                </c:pt>
                <c:pt idx="60">
                  <c:v>-1.0149949324631531</c:v>
                </c:pt>
                <c:pt idx="61">
                  <c:v>-1.0114127197138674</c:v>
                </c:pt>
                <c:pt idx="62">
                  <c:v>-1.0078431496367473</c:v>
                </c:pt>
                <c:pt idx="63">
                  <c:v>-1.0042861776121208</c:v>
                </c:pt>
                <c:pt idx="64">
                  <c:v>-1.000741759177791</c:v>
                </c:pt>
                <c:pt idx="65">
                  <c:v>-0.99720985002848139</c:v>
                </c:pt>
                <c:pt idx="66">
                  <c:v>-0.99369040601528169</c:v>
                </c:pt>
                <c:pt idx="67">
                  <c:v>-0.99018338314509591</c:v>
                </c:pt>
                <c:pt idx="68">
                  <c:v>-0.98668873758009246</c:v>
                </c:pt>
                <c:pt idx="69">
                  <c:v>-0.9832064256371561</c:v>
                </c:pt>
                <c:pt idx="70">
                  <c:v>-0.9797364037873425</c:v>
                </c:pt>
                <c:pt idx="71">
                  <c:v>-0.97627862865533332</c:v>
                </c:pt>
                <c:pt idx="72">
                  <c:v>-0.97283305701889422</c:v>
                </c:pt>
                <c:pt idx="73">
                  <c:v>-0.96939964580833493</c:v>
                </c:pt>
                <c:pt idx="74">
                  <c:v>-0.96597835210597061</c:v>
                </c:pt>
                <c:pt idx="75">
                  <c:v>-0.96256913314558545</c:v>
                </c:pt>
                <c:pt idx="76">
                  <c:v>-0.95917194631189828</c:v>
                </c:pt>
                <c:pt idx="77">
                  <c:v>-0.95578674914002903</c:v>
                </c:pt>
                <c:pt idx="78">
                  <c:v>-0.95241349931496933</c:v>
                </c:pt>
                <c:pt idx="79">
                  <c:v>-0.94905215467105219</c:v>
                </c:pt>
                <c:pt idx="80">
                  <c:v>-0.94570267319142587</c:v>
                </c:pt>
                <c:pt idx="81">
                  <c:v>-0.94236501300752828</c:v>
                </c:pt>
                <c:pt idx="82">
                  <c:v>-0.93903913239856374</c:v>
                </c:pt>
                <c:pt idx="83">
                  <c:v>-0.93572498979098118</c:v>
                </c:pt>
                <c:pt idx="84">
                  <c:v>-0.93242254375795497</c:v>
                </c:pt>
                <c:pt idx="85">
                  <c:v>-0.92913175301886664</c:v>
                </c:pt>
                <c:pt idx="86">
                  <c:v>-0.92585257643878927</c:v>
                </c:pt>
                <c:pt idx="87">
                  <c:v>-0.9225849730279726</c:v>
                </c:pt>
                <c:pt idx="88">
                  <c:v>-0.91932890194133154</c:v>
                </c:pt>
                <c:pt idx="89">
                  <c:v>-0.91608432247793525</c:v>
                </c:pt>
                <c:pt idx="90">
                  <c:v>-0.9128511940804982</c:v>
                </c:pt>
                <c:pt idx="91">
                  <c:v>-0.90962947633487323</c:v>
                </c:pt>
                <c:pt idx="92">
                  <c:v>-0.90641912896954657</c:v>
                </c:pt>
                <c:pt idx="93">
                  <c:v>-0.90322011185513429</c:v>
                </c:pt>
                <c:pt idx="94">
                  <c:v>-0.90003238500388094</c:v>
                </c:pt>
                <c:pt idx="95">
                  <c:v>-0.89685590856915931</c:v>
                </c:pt>
                <c:pt idx="96">
                  <c:v>-0.89369064284497268</c:v>
                </c:pt>
                <c:pt idx="97">
                  <c:v>-0.89053654826545814</c:v>
                </c:pt>
                <c:pt idx="98">
                  <c:v>-0.8873935854043925</c:v>
                </c:pt>
                <c:pt idx="99">
                  <c:v>-0.88426171497469885</c:v>
                </c:pt>
                <c:pt idx="100">
                  <c:v>-0.88114089782795646</c:v>
                </c:pt>
                <c:pt idx="101">
                  <c:v>-0.87803109495390996</c:v>
                </c:pt>
                <c:pt idx="102">
                  <c:v>-0.87493226747998309</c:v>
                </c:pt>
                <c:pt idx="103">
                  <c:v>-0.87184437667079218</c:v>
                </c:pt>
                <c:pt idx="104">
                  <c:v>-0.86876738392766173</c:v>
                </c:pt>
                <c:pt idx="105">
                  <c:v>-0.86570125078814242</c:v>
                </c:pt>
                <c:pt idx="106">
                  <c:v>-0.86264593892553021</c:v>
                </c:pt>
                <c:pt idx="107">
                  <c:v>-0.85960141014838676</c:v>
                </c:pt>
                <c:pt idx="108">
                  <c:v>-0.85656762640006301</c:v>
                </c:pt>
                <c:pt idx="109">
                  <c:v>-0.85354454975822258</c:v>
                </c:pt>
                <c:pt idx="110">
                  <c:v>-0.85053214243436792</c:v>
                </c:pt>
                <c:pt idx="111">
                  <c:v>-0.84753036677336835</c:v>
                </c:pt>
                <c:pt idx="112">
                  <c:v>-0.84453918525298899</c:v>
                </c:pt>
                <c:pt idx="113">
                  <c:v>-0.84155856048342192</c:v>
                </c:pt>
                <c:pt idx="114">
                  <c:v>-0.83858845520681857</c:v>
                </c:pt>
                <c:pt idx="115">
                  <c:v>-0.8356288322968245</c:v>
                </c:pt>
                <c:pt idx="116">
                  <c:v>-0.83267965475811478</c:v>
                </c:pt>
                <c:pt idx="117">
                  <c:v>-0.82974088572593174</c:v>
                </c:pt>
                <c:pt idx="118">
                  <c:v>-0.82681248846562416</c:v>
                </c:pt>
                <c:pt idx="119">
                  <c:v>-0.82389442637218824</c:v>
                </c:pt>
                <c:pt idx="120">
                  <c:v>-0.8209866629698096</c:v>
                </c:pt>
                <c:pt idx="121">
                  <c:v>-0.81808916191140812</c:v>
                </c:pt>
                <c:pt idx="122">
                  <c:v>-0.81520188697818274</c:v>
                </c:pt>
                <c:pt idx="123">
                  <c:v>-0.81232480207915936</c:v>
                </c:pt>
                <c:pt idx="124">
                  <c:v>-0.80945787125073887</c:v>
                </c:pt>
                <c:pt idx="125">
                  <c:v>-0.80660105865624887</c:v>
                </c:pt>
                <c:pt idx="126">
                  <c:v>-0.80375432858549478</c:v>
                </c:pt>
                <c:pt idx="127">
                  <c:v>-0.80091764545431354</c:v>
                </c:pt>
                <c:pt idx="128">
                  <c:v>-0.79809097380412919</c:v>
                </c:pt>
                <c:pt idx="129">
                  <c:v>-0.79527427830150899</c:v>
                </c:pt>
                <c:pt idx="130">
                  <c:v>-0.79246752373772289</c:v>
                </c:pt>
                <c:pt idx="131">
                  <c:v>-0.78967067502830202</c:v>
                </c:pt>
                <c:pt idx="132">
                  <c:v>-0.78688369721260132</c:v>
                </c:pt>
                <c:pt idx="133">
                  <c:v>-0.78410655545336139</c:v>
                </c:pt>
                <c:pt idx="134">
                  <c:v>-0.78133921503627457</c:v>
                </c:pt>
                <c:pt idx="135">
                  <c:v>-0.77858164136954933</c:v>
                </c:pt>
                <c:pt idx="136">
                  <c:v>-0.7758337999834789</c:v>
                </c:pt>
                <c:pt idx="137">
                  <c:v>-0.77309565653001033</c:v>
                </c:pt>
                <c:pt idx="138">
                  <c:v>-0.77036717678231481</c:v>
                </c:pt>
                <c:pt idx="139">
                  <c:v>-0.76764832663435989</c:v>
                </c:pt>
                <c:pt idx="140">
                  <c:v>-0.76493907210048329</c:v>
                </c:pt>
                <c:pt idx="141">
                  <c:v>-0.7622393793149681</c:v>
                </c:pt>
                <c:pt idx="142">
                  <c:v>-0.75954921453161928</c:v>
                </c:pt>
                <c:pt idx="143">
                  <c:v>-0.75686854412334215</c:v>
                </c:pt>
                <c:pt idx="144">
                  <c:v>-0.75419733458172156</c:v>
                </c:pt>
                <c:pt idx="145">
                  <c:v>-0.75153555251660376</c:v>
                </c:pt>
                <c:pt idx="146">
                  <c:v>-0.74888316465567784</c:v>
                </c:pt>
                <c:pt idx="147">
                  <c:v>-0.74624013784406107</c:v>
                </c:pt>
                <c:pt idx="148">
                  <c:v>-0.74360643904388435</c:v>
                </c:pt>
                <c:pt idx="149">
                  <c:v>-0.74098203533387774</c:v>
                </c:pt>
                <c:pt idx="150">
                  <c:v>-0.73836689390896115</c:v>
                </c:pt>
                <c:pt idx="151">
                  <c:v>-0.73576098207983265</c:v>
                </c:pt>
                <c:pt idx="152">
                  <c:v>-0.73316426727256023</c:v>
                </c:pt>
                <c:pt idx="153">
                  <c:v>-0.73057671702817517</c:v>
                </c:pt>
                <c:pt idx="154">
                  <c:v>-0.72799829900226576</c:v>
                </c:pt>
                <c:pt idx="155">
                  <c:v>-0.72542898096457298</c:v>
                </c:pt>
                <c:pt idx="156">
                  <c:v>-0.72286873079858793</c:v>
                </c:pt>
                <c:pt idx="157">
                  <c:v>-0.72031751650115017</c:v>
                </c:pt>
                <c:pt idx="158">
                  <c:v>-0.7177753061820481</c:v>
                </c:pt>
              </c:numCache>
            </c:numRef>
          </c:xVal>
          <c:yVal>
            <c:numRef>
              <c:f>'Phase Plane'!$B$7:$B$165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</c:numCache>
            </c:numRef>
          </c:yVal>
        </c:ser>
        <c:axId val="72822144"/>
        <c:axId val="72844800"/>
      </c:scatterChart>
      <c:valAx>
        <c:axId val="72822144"/>
        <c:scaling>
          <c:orientation val="minMax"/>
        </c:scaling>
        <c:axPos val="b"/>
        <c:title>
          <c:tx>
            <c:rich>
              <a:bodyPr anchor="t" anchorCtr="0"/>
              <a:lstStyle/>
              <a:p>
                <a:pPr>
                  <a:defRPr sz="2000" b="0"/>
                </a:pPr>
                <a:r>
                  <a:rPr lang="en-US" sz="2000" b="0"/>
                  <a:t>Velocity/w_d(in)</a:t>
                </a:r>
              </a:p>
            </c:rich>
          </c:tx>
          <c:layout>
            <c:manualLayout>
              <c:xMode val="edge"/>
              <c:yMode val="edge"/>
              <c:x val="0.37149233505120882"/>
              <c:y val="0.9252486997407533"/>
            </c:manualLayout>
          </c:layout>
        </c:title>
        <c:numFmt formatCode="General" sourceLinked="1"/>
        <c:tickLblPos val="nextTo"/>
        <c:crossAx val="72844800"/>
        <c:crosses val="autoZero"/>
        <c:crossBetween val="midCat"/>
      </c:valAx>
      <c:valAx>
        <c:axId val="72844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Time (s)</a:t>
                </a:r>
              </a:p>
            </c:rich>
          </c:tx>
        </c:title>
        <c:numFmt formatCode="General" sourceLinked="1"/>
        <c:tickLblPos val="nextTo"/>
        <c:crossAx val="72822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128943191067453"/>
          <c:y val="3.2968885024341281E-3"/>
          <c:w val="0.2124163086579354"/>
          <c:h val="0.19722332254480468"/>
        </c:manualLayout>
      </c:layout>
      <c:spPr>
        <a:solidFill>
          <a:sysClr val="window" lastClr="FFFFFF"/>
        </a:solidFill>
      </c:spPr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0081901206490847"/>
          <c:y val="3.0272718977612564E-2"/>
          <c:w val="0.846196371230163"/>
          <c:h val="0.84947501194252562"/>
        </c:manualLayout>
      </c:layout>
      <c:scatterChart>
        <c:scatterStyle val="lineMarker"/>
        <c:ser>
          <c:idx val="2"/>
          <c:order val="0"/>
          <c:tx>
            <c:v>Total Response</c:v>
          </c:tx>
          <c:marker>
            <c:symbol val="none"/>
          </c:marker>
          <c:xVal>
            <c:numRef>
              <c:f>'Phase Plane'!$B$7:$B$165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</c:numCache>
            </c:numRef>
          </c:xVal>
          <c:yVal>
            <c:numRef>
              <c:f>'Phase Plane'!$F$7:$F$165</c:f>
              <c:numCache>
                <c:formatCode>General</c:formatCode>
                <c:ptCount val="159"/>
                <c:pt idx="0">
                  <c:v>1</c:v>
                </c:pt>
                <c:pt idx="1">
                  <c:v>1.0472890506568309</c:v>
                </c:pt>
                <c:pt idx="2">
                  <c:v>1.0890290952829906</c:v>
                </c:pt>
                <c:pt idx="3">
                  <c:v>1.1250513554223396</c:v>
                </c:pt>
                <c:pt idx="4">
                  <c:v>1.1552167180682154</c:v>
                </c:pt>
                <c:pt idx="5">
                  <c:v>1.1794162194597986</c:v>
                </c:pt>
                <c:pt idx="6">
                  <c:v>1.1975713753176487</c:v>
                </c:pt>
                <c:pt idx="7">
                  <c:v>1.2096343569557586</c:v>
                </c:pt>
                <c:pt idx="8">
                  <c:v>1.215588013479002</c:v>
                </c:pt>
                <c:pt idx="9">
                  <c:v>1.2154457410399402</c:v>
                </c:pt>
                <c:pt idx="10">
                  <c:v>1.209251200883751</c:v>
                </c:pt>
                <c:pt idx="11">
                  <c:v>1.1970778886509681</c:v>
                </c:pt>
                <c:pt idx="12">
                  <c:v>1.1790285581310735</c:v>
                </c:pt>
                <c:pt idx="13">
                  <c:v>1.1552345033623832</c:v>
                </c:pt>
                <c:pt idx="14">
                  <c:v>1.1258547036516759</c:v>
                </c:pt>
                <c:pt idx="15">
                  <c:v>1.0910748367375085</c:v>
                </c:pt>
                <c:pt idx="16">
                  <c:v>1.0511061659410181</c:v>
                </c:pt>
                <c:pt idx="17">
                  <c:v>1.0061843077344221</c:v>
                </c:pt>
                <c:pt idx="18">
                  <c:v>0.95656788670767723</c:v>
                </c:pt>
                <c:pt idx="19">
                  <c:v>0.90253708542535072</c:v>
                </c:pt>
                <c:pt idx="20">
                  <c:v>0.84439209713645835</c:v>
                </c:pt>
                <c:pt idx="21">
                  <c:v>0.78245148972772405</c:v>
                </c:pt>
                <c:pt idx="22">
                  <c:v>0.71705048969364371</c:v>
                </c:pt>
                <c:pt idx="23">
                  <c:v>0.64853919523323988</c:v>
                </c:pt>
                <c:pt idx="24">
                  <c:v>0.57728072787218865</c:v>
                </c:pt>
                <c:pt idx="25">
                  <c:v>0.50364933224893016</c:v>
                </c:pt>
                <c:pt idx="26">
                  <c:v>0.42802843389362033</c:v>
                </c:pt>
                <c:pt idx="27">
                  <c:v>0.35080866496872487</c:v>
                </c:pt>
                <c:pt idx="28">
                  <c:v>0.27238586802939635</c:v>
                </c:pt>
                <c:pt idx="29">
                  <c:v>0.19315908790034492</c:v>
                </c:pt>
                <c:pt idx="30">
                  <c:v>0.11352856175397533</c:v>
                </c:pt>
                <c:pt idx="31">
                  <c:v>3.3893717412453554E-2</c:v>
                </c:pt>
                <c:pt idx="32">
                  <c:v>-4.5348810215215196E-2</c:v>
                </c:pt>
                <c:pt idx="33">
                  <c:v>-0.12380713481015476</c:v>
                </c:pt>
                <c:pt idx="34">
                  <c:v>-0.20109603689129629</c:v>
                </c:pt>
                <c:pt idx="35">
                  <c:v>-0.27683883534406278</c:v>
                </c:pt>
                <c:pt idx="36">
                  <c:v>-0.35066920323850226</c:v>
                </c:pt>
                <c:pt idx="37">
                  <c:v>-0.42223291928610712</c:v>
                </c:pt>
                <c:pt idx="38">
                  <c:v>-0.49118954666606707</c:v>
                </c:pt>
                <c:pt idx="39">
                  <c:v>-0.55721403137167447</c:v>
                </c:pt>
                <c:pt idx="40">
                  <c:v>-0.6199982126837319</c:v>
                </c:pt>
                <c:pt idx="41">
                  <c:v>-0.67925223886752617</c:v>
                </c:pt>
                <c:pt idx="42">
                  <c:v>-0.73470588171060636</c:v>
                </c:pt>
                <c:pt idx="43">
                  <c:v>-0.78610974406736267</c:v>
                </c:pt>
                <c:pt idx="44">
                  <c:v>-0.83323635515037242</c:v>
                </c:pt>
                <c:pt idx="45">
                  <c:v>-0.87588114890460278</c:v>
                </c:pt>
                <c:pt idx="46">
                  <c:v>-0.91386332141569382</c:v>
                </c:pt>
                <c:pt idx="47">
                  <c:v>-0.94702656393452289</c:v>
                </c:pt>
                <c:pt idx="48">
                  <c:v>-0.97523966874380064</c:v>
                </c:pt>
                <c:pt idx="49">
                  <c:v>-0.99839700574527845</c:v>
                </c:pt>
                <c:pt idx="50">
                  <c:v>-1.0164188683049491</c:v>
                </c:pt>
                <c:pt idx="51">
                  <c:v>-1.0292516875550486</c:v>
                </c:pt>
                <c:pt idx="52">
                  <c:v>-1.0368681150124508</c:v>
                </c:pt>
                <c:pt idx="53">
                  <c:v>-1.039266974029847</c:v>
                </c:pt>
                <c:pt idx="54">
                  <c:v>-1.0364730812457188</c:v>
                </c:pt>
                <c:pt idx="55">
                  <c:v>-1.0285369398383424</c:v>
                </c:pt>
                <c:pt idx="56">
                  <c:v>-1.0155343070147864</c:v>
                </c:pt>
                <c:pt idx="57">
                  <c:v>-0.99756563877509918</c:v>
                </c:pt>
                <c:pt idx="58">
                  <c:v>-0.97475541558164347</c:v>
                </c:pt>
                <c:pt idx="59">
                  <c:v>-0.94725135313110453</c:v>
                </c:pt>
                <c:pt idx="60">
                  <c:v>-0.91522350296933341</c:v>
                </c:pt>
                <c:pt idx="61">
                  <c:v>-0.87886324820440243</c:v>
                </c:pt>
                <c:pt idx="62">
                  <c:v>-0.83838220005866526</c:v>
                </c:pt>
                <c:pt idx="63">
                  <c:v>-0.7940110014540116</c:v>
                </c:pt>
                <c:pt idx="64">
                  <c:v>-0.74599804424385807</c:v>
                </c:pt>
                <c:pt idx="65">
                  <c:v>-0.69460810708889242</c:v>
                </c:pt>
                <c:pt idx="66">
                  <c:v>-0.6401209213194915</c:v>
                </c:pt>
                <c:pt idx="67">
                  <c:v>-0.58282967243464912</c:v>
                </c:pt>
                <c:pt idx="68">
                  <c:v>-0.523039445153895</c:v>
                </c:pt>
                <c:pt idx="69">
                  <c:v>-0.46106562016402147</c:v>
                </c:pt>
                <c:pt idx="70">
                  <c:v>-0.39723223088565945</c:v>
                </c:pt>
                <c:pt idx="71">
                  <c:v>-0.33187028872516716</c:v>
                </c:pt>
                <c:pt idx="72">
                  <c:v>-0.26531608537463031</c:v>
                </c:pt>
                <c:pt idx="73">
                  <c:v>-0.19790948077672574</c:v>
                </c:pt>
                <c:pt idx="74">
                  <c:v>-0.12999218538188378</c:v>
                </c:pt>
                <c:pt idx="75">
                  <c:v>-6.1906045292823182E-2</c:v>
                </c:pt>
                <c:pt idx="76">
                  <c:v>6.0086611834126377E-3</c:v>
                </c:pt>
                <c:pt idx="77">
                  <c:v>7.3414907172638641E-2</c:v>
                </c:pt>
                <c:pt idx="78">
                  <c:v>0.13998057281450912</c:v>
                </c:pt>
                <c:pt idx="79">
                  <c:v>0.20538006473973031</c:v>
                </c:pt>
                <c:pt idx="80">
                  <c:v>0.26929589163242035</c:v>
                </c:pt>
                <c:pt idx="81">
                  <c:v>0.33142018834029635</c:v>
                </c:pt>
                <c:pt idx="82">
                  <c:v>0.39145618130471854</c:v>
                </c:pt>
                <c:pt idx="83">
                  <c:v>0.44911958842579375</c:v>
                </c:pt>
                <c:pt idx="84">
                  <c:v>0.5041399468527904</c:v>
                </c:pt>
                <c:pt idx="85">
                  <c:v>0.55626186259492172</c:v>
                </c:pt>
                <c:pt idx="86">
                  <c:v>0.60524617627995447</c:v>
                </c:pt>
                <c:pt idx="87">
                  <c:v>0.65087103984564942</c:v>
                </c:pt>
                <c:pt idx="88">
                  <c:v>0.69293289942938519</c:v>
                </c:pt>
                <c:pt idx="89">
                  <c:v>0.73124738022182878</c:v>
                </c:pt>
                <c:pt idx="90">
                  <c:v>0.76565006956860038</c:v>
                </c:pt>
                <c:pt idx="91">
                  <c:v>0.79599719513681755</c:v>
                </c:pt>
                <c:pt idx="92">
                  <c:v>0.8221661955084445</c:v>
                </c:pt>
                <c:pt idx="93">
                  <c:v>0.84405618111669034</c:v>
                </c:pt>
                <c:pt idx="94">
                  <c:v>0.8615882840025324</c:v>
                </c:pt>
                <c:pt idx="95">
                  <c:v>0.87470589543284916</c:v>
                </c:pt>
                <c:pt idx="96">
                  <c:v>0.88337479098690763</c:v>
                </c:pt>
                <c:pt idx="97">
                  <c:v>0.88758314328114485</c:v>
                </c:pt>
                <c:pt idx="98">
                  <c:v>0.88734142306058783</c:v>
                </c:pt>
                <c:pt idx="99">
                  <c:v>0.88268218993608627</c:v>
                </c:pt>
                <c:pt idx="100">
                  <c:v>0.87365977458711974</c:v>
                </c:pt>
                <c:pt idx="101">
                  <c:v>0.86034985477764292</c:v>
                </c:pt>
                <c:pt idx="102">
                  <c:v>0.84284892804474476</c:v>
                </c:pt>
                <c:pt idx="103">
                  <c:v>0.82127368441433679</c:v>
                </c:pt>
                <c:pt idx="104">
                  <c:v>0.79576028297235013</c:v>
                </c:pt>
                <c:pt idx="105">
                  <c:v>0.76646353657177313</c:v>
                </c:pt>
                <c:pt idx="106">
                  <c:v>0.73355600938320786</c:v>
                </c:pt>
                <c:pt idx="107">
                  <c:v>0.69722703239752037</c:v>
                </c:pt>
                <c:pt idx="108">
                  <c:v>0.65768164236178683</c:v>
                </c:pt>
                <c:pt idx="109">
                  <c:v>0.61513944997243586</c:v>
                </c:pt>
                <c:pt idx="110">
                  <c:v>0.56983344346077702</c:v>
                </c:pt>
                <c:pt idx="111">
                  <c:v>0.52200873398463676</c:v>
                </c:pt>
                <c:pt idx="112">
                  <c:v>0.47192124948445519</c:v>
                </c:pt>
                <c:pt idx="113">
                  <c:v>0.41983638387194172</c:v>
                </c:pt>
                <c:pt idx="114">
                  <c:v>0.36602760859345307</c:v>
                </c:pt>
                <c:pt idx="115">
                  <c:v>0.31077505374802061</c:v>
                </c:pt>
                <c:pt idx="116">
                  <c:v>0.25436406604098932</c:v>
                </c:pt>
                <c:pt idx="117">
                  <c:v>0.19708375091829489</c:v>
                </c:pt>
                <c:pt idx="118">
                  <c:v>0.13922550625343724</c:v>
                </c:pt>
                <c:pt idx="119">
                  <c:v>8.1081554949323759E-2</c:v>
                </c:pt>
                <c:pt idx="120">
                  <c:v>2.2943483770715853E-2</c:v>
                </c:pt>
                <c:pt idx="121">
                  <c:v>-3.4899204359615792E-2</c:v>
                </c:pt>
                <c:pt idx="122">
                  <c:v>-9.2160517485890409E-2</c:v>
                </c:pt>
                <c:pt idx="123">
                  <c:v>-0.14855937420298648</c:v>
                </c:pt>
                <c:pt idx="124">
                  <c:v>-0.20382096892250923</c:v>
                </c:pt>
                <c:pt idx="125">
                  <c:v>-0.25767809626364446</c:v>
                </c:pt>
                <c:pt idx="126">
                  <c:v>-0.30987242826096123</c:v>
                </c:pt>
                <c:pt idx="127">
                  <c:v>-0.36015573836075948</c:v>
                </c:pt>
                <c:pt idx="128">
                  <c:v>-0.40829106648504132</c:v>
                </c:pt>
                <c:pt idx="129">
                  <c:v>-0.45405381977599724</c:v>
                </c:pt>
                <c:pt idx="130">
                  <c:v>-0.49723280399218595</c:v>
                </c:pt>
                <c:pt idx="131">
                  <c:v>-0.53763118090839279</c:v>
                </c:pt>
                <c:pt idx="132">
                  <c:v>-0.57506734747242982</c:v>
                </c:pt>
                <c:pt idx="133">
                  <c:v>-0.60937573289172942</c:v>
                </c:pt>
                <c:pt idx="134">
                  <c:v>-0.64040751025829235</c:v>
                </c:pt>
                <c:pt idx="135">
                  <c:v>-0.66803121977006608</c:v>
                </c:pt>
                <c:pt idx="136">
                  <c:v>-0.69213330106782334</c:v>
                </c:pt>
                <c:pt idx="137">
                  <c:v>-0.71261853267675335</c:v>
                </c:pt>
                <c:pt idx="138">
                  <c:v>-0.72941037701875311</c:v>
                </c:pt>
                <c:pt idx="139">
                  <c:v>-0.74245122994252966</c:v>
                </c:pt>
                <c:pt idx="140">
                  <c:v>-0.75170257420155662</c:v>
                </c:pt>
                <c:pt idx="141">
                  <c:v>-0.75714503679231859</c:v>
                </c:pt>
                <c:pt idx="142">
                  <c:v>-0.75877835054469223</c:v>
                </c:pt>
                <c:pt idx="143">
                  <c:v>-0.75662122083040972</c:v>
                </c:pt>
                <c:pt idx="144">
                  <c:v>-0.75071109872198183</c:v>
                </c:pt>
                <c:pt idx="145">
                  <c:v>-0.74110386239097936</c:v>
                </c:pt>
                <c:pt idx="146">
                  <c:v>-0.72787340897895558</c:v>
                </c:pt>
                <c:pt idx="147">
                  <c:v>-0.71111115960443427</c:v>
                </c:pt>
                <c:pt idx="148">
                  <c:v>-0.69092548058322323</c:v>
                </c:pt>
                <c:pt idx="149">
                  <c:v>-0.66744102433491403</c:v>
                </c:pt>
                <c:pt idx="150">
                  <c:v>-0.64079799382394753</c:v>
                </c:pt>
                <c:pt idx="151">
                  <c:v>-0.61115133473732552</c:v>
                </c:pt>
                <c:pt idx="152">
                  <c:v>-0.57866985993132891</c:v>
                </c:pt>
                <c:pt idx="153">
                  <c:v>-0.54353531098499752</c:v>
                </c:pt>
                <c:pt idx="154">
                  <c:v>-0.50594136197725403</c:v>
                </c:pt>
                <c:pt idx="155">
                  <c:v>-0.46609257085625316</c:v>
                </c:pt>
                <c:pt idx="156">
                  <c:v>-0.42420328399270657</c:v>
                </c:pt>
                <c:pt idx="157">
                  <c:v>-0.38049649970269989</c:v>
                </c:pt>
                <c:pt idx="158">
                  <c:v>-0.3352026966890877</c:v>
                </c:pt>
              </c:numCache>
            </c:numRef>
          </c:yVal>
        </c:ser>
        <c:ser>
          <c:idx val="0"/>
          <c:order val="1"/>
          <c:tx>
            <c:v>Positive Envelope</c:v>
          </c:tx>
          <c:spPr>
            <a:ln w="28575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'Phase Plane'!$B$7:$B$165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</c:numCache>
            </c:numRef>
          </c:xVal>
          <c:yVal>
            <c:numRef>
              <c:f>'Phase Plane'!$H$7:$H$165</c:f>
              <c:numCache>
                <c:formatCode>General</c:formatCode>
                <c:ptCount val="159"/>
                <c:pt idx="0">
                  <c:v>1.2548495114393414</c:v>
                </c:pt>
                <c:pt idx="1">
                  <c:v>1.2504207820195752</c:v>
                </c:pt>
                <c:pt idx="2">
                  <c:v>1.2460076828758657</c:v>
                </c:pt>
                <c:pt idx="3">
                  <c:v>1.2416101588444164</c:v>
                </c:pt>
                <c:pt idx="4">
                  <c:v>1.2372281549561195</c:v>
                </c:pt>
                <c:pt idx="5">
                  <c:v>1.2328616164358692</c:v>
                </c:pt>
                <c:pt idx="6">
                  <c:v>1.228510488701877</c:v>
                </c:pt>
                <c:pt idx="7">
                  <c:v>1.2241747173649902</c:v>
                </c:pt>
                <c:pt idx="8">
                  <c:v>1.2198542482280099</c:v>
                </c:pt>
                <c:pt idx="9">
                  <c:v>1.2155490272850162</c:v>
                </c:pt>
                <c:pt idx="10">
                  <c:v>1.2112590007206909</c:v>
                </c:pt>
                <c:pt idx="11">
                  <c:v>1.2069841149096463</c:v>
                </c:pt>
                <c:pt idx="12">
                  <c:v>1.2027243164157539</c:v>
                </c:pt>
                <c:pt idx="13">
                  <c:v>1.1984795519914775</c:v>
                </c:pt>
                <c:pt idx="14">
                  <c:v>1.194249768577206</c:v>
                </c:pt>
                <c:pt idx="15">
                  <c:v>1.1900349133005916</c:v>
                </c:pt>
                <c:pt idx="16">
                  <c:v>1.1858349334758891</c:v>
                </c:pt>
                <c:pt idx="17">
                  <c:v>1.1816497766032954</c:v>
                </c:pt>
                <c:pt idx="18">
                  <c:v>1.1774793903682954</c:v>
                </c:pt>
                <c:pt idx="19">
                  <c:v>1.1733237226410067</c:v>
                </c:pt>
                <c:pt idx="20">
                  <c:v>1.1691827214755288</c:v>
                </c:pt>
                <c:pt idx="21">
                  <c:v>1.1650563351092929</c:v>
                </c:pt>
                <c:pt idx="22">
                  <c:v>1.160944511962416</c:v>
                </c:pt>
                <c:pt idx="23">
                  <c:v>1.1568472006370552</c:v>
                </c:pt>
                <c:pt idx="24">
                  <c:v>1.1527643499167652</c:v>
                </c:pt>
                <c:pt idx="25">
                  <c:v>1.1486959087658593</c:v>
                </c:pt>
                <c:pt idx="26">
                  <c:v>1.1446418263287699</c:v>
                </c:pt>
                <c:pt idx="27">
                  <c:v>1.140602051929414</c:v>
                </c:pt>
                <c:pt idx="28">
                  <c:v>1.1365765350705586</c:v>
                </c:pt>
                <c:pt idx="29">
                  <c:v>1.1325652254331908</c:v>
                </c:pt>
                <c:pt idx="30">
                  <c:v>1.1285680728758878</c:v>
                </c:pt>
                <c:pt idx="31">
                  <c:v>1.1245850274341909</c:v>
                </c:pt>
                <c:pt idx="32">
                  <c:v>1.1206160393199796</c:v>
                </c:pt>
                <c:pt idx="33">
                  <c:v>1.1166610589208512</c:v>
                </c:pt>
                <c:pt idx="34">
                  <c:v>1.1127200367994996</c:v>
                </c:pt>
                <c:pt idx="35">
                  <c:v>1.1087929236930962</c:v>
                </c:pt>
                <c:pt idx="36">
                  <c:v>1.1048796705126764</c:v>
                </c:pt>
                <c:pt idx="37">
                  <c:v>1.1009802283425245</c:v>
                </c:pt>
                <c:pt idx="38">
                  <c:v>1.0970945484395627</c:v>
                </c:pt>
                <c:pt idx="39">
                  <c:v>1.0932225822327413</c:v>
                </c:pt>
                <c:pt idx="40">
                  <c:v>1.0893642813224327</c:v>
                </c:pt>
                <c:pt idx="41">
                  <c:v>1.0855195974798248</c:v>
                </c:pt>
                <c:pt idx="42">
                  <c:v>1.0816884826463198</c:v>
                </c:pt>
                <c:pt idx="43">
                  <c:v>1.0778708889329325</c:v>
                </c:pt>
                <c:pt idx="44">
                  <c:v>1.0740667686196916</c:v>
                </c:pt>
                <c:pt idx="45">
                  <c:v>1.0702760741550437</c:v>
                </c:pt>
                <c:pt idx="46">
                  <c:v>1.0664987581552587</c:v>
                </c:pt>
                <c:pt idx="47">
                  <c:v>1.0627347734038373</c:v>
                </c:pt>
                <c:pt idx="48">
                  <c:v>1.0589840728509212</c:v>
                </c:pt>
                <c:pt idx="49">
                  <c:v>1.0552466096127044</c:v>
                </c:pt>
                <c:pt idx="50">
                  <c:v>1.0515223369708482</c:v>
                </c:pt>
                <c:pt idx="51">
                  <c:v>1.0478112083718958</c:v>
                </c:pt>
                <c:pt idx="52">
                  <c:v>1.0441131774266912</c:v>
                </c:pt>
                <c:pt idx="53">
                  <c:v>1.0404281979097998</c:v>
                </c:pt>
                <c:pt idx="54">
                  <c:v>1.0367562237589294</c:v>
                </c:pt>
                <c:pt idx="55">
                  <c:v>1.0330972090743558</c:v>
                </c:pt>
                <c:pt idx="56">
                  <c:v>1.0294511081183471</c:v>
                </c:pt>
                <c:pt idx="57">
                  <c:v>1.0258178753145943</c:v>
                </c:pt>
                <c:pt idx="58">
                  <c:v>1.02219746524764</c:v>
                </c:pt>
                <c:pt idx="59">
                  <c:v>1.0185898326623111</c:v>
                </c:pt>
                <c:pt idx="60">
                  <c:v>1.0149949324631531</c:v>
                </c:pt>
                <c:pt idx="61">
                  <c:v>1.0114127197138674</c:v>
                </c:pt>
                <c:pt idx="62">
                  <c:v>1.0078431496367473</c:v>
                </c:pt>
                <c:pt idx="63">
                  <c:v>1.0042861776121208</c:v>
                </c:pt>
                <c:pt idx="64">
                  <c:v>1.000741759177791</c:v>
                </c:pt>
                <c:pt idx="65">
                  <c:v>0.99720985002848139</c:v>
                </c:pt>
                <c:pt idx="66">
                  <c:v>0.99369040601528169</c:v>
                </c:pt>
                <c:pt idx="67">
                  <c:v>0.99018338314509591</c:v>
                </c:pt>
                <c:pt idx="68">
                  <c:v>0.98668873758009246</c:v>
                </c:pt>
                <c:pt idx="69">
                  <c:v>0.9832064256371561</c:v>
                </c:pt>
                <c:pt idx="70">
                  <c:v>0.9797364037873425</c:v>
                </c:pt>
                <c:pt idx="71">
                  <c:v>0.97627862865533332</c:v>
                </c:pt>
                <c:pt idx="72">
                  <c:v>0.97283305701889422</c:v>
                </c:pt>
                <c:pt idx="73">
                  <c:v>0.96939964580833493</c:v>
                </c:pt>
                <c:pt idx="74">
                  <c:v>0.96597835210597061</c:v>
                </c:pt>
                <c:pt idx="75">
                  <c:v>0.96256913314558545</c:v>
                </c:pt>
                <c:pt idx="76">
                  <c:v>0.95917194631189828</c:v>
                </c:pt>
                <c:pt idx="77">
                  <c:v>0.95578674914002903</c:v>
                </c:pt>
                <c:pt idx="78">
                  <c:v>0.95241349931496933</c:v>
                </c:pt>
                <c:pt idx="79">
                  <c:v>0.94905215467105219</c:v>
                </c:pt>
                <c:pt idx="80">
                  <c:v>0.94570267319142587</c:v>
                </c:pt>
                <c:pt idx="81">
                  <c:v>0.94236501300752828</c:v>
                </c:pt>
                <c:pt idx="82">
                  <c:v>0.93903913239856374</c:v>
                </c:pt>
                <c:pt idx="83">
                  <c:v>0.93572498979098118</c:v>
                </c:pt>
                <c:pt idx="84">
                  <c:v>0.93242254375795497</c:v>
                </c:pt>
                <c:pt idx="85">
                  <c:v>0.92913175301886664</c:v>
                </c:pt>
                <c:pt idx="86">
                  <c:v>0.92585257643878927</c:v>
                </c:pt>
                <c:pt idx="87">
                  <c:v>0.9225849730279726</c:v>
                </c:pt>
                <c:pt idx="88">
                  <c:v>0.91932890194133154</c:v>
                </c:pt>
                <c:pt idx="89">
                  <c:v>0.91608432247793525</c:v>
                </c:pt>
                <c:pt idx="90">
                  <c:v>0.9128511940804982</c:v>
                </c:pt>
                <c:pt idx="91">
                  <c:v>0.90962947633487323</c:v>
                </c:pt>
                <c:pt idx="92">
                  <c:v>0.90641912896954657</c:v>
                </c:pt>
                <c:pt idx="93">
                  <c:v>0.90322011185513429</c:v>
                </c:pt>
                <c:pt idx="94">
                  <c:v>0.90003238500388094</c:v>
                </c:pt>
                <c:pt idx="95">
                  <c:v>0.89685590856915931</c:v>
                </c:pt>
                <c:pt idx="96">
                  <c:v>0.89369064284497268</c:v>
                </c:pt>
                <c:pt idx="97">
                  <c:v>0.89053654826545814</c:v>
                </c:pt>
                <c:pt idx="98">
                  <c:v>0.8873935854043925</c:v>
                </c:pt>
                <c:pt idx="99">
                  <c:v>0.88426171497469885</c:v>
                </c:pt>
                <c:pt idx="100">
                  <c:v>0.88114089782795646</c:v>
                </c:pt>
                <c:pt idx="101">
                  <c:v>0.87803109495390996</c:v>
                </c:pt>
                <c:pt idx="102">
                  <c:v>0.87493226747998309</c:v>
                </c:pt>
                <c:pt idx="103">
                  <c:v>0.87184437667079218</c:v>
                </c:pt>
                <c:pt idx="104">
                  <c:v>0.86876738392766173</c:v>
                </c:pt>
                <c:pt idx="105">
                  <c:v>0.86570125078814242</c:v>
                </c:pt>
                <c:pt idx="106">
                  <c:v>0.86264593892553021</c:v>
                </c:pt>
                <c:pt idx="107">
                  <c:v>0.85960141014838676</c:v>
                </c:pt>
                <c:pt idx="108">
                  <c:v>0.85656762640006301</c:v>
                </c:pt>
                <c:pt idx="109">
                  <c:v>0.85354454975822258</c:v>
                </c:pt>
                <c:pt idx="110">
                  <c:v>0.85053214243436792</c:v>
                </c:pt>
                <c:pt idx="111">
                  <c:v>0.84753036677336835</c:v>
                </c:pt>
                <c:pt idx="112">
                  <c:v>0.84453918525298899</c:v>
                </c:pt>
                <c:pt idx="113">
                  <c:v>0.84155856048342192</c:v>
                </c:pt>
                <c:pt idx="114">
                  <c:v>0.83858845520681857</c:v>
                </c:pt>
                <c:pt idx="115">
                  <c:v>0.8356288322968245</c:v>
                </c:pt>
                <c:pt idx="116">
                  <c:v>0.83267965475811478</c:v>
                </c:pt>
                <c:pt idx="117">
                  <c:v>0.82974088572593174</c:v>
                </c:pt>
                <c:pt idx="118">
                  <c:v>0.82681248846562416</c:v>
                </c:pt>
                <c:pt idx="119">
                  <c:v>0.82389442637218824</c:v>
                </c:pt>
                <c:pt idx="120">
                  <c:v>0.8209866629698096</c:v>
                </c:pt>
                <c:pt idx="121">
                  <c:v>0.81808916191140812</c:v>
                </c:pt>
                <c:pt idx="122">
                  <c:v>0.81520188697818274</c:v>
                </c:pt>
                <c:pt idx="123">
                  <c:v>0.81232480207915936</c:v>
                </c:pt>
                <c:pt idx="124">
                  <c:v>0.80945787125073887</c:v>
                </c:pt>
                <c:pt idx="125">
                  <c:v>0.80660105865624887</c:v>
                </c:pt>
                <c:pt idx="126">
                  <c:v>0.80375432858549478</c:v>
                </c:pt>
                <c:pt idx="127">
                  <c:v>0.80091764545431354</c:v>
                </c:pt>
                <c:pt idx="128">
                  <c:v>0.79809097380412919</c:v>
                </c:pt>
                <c:pt idx="129">
                  <c:v>0.79527427830150899</c:v>
                </c:pt>
                <c:pt idx="130">
                  <c:v>0.79246752373772289</c:v>
                </c:pt>
                <c:pt idx="131">
                  <c:v>0.78967067502830202</c:v>
                </c:pt>
                <c:pt idx="132">
                  <c:v>0.78688369721260132</c:v>
                </c:pt>
                <c:pt idx="133">
                  <c:v>0.78410655545336139</c:v>
                </c:pt>
                <c:pt idx="134">
                  <c:v>0.78133921503627457</c:v>
                </c:pt>
                <c:pt idx="135">
                  <c:v>0.77858164136954933</c:v>
                </c:pt>
                <c:pt idx="136">
                  <c:v>0.7758337999834789</c:v>
                </c:pt>
                <c:pt idx="137">
                  <c:v>0.77309565653001033</c:v>
                </c:pt>
                <c:pt idx="138">
                  <c:v>0.77036717678231481</c:v>
                </c:pt>
                <c:pt idx="139">
                  <c:v>0.76764832663435989</c:v>
                </c:pt>
                <c:pt idx="140">
                  <c:v>0.76493907210048329</c:v>
                </c:pt>
                <c:pt idx="141">
                  <c:v>0.7622393793149681</c:v>
                </c:pt>
                <c:pt idx="142">
                  <c:v>0.75954921453161928</c:v>
                </c:pt>
                <c:pt idx="143">
                  <c:v>0.75686854412334215</c:v>
                </c:pt>
                <c:pt idx="144">
                  <c:v>0.75419733458172156</c:v>
                </c:pt>
                <c:pt idx="145">
                  <c:v>0.75153555251660376</c:v>
                </c:pt>
                <c:pt idx="146">
                  <c:v>0.74888316465567784</c:v>
                </c:pt>
                <c:pt idx="147">
                  <c:v>0.74624013784406107</c:v>
                </c:pt>
                <c:pt idx="148">
                  <c:v>0.74360643904388435</c:v>
                </c:pt>
                <c:pt idx="149">
                  <c:v>0.74098203533387774</c:v>
                </c:pt>
                <c:pt idx="150">
                  <c:v>0.73836689390896115</c:v>
                </c:pt>
                <c:pt idx="151">
                  <c:v>0.73576098207983265</c:v>
                </c:pt>
                <c:pt idx="152">
                  <c:v>0.73316426727256023</c:v>
                </c:pt>
                <c:pt idx="153">
                  <c:v>0.73057671702817517</c:v>
                </c:pt>
                <c:pt idx="154">
                  <c:v>0.72799829900226576</c:v>
                </c:pt>
                <c:pt idx="155">
                  <c:v>0.72542898096457298</c:v>
                </c:pt>
                <c:pt idx="156">
                  <c:v>0.72286873079858793</c:v>
                </c:pt>
                <c:pt idx="157">
                  <c:v>0.72031751650115017</c:v>
                </c:pt>
                <c:pt idx="158">
                  <c:v>0.7177753061820481</c:v>
                </c:pt>
              </c:numCache>
            </c:numRef>
          </c:yVal>
        </c:ser>
        <c:ser>
          <c:idx val="1"/>
          <c:order val="2"/>
          <c:tx>
            <c:v>Negative Envelope</c:v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xVal>
            <c:numRef>
              <c:f>'Phase Plane'!$B$7:$B$165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</c:numCache>
            </c:numRef>
          </c:xVal>
          <c:yVal>
            <c:numRef>
              <c:f>'Phase Plane'!$I$7:$I$165</c:f>
              <c:numCache>
                <c:formatCode>General</c:formatCode>
                <c:ptCount val="159"/>
                <c:pt idx="0">
                  <c:v>-1.2548495114393414</c:v>
                </c:pt>
                <c:pt idx="1">
                  <c:v>-1.2504207820195752</c:v>
                </c:pt>
                <c:pt idx="2">
                  <c:v>-1.2460076828758657</c:v>
                </c:pt>
                <c:pt idx="3">
                  <c:v>-1.2416101588444164</c:v>
                </c:pt>
                <c:pt idx="4">
                  <c:v>-1.2372281549561195</c:v>
                </c:pt>
                <c:pt idx="5">
                  <c:v>-1.2328616164358692</c:v>
                </c:pt>
                <c:pt idx="6">
                  <c:v>-1.228510488701877</c:v>
                </c:pt>
                <c:pt idx="7">
                  <c:v>-1.2241747173649902</c:v>
                </c:pt>
                <c:pt idx="8">
                  <c:v>-1.2198542482280099</c:v>
                </c:pt>
                <c:pt idx="9">
                  <c:v>-1.2155490272850162</c:v>
                </c:pt>
                <c:pt idx="10">
                  <c:v>-1.2112590007206909</c:v>
                </c:pt>
                <c:pt idx="11">
                  <c:v>-1.2069841149096463</c:v>
                </c:pt>
                <c:pt idx="12">
                  <c:v>-1.2027243164157539</c:v>
                </c:pt>
                <c:pt idx="13">
                  <c:v>-1.1984795519914775</c:v>
                </c:pt>
                <c:pt idx="14">
                  <c:v>-1.194249768577206</c:v>
                </c:pt>
                <c:pt idx="15">
                  <c:v>-1.1900349133005916</c:v>
                </c:pt>
                <c:pt idx="16">
                  <c:v>-1.1858349334758891</c:v>
                </c:pt>
                <c:pt idx="17">
                  <c:v>-1.1816497766032954</c:v>
                </c:pt>
                <c:pt idx="18">
                  <c:v>-1.1774793903682954</c:v>
                </c:pt>
                <c:pt idx="19">
                  <c:v>-1.1733237226410067</c:v>
                </c:pt>
                <c:pt idx="20">
                  <c:v>-1.1691827214755288</c:v>
                </c:pt>
                <c:pt idx="21">
                  <c:v>-1.1650563351092929</c:v>
                </c:pt>
                <c:pt idx="22">
                  <c:v>-1.160944511962416</c:v>
                </c:pt>
                <c:pt idx="23">
                  <c:v>-1.1568472006370552</c:v>
                </c:pt>
                <c:pt idx="24">
                  <c:v>-1.1527643499167652</c:v>
                </c:pt>
                <c:pt idx="25">
                  <c:v>-1.1486959087658593</c:v>
                </c:pt>
                <c:pt idx="26">
                  <c:v>-1.1446418263287699</c:v>
                </c:pt>
                <c:pt idx="27">
                  <c:v>-1.140602051929414</c:v>
                </c:pt>
                <c:pt idx="28">
                  <c:v>-1.1365765350705586</c:v>
                </c:pt>
                <c:pt idx="29">
                  <c:v>-1.1325652254331908</c:v>
                </c:pt>
                <c:pt idx="30">
                  <c:v>-1.1285680728758878</c:v>
                </c:pt>
                <c:pt idx="31">
                  <c:v>-1.1245850274341909</c:v>
                </c:pt>
                <c:pt idx="32">
                  <c:v>-1.1206160393199796</c:v>
                </c:pt>
                <c:pt idx="33">
                  <c:v>-1.1166610589208512</c:v>
                </c:pt>
                <c:pt idx="34">
                  <c:v>-1.1127200367994996</c:v>
                </c:pt>
                <c:pt idx="35">
                  <c:v>-1.1087929236930962</c:v>
                </c:pt>
                <c:pt idx="36">
                  <c:v>-1.1048796705126764</c:v>
                </c:pt>
                <c:pt idx="37">
                  <c:v>-1.1009802283425245</c:v>
                </c:pt>
                <c:pt idx="38">
                  <c:v>-1.0970945484395627</c:v>
                </c:pt>
                <c:pt idx="39">
                  <c:v>-1.0932225822327413</c:v>
                </c:pt>
                <c:pt idx="40">
                  <c:v>-1.0893642813224327</c:v>
                </c:pt>
                <c:pt idx="41">
                  <c:v>-1.0855195974798248</c:v>
                </c:pt>
                <c:pt idx="42">
                  <c:v>-1.0816884826463198</c:v>
                </c:pt>
                <c:pt idx="43">
                  <c:v>-1.0778708889329325</c:v>
                </c:pt>
                <c:pt idx="44">
                  <c:v>-1.0740667686196916</c:v>
                </c:pt>
                <c:pt idx="45">
                  <c:v>-1.0702760741550437</c:v>
                </c:pt>
                <c:pt idx="46">
                  <c:v>-1.0664987581552587</c:v>
                </c:pt>
                <c:pt idx="47">
                  <c:v>-1.0627347734038373</c:v>
                </c:pt>
                <c:pt idx="48">
                  <c:v>-1.0589840728509212</c:v>
                </c:pt>
                <c:pt idx="49">
                  <c:v>-1.0552466096127044</c:v>
                </c:pt>
                <c:pt idx="50">
                  <c:v>-1.0515223369708482</c:v>
                </c:pt>
                <c:pt idx="51">
                  <c:v>-1.0478112083718958</c:v>
                </c:pt>
                <c:pt idx="52">
                  <c:v>-1.0441131774266912</c:v>
                </c:pt>
                <c:pt idx="53">
                  <c:v>-1.0404281979097998</c:v>
                </c:pt>
                <c:pt idx="54">
                  <c:v>-1.0367562237589294</c:v>
                </c:pt>
                <c:pt idx="55">
                  <c:v>-1.0330972090743558</c:v>
                </c:pt>
                <c:pt idx="56">
                  <c:v>-1.0294511081183471</c:v>
                </c:pt>
                <c:pt idx="57">
                  <c:v>-1.0258178753145943</c:v>
                </c:pt>
                <c:pt idx="58">
                  <c:v>-1.02219746524764</c:v>
                </c:pt>
                <c:pt idx="59">
                  <c:v>-1.0185898326623111</c:v>
                </c:pt>
                <c:pt idx="60">
                  <c:v>-1.0149949324631531</c:v>
                </c:pt>
                <c:pt idx="61">
                  <c:v>-1.0114127197138674</c:v>
                </c:pt>
                <c:pt idx="62">
                  <c:v>-1.0078431496367473</c:v>
                </c:pt>
                <c:pt idx="63">
                  <c:v>-1.0042861776121208</c:v>
                </c:pt>
                <c:pt idx="64">
                  <c:v>-1.000741759177791</c:v>
                </c:pt>
                <c:pt idx="65">
                  <c:v>-0.99720985002848139</c:v>
                </c:pt>
                <c:pt idx="66">
                  <c:v>-0.99369040601528169</c:v>
                </c:pt>
                <c:pt idx="67">
                  <c:v>-0.99018338314509591</c:v>
                </c:pt>
                <c:pt idx="68">
                  <c:v>-0.98668873758009246</c:v>
                </c:pt>
                <c:pt idx="69">
                  <c:v>-0.9832064256371561</c:v>
                </c:pt>
                <c:pt idx="70">
                  <c:v>-0.9797364037873425</c:v>
                </c:pt>
                <c:pt idx="71">
                  <c:v>-0.97627862865533332</c:v>
                </c:pt>
                <c:pt idx="72">
                  <c:v>-0.97283305701889422</c:v>
                </c:pt>
                <c:pt idx="73">
                  <c:v>-0.96939964580833493</c:v>
                </c:pt>
                <c:pt idx="74">
                  <c:v>-0.96597835210597061</c:v>
                </c:pt>
                <c:pt idx="75">
                  <c:v>-0.96256913314558545</c:v>
                </c:pt>
                <c:pt idx="76">
                  <c:v>-0.95917194631189828</c:v>
                </c:pt>
                <c:pt idx="77">
                  <c:v>-0.95578674914002903</c:v>
                </c:pt>
                <c:pt idx="78">
                  <c:v>-0.95241349931496933</c:v>
                </c:pt>
                <c:pt idx="79">
                  <c:v>-0.94905215467105219</c:v>
                </c:pt>
                <c:pt idx="80">
                  <c:v>-0.94570267319142587</c:v>
                </c:pt>
                <c:pt idx="81">
                  <c:v>-0.94236501300752828</c:v>
                </c:pt>
                <c:pt idx="82">
                  <c:v>-0.93903913239856374</c:v>
                </c:pt>
                <c:pt idx="83">
                  <c:v>-0.93572498979098118</c:v>
                </c:pt>
                <c:pt idx="84">
                  <c:v>-0.93242254375795497</c:v>
                </c:pt>
                <c:pt idx="85">
                  <c:v>-0.92913175301886664</c:v>
                </c:pt>
                <c:pt idx="86">
                  <c:v>-0.92585257643878927</c:v>
                </c:pt>
                <c:pt idx="87">
                  <c:v>-0.9225849730279726</c:v>
                </c:pt>
                <c:pt idx="88">
                  <c:v>-0.91932890194133154</c:v>
                </c:pt>
                <c:pt idx="89">
                  <c:v>-0.91608432247793525</c:v>
                </c:pt>
                <c:pt idx="90">
                  <c:v>-0.9128511940804982</c:v>
                </c:pt>
                <c:pt idx="91">
                  <c:v>-0.90962947633487323</c:v>
                </c:pt>
                <c:pt idx="92">
                  <c:v>-0.90641912896954657</c:v>
                </c:pt>
                <c:pt idx="93">
                  <c:v>-0.90322011185513429</c:v>
                </c:pt>
                <c:pt idx="94">
                  <c:v>-0.90003238500388094</c:v>
                </c:pt>
                <c:pt idx="95">
                  <c:v>-0.89685590856915931</c:v>
                </c:pt>
                <c:pt idx="96">
                  <c:v>-0.89369064284497268</c:v>
                </c:pt>
                <c:pt idx="97">
                  <c:v>-0.89053654826545814</c:v>
                </c:pt>
                <c:pt idx="98">
                  <c:v>-0.8873935854043925</c:v>
                </c:pt>
                <c:pt idx="99">
                  <c:v>-0.88426171497469885</c:v>
                </c:pt>
                <c:pt idx="100">
                  <c:v>-0.88114089782795646</c:v>
                </c:pt>
                <c:pt idx="101">
                  <c:v>-0.87803109495390996</c:v>
                </c:pt>
                <c:pt idx="102">
                  <c:v>-0.87493226747998309</c:v>
                </c:pt>
                <c:pt idx="103">
                  <c:v>-0.87184437667079218</c:v>
                </c:pt>
                <c:pt idx="104">
                  <c:v>-0.86876738392766173</c:v>
                </c:pt>
                <c:pt idx="105">
                  <c:v>-0.86570125078814242</c:v>
                </c:pt>
                <c:pt idx="106">
                  <c:v>-0.86264593892553021</c:v>
                </c:pt>
                <c:pt idx="107">
                  <c:v>-0.85960141014838676</c:v>
                </c:pt>
                <c:pt idx="108">
                  <c:v>-0.85656762640006301</c:v>
                </c:pt>
                <c:pt idx="109">
                  <c:v>-0.85354454975822258</c:v>
                </c:pt>
                <c:pt idx="110">
                  <c:v>-0.85053214243436792</c:v>
                </c:pt>
                <c:pt idx="111">
                  <c:v>-0.84753036677336835</c:v>
                </c:pt>
                <c:pt idx="112">
                  <c:v>-0.84453918525298899</c:v>
                </c:pt>
                <c:pt idx="113">
                  <c:v>-0.84155856048342192</c:v>
                </c:pt>
                <c:pt idx="114">
                  <c:v>-0.83858845520681857</c:v>
                </c:pt>
                <c:pt idx="115">
                  <c:v>-0.8356288322968245</c:v>
                </c:pt>
                <c:pt idx="116">
                  <c:v>-0.83267965475811478</c:v>
                </c:pt>
                <c:pt idx="117">
                  <c:v>-0.82974088572593174</c:v>
                </c:pt>
                <c:pt idx="118">
                  <c:v>-0.82681248846562416</c:v>
                </c:pt>
                <c:pt idx="119">
                  <c:v>-0.82389442637218824</c:v>
                </c:pt>
                <c:pt idx="120">
                  <c:v>-0.8209866629698096</c:v>
                </c:pt>
                <c:pt idx="121">
                  <c:v>-0.81808916191140812</c:v>
                </c:pt>
                <c:pt idx="122">
                  <c:v>-0.81520188697818274</c:v>
                </c:pt>
                <c:pt idx="123">
                  <c:v>-0.81232480207915936</c:v>
                </c:pt>
                <c:pt idx="124">
                  <c:v>-0.80945787125073887</c:v>
                </c:pt>
                <c:pt idx="125">
                  <c:v>-0.80660105865624887</c:v>
                </c:pt>
                <c:pt idx="126">
                  <c:v>-0.80375432858549478</c:v>
                </c:pt>
                <c:pt idx="127">
                  <c:v>-0.80091764545431354</c:v>
                </c:pt>
                <c:pt idx="128">
                  <c:v>-0.79809097380412919</c:v>
                </c:pt>
                <c:pt idx="129">
                  <c:v>-0.79527427830150899</c:v>
                </c:pt>
                <c:pt idx="130">
                  <c:v>-0.79246752373772289</c:v>
                </c:pt>
                <c:pt idx="131">
                  <c:v>-0.78967067502830202</c:v>
                </c:pt>
                <c:pt idx="132">
                  <c:v>-0.78688369721260132</c:v>
                </c:pt>
                <c:pt idx="133">
                  <c:v>-0.78410655545336139</c:v>
                </c:pt>
                <c:pt idx="134">
                  <c:v>-0.78133921503627457</c:v>
                </c:pt>
                <c:pt idx="135">
                  <c:v>-0.77858164136954933</c:v>
                </c:pt>
                <c:pt idx="136">
                  <c:v>-0.7758337999834789</c:v>
                </c:pt>
                <c:pt idx="137">
                  <c:v>-0.77309565653001033</c:v>
                </c:pt>
                <c:pt idx="138">
                  <c:v>-0.77036717678231481</c:v>
                </c:pt>
                <c:pt idx="139">
                  <c:v>-0.76764832663435989</c:v>
                </c:pt>
                <c:pt idx="140">
                  <c:v>-0.76493907210048329</c:v>
                </c:pt>
                <c:pt idx="141">
                  <c:v>-0.7622393793149681</c:v>
                </c:pt>
                <c:pt idx="142">
                  <c:v>-0.75954921453161928</c:v>
                </c:pt>
                <c:pt idx="143">
                  <c:v>-0.75686854412334215</c:v>
                </c:pt>
                <c:pt idx="144">
                  <c:v>-0.75419733458172156</c:v>
                </c:pt>
                <c:pt idx="145">
                  <c:v>-0.75153555251660376</c:v>
                </c:pt>
                <c:pt idx="146">
                  <c:v>-0.74888316465567784</c:v>
                </c:pt>
                <c:pt idx="147">
                  <c:v>-0.74624013784406107</c:v>
                </c:pt>
                <c:pt idx="148">
                  <c:v>-0.74360643904388435</c:v>
                </c:pt>
                <c:pt idx="149">
                  <c:v>-0.74098203533387774</c:v>
                </c:pt>
                <c:pt idx="150">
                  <c:v>-0.73836689390896115</c:v>
                </c:pt>
                <c:pt idx="151">
                  <c:v>-0.73576098207983265</c:v>
                </c:pt>
                <c:pt idx="152">
                  <c:v>-0.73316426727256023</c:v>
                </c:pt>
                <c:pt idx="153">
                  <c:v>-0.73057671702817517</c:v>
                </c:pt>
                <c:pt idx="154">
                  <c:v>-0.72799829900226576</c:v>
                </c:pt>
                <c:pt idx="155">
                  <c:v>-0.72542898096457298</c:v>
                </c:pt>
                <c:pt idx="156">
                  <c:v>-0.72286873079858793</c:v>
                </c:pt>
                <c:pt idx="157">
                  <c:v>-0.72031751650115017</c:v>
                </c:pt>
                <c:pt idx="158">
                  <c:v>-0.7177753061820481</c:v>
                </c:pt>
              </c:numCache>
            </c:numRef>
          </c:yVal>
        </c:ser>
        <c:ser>
          <c:idx val="3"/>
          <c:order val="3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'Phase Plane'!$B$7:$B$165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</c:numCache>
            </c:numRef>
          </c:xVal>
          <c:yVal>
            <c:numRef>
              <c:f>'Phase Plane'!$J$7:$J$165</c:f>
              <c:numCache>
                <c:formatCode>General</c:formatCode>
                <c:ptCount val="159"/>
                <c:pt idx="0">
                  <c:v>1</c:v>
                </c:pt>
                <c:pt idx="1">
                  <c:v>1.0437689224898927</c:v>
                </c:pt>
                <c:pt idx="2">
                  <c:v>1.0820311734710206</c:v>
                </c:pt>
                <c:pt idx="3">
                  <c:v>1.114634996607794</c:v>
                </c:pt>
                <c:pt idx="4">
                  <c:v>1.1414578854608928</c:v>
                </c:pt>
                <c:pt idx="5">
                  <c:v>1.1624069875061793</c:v>
                </c:pt>
                <c:pt idx="6">
                  <c:v>1.1774193576217942</c:v>
                </c:pt>
                <c:pt idx="7">
                  <c:v>1.1864620608416661</c:v>
                </c:pt>
                <c:pt idx="8">
                  <c:v>1.1895321249257786</c:v>
                </c:pt>
                <c:pt idx="9">
                  <c:v>1.186656344041622</c:v>
                </c:pt>
                <c:pt idx="10">
                  <c:v>1.1778909355836369</c:v>
                </c:pt>
                <c:pt idx="11">
                  <c:v>1.1633210528745996</c:v>
                </c:pt>
                <c:pt idx="12">
                  <c:v>1.1430601571913128</c:v>
                </c:pt>
                <c:pt idx="13">
                  <c:v>1.1172492532333067</c:v>
                </c:pt>
                <c:pt idx="14">
                  <c:v>1.0860559928043427</c:v>
                </c:pt>
                <c:pt idx="15">
                  <c:v>1.0496736520992274</c:v>
                </c:pt>
                <c:pt idx="16">
                  <c:v>1.0083199885799405</c:v>
                </c:pt>
                <c:pt idx="17">
                  <c:v>0.96223598398258647</c:v>
                </c:pt>
                <c:pt idx="18">
                  <c:v>0.91168448051770379</c:v>
                </c:pt>
                <c:pt idx="19">
                  <c:v>0.85694871780860882</c:v>
                </c:pt>
                <c:pt idx="20">
                  <c:v>0.79833077855366685</c:v>
                </c:pt>
                <c:pt idx="21">
                  <c:v>0.73614995129667071</c:v>
                </c:pt>
                <c:pt idx="22">
                  <c:v>0.67074101904328598</c:v>
                </c:pt>
                <c:pt idx="23">
                  <c:v>0.60245248276922425</c:v>
                </c:pt>
                <c:pt idx="24">
                  <c:v>0.53164472912636496</c:v>
                </c:pt>
                <c:pt idx="25">
                  <c:v>0.45868815186535278</c:v>
                </c:pt>
                <c:pt idx="26">
                  <c:v>0.3839612366566571</c:v>
                </c:pt>
                <c:pt idx="27">
                  <c:v>0.30784861910612665</c:v>
                </c:pt>
                <c:pt idx="28">
                  <c:v>0.23073912582556586</c:v>
                </c:pt>
                <c:pt idx="29">
                  <c:v>0.15302380843375521</c:v>
                </c:pt>
                <c:pt idx="30">
                  <c:v>7.5093980328973423E-2</c:v>
                </c:pt>
                <c:pt idx="31">
                  <c:v>-2.6607340090665289E-3</c:v>
                </c:pt>
                <c:pt idx="32">
                  <c:v>-7.9854327561118085E-2</c:v>
                </c:pt>
                <c:pt idx="33">
                  <c:v>-0.15610630770554987</c:v>
                </c:pt>
                <c:pt idx="34">
                  <c:v>-0.23104355232615026</c:v>
                </c:pt>
                <c:pt idx="35">
                  <c:v>-0.30430211613431662</c:v>
                </c:pt>
                <c:pt idx="36">
                  <c:v>-0.37552897856042561</c:v>
                </c:pt>
                <c:pt idx="37">
                  <c:v>-0.44438372492108447</c:v>
                </c:pt>
                <c:pt idx="38">
                  <c:v>-0.51054015295972244</c:v>
                </c:pt>
                <c:pt idx="39">
                  <c:v>-0.57368779728530828</c:v>
                </c:pt>
                <c:pt idx="40">
                  <c:v>-0.63353336469555477</c:v>
                </c:pt>
                <c:pt idx="41">
                  <c:v>-0.68980207386419901</c:v>
                </c:pt>
                <c:pt idx="42">
                  <c:v>-0.74223889339420246</c:v>
                </c:pt>
                <c:pt idx="43">
                  <c:v>-0.7906096727871279</c:v>
                </c:pt>
                <c:pt idx="44">
                  <c:v>-0.83470216145066756</c:v>
                </c:pt>
                <c:pt idx="45">
                  <c:v>-0.87432691145826902</c:v>
                </c:pt>
                <c:pt idx="46">
                  <c:v>-0.90931806038395657</c:v>
                </c:pt>
                <c:pt idx="47">
                  <c:v>-0.93953399115860337</c:v>
                </c:pt>
                <c:pt idx="48">
                  <c:v>-0.96485786652790606</c:v>
                </c:pt>
                <c:pt idx="49">
                  <c:v>-0.98519803633388314</c:v>
                </c:pt>
                <c:pt idx="50">
                  <c:v>-1.0004883164876108</c:v>
                </c:pt>
                <c:pt idx="51">
                  <c:v>-1.0106881391479194</c:v>
                </c:pt>
                <c:pt idx="52">
                  <c:v>-1.0157825742656121</c:v>
                </c:pt>
                <c:pt idx="53">
                  <c:v>-1.0157822232922851</c:v>
                </c:pt>
                <c:pt idx="54">
                  <c:v>-1.0107229864838538</c:v>
                </c:pt>
                <c:pt idx="55">
                  <c:v>-1.0006657058483515</c:v>
                </c:pt>
                <c:pt idx="56">
                  <c:v>-0.98569568639244365</c:v>
                </c:pt>
                <c:pt idx="57">
                  <c:v>-0.96592209890851799</c:v>
                </c:pt>
                <c:pt idx="58">
                  <c:v>-0.94147726811131693</c:v>
                </c:pt>
                <c:pt idx="59">
                  <c:v>-0.91251585047724126</c:v>
                </c:pt>
                <c:pt idx="60">
                  <c:v>-0.87921390665809285</c:v>
                </c:pt>
                <c:pt idx="61">
                  <c:v>-0.84176787383174057</c:v>
                </c:pt>
                <c:pt idx="62">
                  <c:v>-0.80039344381276345</c:v>
                </c:pt>
                <c:pt idx="63">
                  <c:v>-0.75532435317442348</c:v>
                </c:pt>
                <c:pt idx="64">
                  <c:v>-0.70681109202749315</c:v>
                </c:pt>
                <c:pt idx="65">
                  <c:v>-0.6551195384597438</c:v>
                </c:pt>
                <c:pt idx="66">
                  <c:v>-0.60052952596078535</c:v>
                </c:pt>
                <c:pt idx="67">
                  <c:v>-0.5433333514390869</c:v>
                </c:pt>
                <c:pt idx="68">
                  <c:v>-0.483834231680281</c:v>
                </c:pt>
                <c:pt idx="69">
                  <c:v>-0.42234471629731724</c:v>
                </c:pt>
                <c:pt idx="70">
                  <c:v>-0.3591850653830076</c:v>
                </c:pt>
                <c:pt idx="71">
                  <c:v>-0.29468160019341699</c:v>
                </c:pt>
                <c:pt idx="72">
                  <c:v>-0.22916503526621101</c:v>
                </c:pt>
                <c:pt idx="73">
                  <c:v>-0.16296880041129969</c:v>
                </c:pt>
                <c:pt idx="74">
                  <c:v>-9.6427361002108303E-2</c:v>
                </c:pt>
                <c:pt idx="75">
                  <c:v>-2.9874544944884753E-2</c:v>
                </c:pt>
                <c:pt idx="76">
                  <c:v>3.6358115388836577E-2</c:v>
                </c:pt>
                <c:pt idx="77">
                  <c:v>0.10194301811439621</c:v>
                </c:pt>
                <c:pt idx="78">
                  <c:v>0.1665580956911252</c:v>
                </c:pt>
                <c:pt idx="79">
                  <c:v>0.22988837991585989</c:v>
                </c:pt>
                <c:pt idx="80">
                  <c:v>0.29162752053256297</c:v>
                </c:pt>
                <c:pt idx="81">
                  <c:v>0.35147925022176824</c:v>
                </c:pt>
                <c:pt idx="82">
                  <c:v>0.40915878905159336</c:v>
                </c:pt>
                <c:pt idx="83">
                  <c:v>0.46439418182231079</c:v>
                </c:pt>
                <c:pt idx="84">
                  <c:v>0.51692756211695923</c:v>
                </c:pt>
                <c:pt idx="85">
                  <c:v>0.56651633727908735</c:v>
                </c:pt>
                <c:pt idx="86">
                  <c:v>0.61293428897327196</c:v>
                </c:pt>
                <c:pt idx="87">
                  <c:v>0.65597258444210305</c:v>
                </c:pt>
                <c:pt idx="88">
                  <c:v>0.69544069405253561</c:v>
                </c:pt>
                <c:pt idx="89">
                  <c:v>0.73116721122225714</c:v>
                </c:pt>
                <c:pt idx="90">
                  <c:v>0.76300057133044452</c:v>
                </c:pt>
                <c:pt idx="91">
                  <c:v>0.79080966674429576</c:v>
                </c:pt>
                <c:pt idx="92">
                  <c:v>0.81448435563031163</c:v>
                </c:pt>
                <c:pt idx="93">
                  <c:v>0.83393586276470011</c:v>
                </c:pt>
                <c:pt idx="94">
                  <c:v>0.84909707110774613</c:v>
                </c:pt>
                <c:pt idx="95">
                  <c:v>0.85992270345971178</c:v>
                </c:pt>
                <c:pt idx="96">
                  <c:v>0.86638939406806448</c:v>
                </c:pt>
                <c:pt idx="97">
                  <c:v>0.86849565060482936</c:v>
                </c:pt>
                <c:pt idx="98">
                  <c:v>0.86626170747589348</c:v>
                </c:pt>
                <c:pt idx="99">
                  <c:v>0.85972927195851301</c:v>
                </c:pt>
                <c:pt idx="100">
                  <c:v>0.84896116518647813</c:v>
                </c:pt>
                <c:pt idx="101">
                  <c:v>0.83404086051184878</c:v>
                </c:pt>
                <c:pt idx="102">
                  <c:v>0.81507192226545333</c:v>
                </c:pt>
                <c:pt idx="103">
                  <c:v>0.79217734841308263</c:v>
                </c:pt>
                <c:pt idx="104">
                  <c:v>0.76549882105831024</c:v>
                </c:pt>
                <c:pt idx="105">
                  <c:v>0.73519586917396995</c:v>
                </c:pt>
                <c:pt idx="106">
                  <c:v>0.70144494835058102</c:v>
                </c:pt>
                <c:pt idx="107">
                  <c:v>0.66443844272954444</c:v>
                </c:pt>
                <c:pt idx="108">
                  <c:v>0.6243835946400722</c:v>
                </c:pt>
                <c:pt idx="109">
                  <c:v>0.5815013677799693</c:v>
                </c:pt>
                <c:pt idx="110">
                  <c:v>0.53602525007021617</c:v>
                </c:pt>
                <c:pt idx="111">
                  <c:v>0.48820000257054952</c:v>
                </c:pt>
                <c:pt idx="112">
                  <c:v>0.43828036106686019</c:v>
                </c:pt>
                <c:pt idx="113">
                  <c:v>0.3865296971303584</c:v>
                </c:pt>
                <c:pt idx="114">
                  <c:v>0.33321864560238612</c:v>
                </c:pt>
                <c:pt idx="115">
                  <c:v>0.27862370557696592</c:v>
                </c:pt>
                <c:pt idx="116">
                  <c:v>0.22302582203533453</c:v>
                </c:pt>
                <c:pt idx="117">
                  <c:v>0.16670895533265934</c:v>
                </c:pt>
                <c:pt idx="118">
                  <c:v>0.10995864574690299</c:v>
                </c:pt>
                <c:pt idx="119">
                  <c:v>5.3060580273579717E-2</c:v>
                </c:pt>
                <c:pt idx="120">
                  <c:v>-3.7008312116238403E-3</c:v>
                </c:pt>
                <c:pt idx="121">
                  <c:v>-6.004386339727863E-2</c:v>
                </c:pt>
                <c:pt idx="122">
                  <c:v>-0.11569085969370055</c:v>
                </c:pt>
                <c:pt idx="123">
                  <c:v>-0.17036958637408303</c:v>
                </c:pt>
                <c:pt idx="124">
                  <c:v>-0.22381455016675914</c:v>
                </c:pt>
                <c:pt idx="125">
                  <c:v>-0.2757682729941322</c:v>
                </c:pt>
                <c:pt idx="126">
                  <c:v>-0.32598251781165738</c:v>
                </c:pt>
                <c:pt idx="127">
                  <c:v>-0.3742194597863972</c:v>
                </c:pt>
                <c:pt idx="128">
                  <c:v>-0.42025279736749022</c:v>
                </c:pt>
                <c:pt idx="129">
                  <c:v>-0.46386879813860904</c:v>
                </c:pt>
                <c:pt idx="130">
                  <c:v>-0.50486727470329629</c:v>
                </c:pt>
                <c:pt idx="131">
                  <c:v>-0.54306248623598452</c:v>
                </c:pt>
                <c:pt idx="132">
                  <c:v>-0.57828396173248708</c:v>
                </c:pt>
                <c:pt idx="133">
                  <c:v>-0.61037724141164706</c:v>
                </c:pt>
                <c:pt idx="134">
                  <c:v>-0.63920453315247172</c:v>
                </c:pt>
                <c:pt idx="135">
                  <c:v>-0.66464528129617595</c:v>
                </c:pt>
                <c:pt idx="136">
                  <c:v>-0.68659664559781919</c:v>
                </c:pt>
                <c:pt idx="137">
                  <c:v>-0.70497388857532461</c:v>
                </c:pt>
                <c:pt idx="138">
                  <c:v>-0.71971066997221012</c:v>
                </c:pt>
                <c:pt idx="139">
                  <c:v>-0.73075924752200794</c:v>
                </c:pt>
                <c:pt idx="140">
                  <c:v>-0.73809058367472247</c:v>
                </c:pt>
                <c:pt idx="141">
                  <c:v>-0.74169435841640052</c:v>
                </c:pt>
                <c:pt idx="142">
                  <c:v>-0.74157888877964517</c:v>
                </c:pt>
                <c:pt idx="143">
                  <c:v>-0.73777095610340737</c:v>
                </c:pt>
                <c:pt idx="144">
                  <c:v>-0.73031554255235454</c:v>
                </c:pt>
                <c:pt idx="145">
                  <c:v>-0.71927547884740195</c:v>
                </c:pt>
                <c:pt idx="146">
                  <c:v>-0.70473100558741986</c:v>
                </c:pt>
                <c:pt idx="147">
                  <c:v>-0.68677925095571601</c:v>
                </c:pt>
                <c:pt idx="148">
                  <c:v>-0.66553362800162219</c:v>
                </c:pt>
                <c:pt idx="149">
                  <c:v>-0.6411231550655857</c:v>
                </c:pt>
                <c:pt idx="150">
                  <c:v>-0.61369170327378086</c:v>
                </c:pt>
                <c:pt idx="151">
                  <c:v>-0.58339717536381819</c:v>
                </c:pt>
                <c:pt idx="152">
                  <c:v>-0.55041062041507638</c:v>
                </c:pt>
                <c:pt idx="153">
                  <c:v>-0.5149152893441884</c:v>
                </c:pt>
                <c:pt idx="154">
                  <c:v>-0.47710563628695696</c:v>
                </c:pt>
                <c:pt idx="155">
                  <c:v>-0.43718627122139864</c:v>
                </c:pt>
                <c:pt idx="156">
                  <c:v>-0.39537086939171706</c:v>
                </c:pt>
                <c:pt idx="157">
                  <c:v>-0.3518810432689739</c:v>
                </c:pt>
                <c:pt idx="158">
                  <c:v>-0.30694518293038897</c:v>
                </c:pt>
              </c:numCache>
            </c:numRef>
          </c:yVal>
        </c:ser>
        <c:axId val="72164480"/>
        <c:axId val="72166400"/>
      </c:scatterChart>
      <c:valAx>
        <c:axId val="72164480"/>
        <c:scaling>
          <c:orientation val="minMax"/>
        </c:scaling>
        <c:axPos val="b"/>
        <c:title>
          <c:tx>
            <c:rich>
              <a:bodyPr anchor="b" anchorCtr="1"/>
              <a:lstStyle/>
              <a:p>
                <a:pPr>
                  <a:defRPr sz="2000" b="0"/>
                </a:pPr>
                <a:r>
                  <a:rPr lang="en-US" sz="2000" b="0"/>
                  <a:t>Time (s)</a:t>
                </a:r>
              </a:p>
            </c:rich>
          </c:tx>
        </c:title>
        <c:numFmt formatCode="General" sourceLinked="1"/>
        <c:tickLblPos val="nextTo"/>
        <c:crossAx val="72166400"/>
        <c:crosses val="autoZero"/>
        <c:crossBetween val="midCat"/>
      </c:valAx>
      <c:valAx>
        <c:axId val="72166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Displacement (in)</a:t>
                </a:r>
              </a:p>
            </c:rich>
          </c:tx>
        </c:title>
        <c:numFmt formatCode="General" sourceLinked="1"/>
        <c:tickLblPos val="nextTo"/>
        <c:crossAx val="72164480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81901206490847"/>
          <c:y val="3.0272718977612564E-2"/>
          <c:w val="0.846196371230163"/>
          <c:h val="0.84947501194252562"/>
        </c:manualLayout>
      </c:layout>
      <c:scatterChart>
        <c:scatterStyle val="lineMarker"/>
        <c:ser>
          <c:idx val="2"/>
          <c:order val="0"/>
          <c:tx>
            <c:v>Phase-Plane</c:v>
          </c:tx>
          <c:marker>
            <c:symbol val="none"/>
          </c:marker>
          <c:xVal>
            <c:numRef>
              <c:f>'Phase Plane'!$G$6:$G$165</c:f>
              <c:numCache>
                <c:formatCode>General</c:formatCode>
                <c:ptCount val="160"/>
                <c:pt idx="0">
                  <c:v>0</c:v>
                </c:pt>
                <c:pt idx="1">
                  <c:v>0.70799232540478874</c:v>
                </c:pt>
                <c:pt idx="2">
                  <c:v>0.63075206505204662</c:v>
                </c:pt>
                <c:pt idx="3">
                  <c:v>0.55091472223380178</c:v>
                </c:pt>
                <c:pt idx="4">
                  <c:v>0.46889620930523146</c:v>
                </c:pt>
                <c:pt idx="5">
                  <c:v>0.38512037090634099</c:v>
                </c:pt>
                <c:pt idx="6">
                  <c:v>0.30001681720158385</c:v>
                </c:pt>
                <c:pt idx="7">
                  <c:v>0.21401874367277834</c:v>
                </c:pt>
                <c:pt idx="8">
                  <c:v>0.12756074841812146</c:v>
                </c:pt>
                <c:pt idx="9">
                  <c:v>4.1076657845359757E-2</c:v>
                </c:pt>
                <c:pt idx="10">
                  <c:v>-4.5002628471358976E-2</c:v>
                </c:pt>
                <c:pt idx="11">
                  <c:v>-0.13025126317274729</c:v>
                </c:pt>
                <c:pt idx="12">
                  <c:v>-0.21425053635844762</c:v>
                </c:pt>
                <c:pt idx="13">
                  <c:v>-0.29659091059160525</c:v>
                </c:pt>
                <c:pt idx="14">
                  <c:v>-0.37687399588302706</c:v>
                </c:pt>
                <c:pt idx="15">
                  <c:v>-0.45471445524185317</c:v>
                </c:pt>
                <c:pt idx="16">
                  <c:v>-0.52974183179177636</c:v>
                </c:pt>
                <c:pt idx="17">
                  <c:v>-0.6016022889059135</c:v>
                </c:pt>
                <c:pt idx="18">
                  <c:v>-0.66996025530683345</c:v>
                </c:pt>
                <c:pt idx="19">
                  <c:v>-0.73449996760829095</c:v>
                </c:pt>
                <c:pt idx="20">
                  <c:v>-0.79492690333901195</c:v>
                </c:pt>
                <c:pt idx="21">
                  <c:v>-0.85096909808333154</c:v>
                </c:pt>
                <c:pt idx="22">
                  <c:v>-0.90237834099547043</c:v>
                </c:pt>
                <c:pt idx="23">
                  <c:v>-0.94893124359044134</c:v>
                </c:pt>
                <c:pt idx="24">
                  <c:v>-0.9904301773816061</c:v>
                </c:pt>
                <c:pt idx="25">
                  <c:v>-1.0267040766193027</c:v>
                </c:pt>
                <c:pt idx="26">
                  <c:v>-1.0576091030831873</c:v>
                </c:pt>
                <c:pt idx="27">
                  <c:v>-1.0830291705894159</c:v>
                </c:pt>
                <c:pt idx="28">
                  <c:v>-1.1028763275889455</c:v>
                </c:pt>
                <c:pt idx="29">
                  <c:v>-1.1170909969514007</c:v>
                </c:pt>
                <c:pt idx="30">
                  <c:v>-1.1256420727466143</c:v>
                </c:pt>
                <c:pt idx="31">
                  <c:v>-1.1285268745494428</c:v>
                </c:pt>
                <c:pt idx="32">
                  <c:v>-1.1257709604993493</c:v>
                </c:pt>
                <c:pt idx="33">
                  <c:v>-1.1174278010409981</c:v>
                </c:pt>
                <c:pt idx="34">
                  <c:v>-1.1035783159523891</c:v>
                </c:pt>
                <c:pt idx="35">
                  <c:v>-1.0843302779295569</c:v>
                </c:pt>
                <c:pt idx="36">
                  <c:v>-1.0598175866384119</c:v>
                </c:pt>
                <c:pt idx="37">
                  <c:v>-1.030199417761867</c:v>
                </c:pt>
                <c:pt idx="38">
                  <c:v>-0.99565925216103079</c:v>
                </c:pt>
                <c:pt idx="39">
                  <c:v>-0.95640379083026128</c:v>
                </c:pt>
                <c:pt idx="40">
                  <c:v>-0.91266176185462522</c:v>
                </c:pt>
                <c:pt idx="41">
                  <c:v>-0.8646826260724243</c:v>
                </c:pt>
                <c:pt idx="42">
                  <c:v>-0.81273518860269989</c:v>
                </c:pt>
                <c:pt idx="43">
                  <c:v>-0.75710612381599696</c:v>
                </c:pt>
                <c:pt idx="44">
                  <c:v>-0.69809842170434311</c:v>
                </c:pt>
                <c:pt idx="45">
                  <c:v>-0.63602976394180755</c:v>
                </c:pt>
                <c:pt idx="46">
                  <c:v>-0.57123083821872733</c:v>
                </c:pt>
                <c:pt idx="47">
                  <c:v>-0.50404359967964085</c:v>
                </c:pt>
                <c:pt idx="48">
                  <c:v>-0.43481948849617413</c:v>
                </c:pt>
                <c:pt idx="49">
                  <c:v>-0.36391761276097362</c:v>
                </c:pt>
                <c:pt idx="50">
                  <c:v>-0.29170290599673354</c:v>
                </c:pt>
                <c:pt idx="51">
                  <c:v>-0.21854426863533019</c:v>
                </c:pt>
                <c:pt idx="52">
                  <c:v>-0.14481270283597886</c:v>
                </c:pt>
                <c:pt idx="53">
                  <c:v>-7.0879449978485248E-2</c:v>
                </c:pt>
                <c:pt idx="54">
                  <c:v>2.8858599114225184E-3</c:v>
                </c:pt>
                <c:pt idx="55">
                  <c:v>7.6117037672380386E-2</c:v>
                </c:pt>
                <c:pt idx="56">
                  <c:v>0.14845313449021222</c:v>
                </c:pt>
                <c:pt idx="57">
                  <c:v>0.21954020260293095</c:v>
                </c:pt>
                <c:pt idx="58">
                  <c:v>0.28903300873233162</c:v>
                </c:pt>
                <c:pt idx="59">
                  <c:v>0.35659669204188627</c:v>
                </c:pt>
                <c:pt idx="60">
                  <c:v>0.42190835875470828</c:v>
                </c:pt>
                <c:pt idx="61">
                  <c:v>0.48465860593622834</c:v>
                </c:pt>
                <c:pt idx="62">
                  <c:v>0.54455296735182612</c:v>
                </c:pt>
                <c:pt idx="63">
                  <c:v>0.60131327474768337</c:v>
                </c:pt>
                <c:pt idx="64">
                  <c:v>0.65467892837124808</c:v>
                </c:pt>
                <c:pt idx="65">
                  <c:v>0.70440807104324388</c:v>
                </c:pt>
                <c:pt idx="66">
                  <c:v>0.75027866061360127</c:v>
                </c:pt>
                <c:pt idx="67">
                  <c:v>0.79208943617617289</c:v>
                </c:pt>
                <c:pt idx="68">
                  <c:v>0.8296607739787899</c:v>
                </c:pt>
                <c:pt idx="69">
                  <c:v>0.86283542954320325</c:v>
                </c:pt>
                <c:pt idx="70">
                  <c:v>0.89147916310072106</c:v>
                </c:pt>
                <c:pt idx="71">
                  <c:v>0.91548124605085746</c:v>
                </c:pt>
                <c:pt idx="72">
                  <c:v>0.93475484675901577</c:v>
                </c:pt>
                <c:pt idx="73">
                  <c:v>0.94923729462201523</c:v>
                </c:pt>
                <c:pt idx="74">
                  <c:v>0.95889022194407358</c:v>
                </c:pt>
                <c:pt idx="75">
                  <c:v>0.96369958377763032</c:v>
                </c:pt>
                <c:pt idx="76">
                  <c:v>0.96367555649007008</c:v>
                </c:pt>
                <c:pt idx="77">
                  <c:v>0.95885231641602831</c:v>
                </c:pt>
                <c:pt idx="78">
                  <c:v>0.94928770054258138</c:v>
                </c:pt>
                <c:pt idx="79">
                  <c:v>0.93506275174842624</c:v>
                </c:pt>
                <c:pt idx="80">
                  <c:v>0.9162811516753292</c:v>
                </c:pt>
                <c:pt idx="81">
                  <c:v>0.89306854484806786</c:v>
                </c:pt>
                <c:pt idx="82">
                  <c:v>0.86557175817522236</c:v>
                </c:pt>
                <c:pt idx="83">
                  <c:v>0.83395792045508288</c:v>
                </c:pt>
                <c:pt idx="84">
                  <c:v>0.79841348697636849</c:v>
                </c:pt>
                <c:pt idx="85">
                  <c:v>0.75914317474023563</c:v>
                </c:pt>
                <c:pt idx="86">
                  <c:v>0.71636881423625942</c:v>
                </c:pt>
                <c:pt idx="87">
                  <c:v>0.67032812407883735</c:v>
                </c:pt>
                <c:pt idx="88">
                  <c:v>0.62127341515021872</c:v>
                </c:pt>
                <c:pt idx="89">
                  <c:v>0.56947023120060636</c:v>
                </c:pt>
                <c:pt idx="90">
                  <c:v>0.51519593312326506</c:v>
                </c:pt>
                <c:pt idx="91">
                  <c:v>0.45873823435222683</c:v>
                </c:pt>
                <c:pt idx="92">
                  <c:v>0.40039369502113303</c:v>
                </c:pt>
                <c:pt idx="93">
                  <c:v>0.34046618267330653</c:v>
                </c:pt>
                <c:pt idx="94">
                  <c:v>0.27926530742485478</c:v>
                </c:pt>
                <c:pt idx="95">
                  <c:v>0.21710483955413792</c:v>
                </c:pt>
                <c:pt idx="96">
                  <c:v>0.15430111752229703</c:v>
                </c:pt>
                <c:pt idx="97">
                  <c:v>9.1171454420780895E-2</c:v>
                </c:pt>
                <c:pt idx="98">
                  <c:v>2.8032550793304738E-2</c:v>
                </c:pt>
                <c:pt idx="99">
                  <c:v>-3.480107830806882E-2</c:v>
                </c:pt>
                <c:pt idx="100">
                  <c:v>-9.701865429930781E-2</c:v>
                </c:pt>
                <c:pt idx="101">
                  <c:v>-0.15831465650372886</c:v>
                </c:pt>
                <c:pt idx="102">
                  <c:v>-0.21839030668515791</c:v>
                </c:pt>
                <c:pt idx="103">
                  <c:v>-0.27695500954159663</c:v>
                </c:pt>
                <c:pt idx="104">
                  <c:v>-0.33372774229560531</c:v>
                </c:pt>
                <c:pt idx="105">
                  <c:v>-0.3884383868195323</c:v>
                </c:pt>
                <c:pt idx="106">
                  <c:v>-0.44082899806611681</c:v>
                </c:pt>
                <c:pt idx="107">
                  <c:v>-0.49065500293612074</c:v>
                </c:pt>
                <c:pt idx="108">
                  <c:v>-0.53768632410243034</c:v>
                </c:pt>
                <c:pt idx="109">
                  <c:v>-0.58170842372242804</c:v>
                </c:pt>
                <c:pt idx="110">
                  <c:v>-0.62252326240512079</c:v>
                </c:pt>
                <c:pt idx="111">
                  <c:v>-0.6599501692542199</c:v>
                </c:pt>
                <c:pt idx="112">
                  <c:v>-0.69382661928067679</c:v>
                </c:pt>
                <c:pt idx="113">
                  <c:v>-0.72400891496562192</c:v>
                </c:pt>
                <c:pt idx="114">
                  <c:v>-0.75037276925469487</c:v>
                </c:pt>
                <c:pt idx="115">
                  <c:v>-0.77281378777481546</c:v>
                </c:pt>
                <c:pt idx="116">
                  <c:v>-0.79124784858190522</c:v>
                </c:pt>
                <c:pt idx="117">
                  <c:v>-0.80561137827031792</c:v>
                </c:pt>
                <c:pt idx="118">
                  <c:v>-0.81586152379912413</c:v>
                </c:pt>
                <c:pt idx="119">
                  <c:v>-0.8219762199142937</c:v>
                </c:pt>
                <c:pt idx="120">
                  <c:v>-0.82395415256664495</c:v>
                </c:pt>
                <c:pt idx="121">
                  <c:v>-0.82181461924056931</c:v>
                </c:pt>
                <c:pt idx="122">
                  <c:v>-0.81559728761552175</c:v>
                </c:pt>
                <c:pt idx="123">
                  <c:v>-0.80536185447856679</c:v>
                </c:pt>
                <c:pt idx="124">
                  <c:v>-0.79118760728954041</c:v>
                </c:pt>
                <c:pt idx="125">
                  <c:v>-0.77317289126828159</c:v>
                </c:pt>
                <c:pt idx="126">
                  <c:v>-0.75143448532369617</c:v>
                </c:pt>
                <c:pt idx="127">
                  <c:v>-0.72610689057501598</c:v>
                </c:pt>
                <c:pt idx="128">
                  <c:v>-0.69734153562451373</c:v>
                </c:pt>
                <c:pt idx="129">
                  <c:v>-0.66530590312621785</c:v>
                </c:pt>
                <c:pt idx="130">
                  <c:v>-0.6301825825551326</c:v>
                </c:pt>
                <c:pt idx="131">
                  <c:v>-0.59216825441443988</c:v>
                </c:pt>
                <c:pt idx="132">
                  <c:v>-0.5514726114227243</c:v>
                </c:pt>
                <c:pt idx="133">
                  <c:v>-0.5083172224980661</c:v>
                </c:pt>
                <c:pt idx="134">
                  <c:v>-0.46293434559974705</c:v>
                </c:pt>
                <c:pt idx="135">
                  <c:v>-0.41556569570032142</c:v>
                </c:pt>
                <c:pt idx="136">
                  <c:v>-0.36646117434005021</c:v>
                </c:pt>
                <c:pt idx="137">
                  <c:v>-0.31587756736160255</c:v>
                </c:pt>
                <c:pt idx="138">
                  <c:v>-0.26407721753485991</c:v>
                </c:pt>
                <c:pt idx="139">
                  <c:v>-0.21132667885948087</c:v>
                </c:pt>
                <c:pt idx="140">
                  <c:v>-0.15789535937628002</c:v>
                </c:pt>
                <c:pt idx="141">
                  <c:v>-0.1040541593275833</c:v>
                </c:pt>
                <c:pt idx="142">
                  <c:v>-5.0074111481683295E-2</c:v>
                </c:pt>
                <c:pt idx="143">
                  <c:v>3.7749696222766152E-3</c:v>
                </c:pt>
                <c:pt idx="144">
                  <c:v>5.7225822844694185E-2</c:v>
                </c:pt>
                <c:pt idx="145">
                  <c:v>0.11001505349145474</c:v>
                </c:pt>
                <c:pt idx="146">
                  <c:v>0.16188441785197641</c:v>
                </c:pt>
                <c:pt idx="147">
                  <c:v>0.21258207303285465</c:v>
                </c:pt>
                <c:pt idx="148">
                  <c:v>0.26186378610710581</c:v>
                </c:pt>
                <c:pt idx="149">
                  <c:v>0.309494096843766</c:v>
                </c:pt>
                <c:pt idx="150">
                  <c:v>0.35524742855419189</c:v>
                </c:pt>
                <c:pt idx="151">
                  <c:v>0.398909141888316</c:v>
                </c:pt>
                <c:pt idx="152">
                  <c:v>0.44027652673460693</c:v>
                </c:pt>
                <c:pt idx="153">
                  <c:v>0.47915972771994325</c:v>
                </c:pt>
                <c:pt idx="154">
                  <c:v>0.51538259916798834</c:v>
                </c:pt>
                <c:pt idx="155">
                  <c:v>0.54878348575517943</c:v>
                </c:pt>
                <c:pt idx="156">
                  <c:v>0.5792159254999808</c:v>
                </c:pt>
                <c:pt idx="157">
                  <c:v>0.60654927213156373</c:v>
                </c:pt>
                <c:pt idx="158">
                  <c:v>0.63066923430639765</c:v>
                </c:pt>
                <c:pt idx="159">
                  <c:v>0.65147832957320118</c:v>
                </c:pt>
              </c:numCache>
            </c:numRef>
          </c:xVal>
          <c:yVal>
            <c:numRef>
              <c:f>'Phase Plane'!$F$6:$F$165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1.0472890506568309</c:v>
                </c:pt>
                <c:pt idx="3">
                  <c:v>1.0890290952829906</c:v>
                </c:pt>
                <c:pt idx="4">
                  <c:v>1.1250513554223396</c:v>
                </c:pt>
                <c:pt idx="5">
                  <c:v>1.1552167180682154</c:v>
                </c:pt>
                <c:pt idx="6">
                  <c:v>1.1794162194597986</c:v>
                </c:pt>
                <c:pt idx="7">
                  <c:v>1.1975713753176487</c:v>
                </c:pt>
                <c:pt idx="8">
                  <c:v>1.2096343569557586</c:v>
                </c:pt>
                <c:pt idx="9">
                  <c:v>1.215588013479002</c:v>
                </c:pt>
                <c:pt idx="10">
                  <c:v>1.2154457410399402</c:v>
                </c:pt>
                <c:pt idx="11">
                  <c:v>1.209251200883751</c:v>
                </c:pt>
                <c:pt idx="12">
                  <c:v>1.1970778886509681</c:v>
                </c:pt>
                <c:pt idx="13">
                  <c:v>1.1790285581310735</c:v>
                </c:pt>
                <c:pt idx="14">
                  <c:v>1.1552345033623832</c:v>
                </c:pt>
                <c:pt idx="15">
                  <c:v>1.1258547036516759</c:v>
                </c:pt>
                <c:pt idx="16">
                  <c:v>1.0910748367375085</c:v>
                </c:pt>
                <c:pt idx="17">
                  <c:v>1.0511061659410181</c:v>
                </c:pt>
                <c:pt idx="18">
                  <c:v>1.0061843077344221</c:v>
                </c:pt>
                <c:pt idx="19">
                  <c:v>0.95656788670767723</c:v>
                </c:pt>
                <c:pt idx="20">
                  <c:v>0.90253708542535072</c:v>
                </c:pt>
                <c:pt idx="21">
                  <c:v>0.84439209713645835</c:v>
                </c:pt>
                <c:pt idx="22">
                  <c:v>0.78245148972772405</c:v>
                </c:pt>
                <c:pt idx="23">
                  <c:v>0.71705048969364371</c:v>
                </c:pt>
                <c:pt idx="24">
                  <c:v>0.64853919523323988</c:v>
                </c:pt>
                <c:pt idx="25">
                  <c:v>0.57728072787218865</c:v>
                </c:pt>
                <c:pt idx="26">
                  <c:v>0.50364933224893016</c:v>
                </c:pt>
                <c:pt idx="27">
                  <c:v>0.42802843389362033</c:v>
                </c:pt>
                <c:pt idx="28">
                  <c:v>0.35080866496872487</c:v>
                </c:pt>
                <c:pt idx="29">
                  <c:v>0.27238586802939635</c:v>
                </c:pt>
                <c:pt idx="30">
                  <c:v>0.19315908790034492</c:v>
                </c:pt>
                <c:pt idx="31">
                  <c:v>0.11352856175397533</c:v>
                </c:pt>
                <c:pt idx="32">
                  <c:v>3.3893717412453554E-2</c:v>
                </c:pt>
                <c:pt idx="33">
                  <c:v>-4.5348810215215196E-2</c:v>
                </c:pt>
                <c:pt idx="34">
                  <c:v>-0.12380713481015476</c:v>
                </c:pt>
                <c:pt idx="35">
                  <c:v>-0.20109603689129629</c:v>
                </c:pt>
                <c:pt idx="36">
                  <c:v>-0.27683883534406278</c:v>
                </c:pt>
                <c:pt idx="37">
                  <c:v>-0.35066920323850226</c:v>
                </c:pt>
                <c:pt idx="38">
                  <c:v>-0.42223291928610712</c:v>
                </c:pt>
                <c:pt idx="39">
                  <c:v>-0.49118954666606707</c:v>
                </c:pt>
                <c:pt idx="40">
                  <c:v>-0.55721403137167447</c:v>
                </c:pt>
                <c:pt idx="41">
                  <c:v>-0.6199982126837319</c:v>
                </c:pt>
                <c:pt idx="42">
                  <c:v>-0.67925223886752617</c:v>
                </c:pt>
                <c:pt idx="43">
                  <c:v>-0.73470588171060636</c:v>
                </c:pt>
                <c:pt idx="44">
                  <c:v>-0.78610974406736267</c:v>
                </c:pt>
                <c:pt idx="45">
                  <c:v>-0.83323635515037242</c:v>
                </c:pt>
                <c:pt idx="46">
                  <c:v>-0.87588114890460278</c:v>
                </c:pt>
                <c:pt idx="47">
                  <c:v>-0.91386332141569382</c:v>
                </c:pt>
                <c:pt idx="48">
                  <c:v>-0.94702656393452289</c:v>
                </c:pt>
                <c:pt idx="49">
                  <c:v>-0.97523966874380064</c:v>
                </c:pt>
                <c:pt idx="50">
                  <c:v>-0.99839700574527845</c:v>
                </c:pt>
                <c:pt idx="51">
                  <c:v>-1.0164188683049491</c:v>
                </c:pt>
                <c:pt idx="52">
                  <c:v>-1.0292516875550486</c:v>
                </c:pt>
                <c:pt idx="53">
                  <c:v>-1.0368681150124508</c:v>
                </c:pt>
                <c:pt idx="54">
                  <c:v>-1.039266974029847</c:v>
                </c:pt>
                <c:pt idx="55">
                  <c:v>-1.0364730812457188</c:v>
                </c:pt>
                <c:pt idx="56">
                  <c:v>-1.0285369398383424</c:v>
                </c:pt>
                <c:pt idx="57">
                  <c:v>-1.0155343070147864</c:v>
                </c:pt>
                <c:pt idx="58">
                  <c:v>-0.99756563877509918</c:v>
                </c:pt>
                <c:pt idx="59">
                  <c:v>-0.97475541558164347</c:v>
                </c:pt>
                <c:pt idx="60">
                  <c:v>-0.94725135313110453</c:v>
                </c:pt>
                <c:pt idx="61">
                  <c:v>-0.91522350296933341</c:v>
                </c:pt>
                <c:pt idx="62">
                  <c:v>-0.87886324820440243</c:v>
                </c:pt>
                <c:pt idx="63">
                  <c:v>-0.83838220005866526</c:v>
                </c:pt>
                <c:pt idx="64">
                  <c:v>-0.7940110014540116</c:v>
                </c:pt>
                <c:pt idx="65">
                  <c:v>-0.74599804424385807</c:v>
                </c:pt>
                <c:pt idx="66">
                  <c:v>-0.69460810708889242</c:v>
                </c:pt>
                <c:pt idx="67">
                  <c:v>-0.6401209213194915</c:v>
                </c:pt>
                <c:pt idx="68">
                  <c:v>-0.58282967243464912</c:v>
                </c:pt>
                <c:pt idx="69">
                  <c:v>-0.523039445153895</c:v>
                </c:pt>
                <c:pt idx="70">
                  <c:v>-0.46106562016402147</c:v>
                </c:pt>
                <c:pt idx="71">
                  <c:v>-0.39723223088565945</c:v>
                </c:pt>
                <c:pt idx="72">
                  <c:v>-0.33187028872516716</c:v>
                </c:pt>
                <c:pt idx="73">
                  <c:v>-0.26531608537463031</c:v>
                </c:pt>
                <c:pt idx="74">
                  <c:v>-0.19790948077672574</c:v>
                </c:pt>
                <c:pt idx="75">
                  <c:v>-0.12999218538188378</c:v>
                </c:pt>
                <c:pt idx="76">
                  <c:v>-6.1906045292823182E-2</c:v>
                </c:pt>
                <c:pt idx="77">
                  <c:v>6.0086611834126377E-3</c:v>
                </c:pt>
                <c:pt idx="78">
                  <c:v>7.3414907172638641E-2</c:v>
                </c:pt>
                <c:pt idx="79">
                  <c:v>0.13998057281450912</c:v>
                </c:pt>
                <c:pt idx="80">
                  <c:v>0.20538006473973031</c:v>
                </c:pt>
                <c:pt idx="81">
                  <c:v>0.26929589163242035</c:v>
                </c:pt>
                <c:pt idx="82">
                  <c:v>0.33142018834029635</c:v>
                </c:pt>
                <c:pt idx="83">
                  <c:v>0.39145618130471854</c:v>
                </c:pt>
                <c:pt idx="84">
                  <c:v>0.44911958842579375</c:v>
                </c:pt>
                <c:pt idx="85">
                  <c:v>0.5041399468527904</c:v>
                </c:pt>
                <c:pt idx="86">
                  <c:v>0.55626186259492172</c:v>
                </c:pt>
                <c:pt idx="87">
                  <c:v>0.60524617627995447</c:v>
                </c:pt>
                <c:pt idx="88">
                  <c:v>0.65087103984564942</c:v>
                </c:pt>
                <c:pt idx="89">
                  <c:v>0.69293289942938519</c:v>
                </c:pt>
                <c:pt idx="90">
                  <c:v>0.73124738022182878</c:v>
                </c:pt>
                <c:pt idx="91">
                  <c:v>0.76565006956860038</c:v>
                </c:pt>
                <c:pt idx="92">
                  <c:v>0.79599719513681755</c:v>
                </c:pt>
                <c:pt idx="93">
                  <c:v>0.8221661955084445</c:v>
                </c:pt>
                <c:pt idx="94">
                  <c:v>0.84405618111669034</c:v>
                </c:pt>
                <c:pt idx="95">
                  <c:v>0.8615882840025324</c:v>
                </c:pt>
                <c:pt idx="96">
                  <c:v>0.87470589543284916</c:v>
                </c:pt>
                <c:pt idx="97">
                  <c:v>0.88337479098690763</c:v>
                </c:pt>
                <c:pt idx="98">
                  <c:v>0.88758314328114485</c:v>
                </c:pt>
                <c:pt idx="99">
                  <c:v>0.88734142306058783</c:v>
                </c:pt>
                <c:pt idx="100">
                  <c:v>0.88268218993608627</c:v>
                </c:pt>
                <c:pt idx="101">
                  <c:v>0.87365977458711974</c:v>
                </c:pt>
                <c:pt idx="102">
                  <c:v>0.86034985477764292</c:v>
                </c:pt>
                <c:pt idx="103">
                  <c:v>0.84284892804474476</c:v>
                </c:pt>
                <c:pt idx="104">
                  <c:v>0.82127368441433679</c:v>
                </c:pt>
                <c:pt idx="105">
                  <c:v>0.79576028297235013</c:v>
                </c:pt>
                <c:pt idx="106">
                  <c:v>0.76646353657177313</c:v>
                </c:pt>
                <c:pt idx="107">
                  <c:v>0.73355600938320786</c:v>
                </c:pt>
                <c:pt idx="108">
                  <c:v>0.69722703239752037</c:v>
                </c:pt>
                <c:pt idx="109">
                  <c:v>0.65768164236178683</c:v>
                </c:pt>
                <c:pt idx="110">
                  <c:v>0.61513944997243586</c:v>
                </c:pt>
                <c:pt idx="111">
                  <c:v>0.56983344346077702</c:v>
                </c:pt>
                <c:pt idx="112">
                  <c:v>0.52200873398463676</c:v>
                </c:pt>
                <c:pt idx="113">
                  <c:v>0.47192124948445519</c:v>
                </c:pt>
                <c:pt idx="114">
                  <c:v>0.41983638387194172</c:v>
                </c:pt>
                <c:pt idx="115">
                  <c:v>0.36602760859345307</c:v>
                </c:pt>
                <c:pt idx="116">
                  <c:v>0.31077505374802061</c:v>
                </c:pt>
                <c:pt idx="117">
                  <c:v>0.25436406604098932</c:v>
                </c:pt>
                <c:pt idx="118">
                  <c:v>0.19708375091829489</c:v>
                </c:pt>
                <c:pt idx="119">
                  <c:v>0.13922550625343724</c:v>
                </c:pt>
                <c:pt idx="120">
                  <c:v>8.1081554949323759E-2</c:v>
                </c:pt>
                <c:pt idx="121">
                  <c:v>2.2943483770715853E-2</c:v>
                </c:pt>
                <c:pt idx="122">
                  <c:v>-3.4899204359615792E-2</c:v>
                </c:pt>
                <c:pt idx="123">
                  <c:v>-9.2160517485890409E-2</c:v>
                </c:pt>
                <c:pt idx="124">
                  <c:v>-0.14855937420298648</c:v>
                </c:pt>
                <c:pt idx="125">
                  <c:v>-0.20382096892250923</c:v>
                </c:pt>
                <c:pt idx="126">
                  <c:v>-0.25767809626364446</c:v>
                </c:pt>
                <c:pt idx="127">
                  <c:v>-0.30987242826096123</c:v>
                </c:pt>
                <c:pt idx="128">
                  <c:v>-0.36015573836075948</c:v>
                </c:pt>
                <c:pt idx="129">
                  <c:v>-0.40829106648504132</c:v>
                </c:pt>
                <c:pt idx="130">
                  <c:v>-0.45405381977599724</c:v>
                </c:pt>
                <c:pt idx="131">
                  <c:v>-0.49723280399218595</c:v>
                </c:pt>
                <c:pt idx="132">
                  <c:v>-0.53763118090839279</c:v>
                </c:pt>
                <c:pt idx="133">
                  <c:v>-0.57506734747242982</c:v>
                </c:pt>
                <c:pt idx="134">
                  <c:v>-0.60937573289172942</c:v>
                </c:pt>
                <c:pt idx="135">
                  <c:v>-0.64040751025829235</c:v>
                </c:pt>
                <c:pt idx="136">
                  <c:v>-0.66803121977006608</c:v>
                </c:pt>
                <c:pt idx="137">
                  <c:v>-0.69213330106782334</c:v>
                </c:pt>
                <c:pt idx="138">
                  <c:v>-0.71261853267675335</c:v>
                </c:pt>
                <c:pt idx="139">
                  <c:v>-0.72941037701875311</c:v>
                </c:pt>
                <c:pt idx="140">
                  <c:v>-0.74245122994252966</c:v>
                </c:pt>
                <c:pt idx="141">
                  <c:v>-0.75170257420155662</c:v>
                </c:pt>
                <c:pt idx="142">
                  <c:v>-0.75714503679231859</c:v>
                </c:pt>
                <c:pt idx="143">
                  <c:v>-0.75877835054469223</c:v>
                </c:pt>
                <c:pt idx="144">
                  <c:v>-0.75662122083040972</c:v>
                </c:pt>
                <c:pt idx="145">
                  <c:v>-0.75071109872198183</c:v>
                </c:pt>
                <c:pt idx="146">
                  <c:v>-0.74110386239097936</c:v>
                </c:pt>
                <c:pt idx="147">
                  <c:v>-0.72787340897895558</c:v>
                </c:pt>
                <c:pt idx="148">
                  <c:v>-0.71111115960443427</c:v>
                </c:pt>
                <c:pt idx="149">
                  <c:v>-0.69092548058322323</c:v>
                </c:pt>
                <c:pt idx="150">
                  <c:v>-0.66744102433491403</c:v>
                </c:pt>
                <c:pt idx="151">
                  <c:v>-0.64079799382394753</c:v>
                </c:pt>
                <c:pt idx="152">
                  <c:v>-0.61115133473732552</c:v>
                </c:pt>
                <c:pt idx="153">
                  <c:v>-0.57866985993132891</c:v>
                </c:pt>
                <c:pt idx="154">
                  <c:v>-0.54353531098499752</c:v>
                </c:pt>
                <c:pt idx="155">
                  <c:v>-0.50594136197725403</c:v>
                </c:pt>
                <c:pt idx="156">
                  <c:v>-0.46609257085625316</c:v>
                </c:pt>
                <c:pt idx="157">
                  <c:v>-0.42420328399270657</c:v>
                </c:pt>
                <c:pt idx="158">
                  <c:v>-0.38049649970269989</c:v>
                </c:pt>
                <c:pt idx="159">
                  <c:v>-0.3352026966890877</c:v>
                </c:pt>
              </c:numCache>
            </c:numRef>
          </c:yVal>
        </c:ser>
        <c:ser>
          <c:idx val="0"/>
          <c:order val="1"/>
          <c:tx>
            <c:v>Approx Phase-Plane</c:v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'Phase Plane'!$K$6:$K$164</c:f>
              <c:numCache>
                <c:formatCode>General</c:formatCode>
                <c:ptCount val="159"/>
                <c:pt idx="0">
                  <c:v>0</c:v>
                </c:pt>
                <c:pt idx="1">
                  <c:v>0.70799232540478851</c:v>
                </c:pt>
                <c:pt idx="2">
                  <c:v>0.63342051560841339</c:v>
                </c:pt>
                <c:pt idx="3">
                  <c:v>0.55621953145295211</c:v>
                </c:pt>
                <c:pt idx="4">
                  <c:v>0.47679238159096093</c:v>
                </c:pt>
                <c:pt idx="5">
                  <c:v>0.39555032197198786</c:v>
                </c:pt>
                <c:pt idx="6">
                  <c:v>0.31291074955788495</c:v>
                </c:pt>
                <c:pt idx="7">
                  <c:v>0.22929508029525869</c:v>
                </c:pt>
                <c:pt idx="8">
                  <c:v>0.14512662202429091</c:v>
                </c:pt>
                <c:pt idx="9">
                  <c:v>6.0828452953139669E-2</c:v>
                </c:pt>
                <c:pt idx="10">
                  <c:v>-2.3178683775488547E-2</c:v>
                </c:pt>
                <c:pt idx="11">
                  <c:v>-0.10647845905331738</c:v>
                </c:pt>
                <c:pt idx="12">
                  <c:v>-0.1886610001436361</c:v>
                </c:pt>
                <c:pt idx="13">
                  <c:v>-0.26932488647327801</c:v>
                </c:pt>
                <c:pt idx="14">
                  <c:v>-0.34807908926778236</c:v>
                </c:pt>
                <c:pt idx="15">
                  <c:v>-0.42454484576549339</c:v>
                </c:pt>
                <c:pt idx="16">
                  <c:v>-0.4983574591374218</c:v>
                </c:pt>
                <c:pt idx="17">
                  <c:v>-0.56916801567224984</c:v>
                </c:pt>
                <c:pt idx="18">
                  <c:v>-0.63664501125735551</c:v>
                </c:pt>
                <c:pt idx="19">
                  <c:v>-0.70047587969462244</c:v>
                </c:pt>
                <c:pt idx="20">
                  <c:v>-0.76036841593127236</c:v>
                </c:pt>
                <c:pt idx="21">
                  <c:v>-0.81605208785805838</c:v>
                </c:pt>
                <c:pt idx="22">
                  <c:v>-0.86727923092685488</c:v>
                </c:pt>
                <c:pt idx="23">
                  <c:v>-0.91382612046377421</c:v>
                </c:pt>
                <c:pt idx="24">
                  <c:v>-0.95549391719915322</c:v>
                </c:pt>
                <c:pt idx="25">
                  <c:v>-0.99210948219872974</c:v>
                </c:pt>
                <c:pt idx="26">
                  <c:v>-1.0235260580576322</c:v>
                </c:pt>
                <c:pt idx="27">
                  <c:v>-1.0496238139069647</c:v>
                </c:pt>
                <c:pt idx="28">
                  <c:v>-1.0703102524783001</c:v>
                </c:pt>
                <c:pt idx="29">
                  <c:v>-1.0855204781707302</c:v>
                </c:pt>
                <c:pt idx="30">
                  <c:v>-1.095217325764823</c:v>
                </c:pt>
                <c:pt idx="31">
                  <c:v>-1.0993913501243502</c:v>
                </c:pt>
                <c:pt idx="32">
                  <c:v>-1.0980606779165722</c:v>
                </c:pt>
                <c:pt idx="33">
                  <c:v>-1.0912707230617897</c:v>
                </c:pt>
                <c:pt idx="34">
                  <c:v>-1.0790937682894892</c:v>
                </c:pt>
                <c:pt idx="35">
                  <c:v>-1.0616284158284792</c:v>
                </c:pt>
                <c:pt idx="36">
                  <c:v>-1.0389989108888402</c:v>
                </c:pt>
                <c:pt idx="37">
                  <c:v>-1.0113543422012663</c:v>
                </c:pt>
                <c:pt idx="38">
                  <c:v>-0.97886772446161519</c:v>
                </c:pt>
                <c:pt idx="39">
                  <c:v>-0.9417349680824636</c:v>
                </c:pt>
                <c:pt idx="40">
                  <c:v>-0.90017374217665591</c:v>
                </c:pt>
                <c:pt idx="41">
                  <c:v>-0.85442223718781207</c:v>
                </c:pt>
                <c:pt idx="42">
                  <c:v>-0.80473783403735732</c:v>
                </c:pt>
                <c:pt idx="43">
                  <c:v>-0.7513956870747982</c:v>
                </c:pt>
                <c:pt idx="44">
                  <c:v>-0.69468722849591091</c:v>
                </c:pt>
                <c:pt idx="45">
                  <c:v>-0.63491860223062735</c:v>
                </c:pt>
                <c:pt idx="46">
                  <c:v>-0.57240903559726275</c:v>
                </c:pt>
                <c:pt idx="47">
                  <c:v>-0.50748915727123334</c:v>
                </c:pt>
                <c:pt idx="48">
                  <c:v>-0.44049927032352554</c:v>
                </c:pt>
                <c:pt idx="49">
                  <c:v>-0.37178758924628785</c:v>
                </c:pt>
                <c:pt idx="50">
                  <c:v>-0.3017084499993955</c:v>
                </c:pt>
                <c:pt idx="51">
                  <c:v>-0.23062050218258379</c:v>
                </c:pt>
                <c:pt idx="52">
                  <c:v>-0.15888489246259621</c:v>
                </c:pt>
                <c:pt idx="53">
                  <c:v>-8.6863448364016257E-2</c:v>
                </c:pt>
                <c:pt idx="54">
                  <c:v>-1.491687146648007E-2</c:v>
                </c:pt>
                <c:pt idx="55">
                  <c:v>5.6597051059628561E-2</c:v>
                </c:pt>
                <c:pt idx="56">
                  <c:v>0.12732520780113418</c:v>
                </c:pt>
                <c:pt idx="57">
                  <c:v>0.19692088875272717</c:v>
                </c:pt>
                <c:pt idx="58">
                  <c:v>0.26504546692761138</c:v>
                </c:pt>
                <c:pt idx="59">
                  <c:v>0.33137002786354802</c:v>
                </c:pt>
                <c:pt idx="60">
                  <c:v>0.39557693927602083</c:v>
                </c:pt>
                <c:pt idx="61">
                  <c:v>0.45736135346292878</c:v>
                </c:pt>
                <c:pt idx="62">
                  <c:v>0.51643263545224227</c:v>
                </c:pt>
                <c:pt idx="63">
                  <c:v>0.57251571030324888</c:v>
                </c:pt>
                <c:pt idx="64">
                  <c:v>0.62535232342111124</c:v>
                </c:pt>
                <c:pt idx="65">
                  <c:v>0.67470220822091254</c:v>
                </c:pt>
                <c:pt idx="66">
                  <c:v>0.72034415597871859</c:v>
                </c:pt>
                <c:pt idx="67">
                  <c:v>0.76207698323069328</c:v>
                </c:pt>
                <c:pt idx="68">
                  <c:v>0.79972039262422856</c:v>
                </c:pt>
                <c:pt idx="69">
                  <c:v>0.83311572368455189</c:v>
                </c:pt>
                <c:pt idx="70">
                  <c:v>0.86212659053345109</c:v>
                </c:pt>
                <c:pt idx="71">
                  <c:v>0.88663940418063603</c:v>
                </c:pt>
                <c:pt idx="72">
                  <c:v>0.90656377759989826</c:v>
                </c:pt>
                <c:pt idx="73">
                  <c:v>0.92183281239858117</c:v>
                </c:pt>
                <c:pt idx="74">
                  <c:v>0.93240326648697591</c:v>
                </c:pt>
                <c:pt idx="75">
                  <c:v>0.93825560275108677</c:v>
                </c:pt>
                <c:pt idx="76">
                  <c:v>0.93939391932483141</c:v>
                </c:pt>
                <c:pt idx="77">
                  <c:v>0.93584576264320252</c:v>
                </c:pt>
                <c:pt idx="78">
                  <c:v>0.92766182503338068</c:v>
                </c:pt>
                <c:pt idx="79">
                  <c:v>0.91491552916344487</c:v>
                </c:pt>
                <c:pt idx="80">
                  <c:v>0.89770250221545778</c:v>
                </c:pt>
                <c:pt idx="81">
                  <c:v>0.8761399431787138</c:v>
                </c:pt>
                <c:pt idx="82">
                  <c:v>0.85036588716729999</c:v>
                </c:pt>
                <c:pt idx="83">
                  <c:v>0.82053837115146044</c:v>
                </c:pt>
                <c:pt idx="84">
                  <c:v>0.78683450595231375</c:v>
                </c:pt>
                <c:pt idx="85">
                  <c:v>0.74944945978213495</c:v>
                </c:pt>
                <c:pt idx="86">
                  <c:v>0.70859535901573112</c:v>
                </c:pt>
                <c:pt idx="87">
                  <c:v>0.66450011225058037</c:v>
                </c:pt>
                <c:pt idx="88">
                  <c:v>0.6174061640527736</c:v>
                </c:pt>
                <c:pt idx="89">
                  <c:v>0.56756918509090704</c:v>
                </c:pt>
                <c:pt idx="90">
                  <c:v>0.51525670562965242</c:v>
                </c:pt>
                <c:pt idx="91">
                  <c:v>0.46074669958769848</c:v>
                </c:pt>
                <c:pt idx="92">
                  <c:v>0.40432612656019118</c:v>
                </c:pt>
                <c:pt idx="93">
                  <c:v>0.34628943936300693</c:v>
                </c:pt>
                <c:pt idx="94">
                  <c:v>0.28693706477466463</c:v>
                </c:pt>
                <c:pt idx="95">
                  <c:v>0.2265738652310593</c:v>
                </c:pt>
                <c:pt idx="96">
                  <c:v>0.16550758926844139</c:v>
                </c:pt>
                <c:pt idx="97">
                  <c:v>0.10404731851115753</c:v>
                </c:pt>
                <c:pt idx="98">
                  <c:v>4.2501918962949928E-2</c:v>
                </c:pt>
                <c:pt idx="99">
                  <c:v>-1.8821495715494102E-2</c:v>
                </c:pt>
                <c:pt idx="100">
                  <c:v>-7.9619081373877118E-2</c:v>
                </c:pt>
                <c:pt idx="101">
                  <c:v>-0.1395917535663723</c:v>
                </c:pt>
                <c:pt idx="102">
                  <c:v>-0.19844664354090341</c:v>
                </c:pt>
                <c:pt idx="103">
                  <c:v>-0.25589851301339389</c:v>
                </c:pt>
                <c:pt idx="104">
                  <c:v>-0.31167112097140959</c:v>
                </c:pt>
                <c:pt idx="105">
                  <c:v>-0.36549853603812194</c:v>
                </c:pt>
                <c:pt idx="106">
                  <c:v>-0.41712638824423004</c:v>
                </c:pt>
                <c:pt idx="107">
                  <c:v>-0.46631305440059856</c:v>
                </c:pt>
                <c:pt idx="108">
                  <c:v>-0.51283077163596824</c:v>
                </c:pt>
                <c:pt idx="109">
                  <c:v>-0.55646667406016126</c:v>
                </c:pt>
                <c:pt idx="110">
                  <c:v>-0.59702374793156532</c:v>
                </c:pt>
                <c:pt idx="111">
                  <c:v>-0.63432170114611719</c:v>
                </c:pt>
                <c:pt idx="112">
                  <c:v>-0.66819774332118065</c:v>
                </c:pt>
                <c:pt idx="113">
                  <c:v>-0.69850727321923722</c:v>
                </c:pt>
                <c:pt idx="114">
                  <c:v>-0.72512447074071529</c:v>
                </c:pt>
                <c:pt idx="115">
                  <c:v>-0.74794279121008211</c:v>
                </c:pt>
                <c:pt idx="116">
                  <c:v>-0.766875360181965</c:v>
                </c:pt>
                <c:pt idx="117">
                  <c:v>-0.78185526750200052</c:v>
                </c:pt>
                <c:pt idx="118">
                  <c:v>-0.79283575986777066</c:v>
                </c:pt>
                <c:pt idx="119">
                  <c:v>-0.79979033164599544</c:v>
                </c:pt>
                <c:pt idx="120">
                  <c:v>-0.80271271421058765</c:v>
                </c:pt>
                <c:pt idx="121">
                  <c:v>-0.80161676456970155</c:v>
                </c:pt>
                <c:pt idx="122">
                  <c:v>-0.79653625454607113</c:v>
                </c:pt>
                <c:pt idx="123">
                  <c:v>-0.78752456226129086</c:v>
                </c:pt>
                <c:pt idx="124">
                  <c:v>-0.77465426814891769</c:v>
                </c:pt>
                <c:pt idx="125">
                  <c:v>-0.75801665818106545</c:v>
                </c:pt>
                <c:pt idx="126">
                  <c:v>-0.73772113743635537</c:v>
                </c:pt>
                <c:pt idx="127">
                  <c:v>-0.71389455756156461</c:v>
                </c:pt>
                <c:pt idx="128">
                  <c:v>-0.68668046208312683</c:v>
                </c:pt>
                <c:pt idx="129">
                  <c:v>-0.65623825390589174</c:v>
                </c:pt>
                <c:pt idx="130">
                  <c:v>-0.62274228969351675</c:v>
                </c:pt>
                <c:pt idx="131">
                  <c:v>-0.58638090615593863</c:v>
                </c:pt>
                <c:pt idx="132">
                  <c:v>-0.54735538357308655</c:v>
                </c:pt>
                <c:pt idx="133">
                  <c:v>-0.5058788521590295</c:v>
                </c:pt>
                <c:pt idx="134">
                  <c:v>-0.46217514711592994</c:v>
                </c:pt>
                <c:pt idx="135">
                  <c:v>-0.41647761844150843</c:v>
                </c:pt>
                <c:pt idx="136">
                  <c:v>-0.36902790173632416</c:v>
                </c:pt>
                <c:pt idx="137">
                  <c:v>-0.3200746564074245</c:v>
                </c:pt>
                <c:pt idx="138">
                  <c:v>-0.26987227778217732</c:v>
                </c:pt>
                <c:pt idx="139">
                  <c:v>-0.21867958973018317</c:v>
                </c:pt>
                <c:pt idx="140">
                  <c:v>-0.16675852444171935</c:v>
                </c:pt>
                <c:pt idx="141">
                  <c:v>-0.11437279602829979</c:v>
                </c:pt>
                <c:pt idx="142">
                  <c:v>-6.1786574594732184E-2</c:v>
                </c:pt>
                <c:pt idx="143">
                  <c:v>-9.2631673828525839E-3</c:v>
                </c:pt>
                <c:pt idx="144">
                  <c:v>4.2936286494604861E-2</c:v>
                </c:pt>
                <c:pt idx="145">
                  <c:v>9.4554101325160012E-2</c:v>
                </c:pt>
                <c:pt idx="146">
                  <c:v>0.14533730381262666</c:v>
                </c:pt>
                <c:pt idx="147">
                  <c:v>0.19503885975277421</c:v>
                </c:pt>
                <c:pt idx="148">
                  <c:v>0.24341886248728753</c:v>
                </c:pt>
                <c:pt idx="149">
                  <c:v>0.29024567748649588</c:v>
                </c:pt>
                <c:pt idx="150">
                  <c:v>0.33529703766964059</c:v>
                </c:pt>
                <c:pt idx="151">
                  <c:v>0.37836108435478732</c:v>
                </c:pt>
                <c:pt idx="152">
                  <c:v>0.41923734903723492</c:v>
                </c:pt>
                <c:pt idx="153">
                  <c:v>0.45773767152383443</c:v>
                </c:pt>
                <c:pt idx="154">
                  <c:v>0.49368705029907223</c:v>
                </c:pt>
                <c:pt idx="155">
                  <c:v>0.52692442136535889</c:v>
                </c:pt>
                <c:pt idx="156">
                  <c:v>0.55730336218265319</c:v>
                </c:pt>
                <c:pt idx="157">
                  <c:v>0.58469271772935905</c:v>
                </c:pt>
                <c:pt idx="158">
                  <c:v>0.60897714611527587</c:v>
                </c:pt>
              </c:numCache>
            </c:numRef>
          </c:xVal>
          <c:yVal>
            <c:numRef>
              <c:f>'Phase Plane'!$J$6:$J$164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1.0437689224898927</c:v>
                </c:pt>
                <c:pt idx="3">
                  <c:v>1.0820311734710206</c:v>
                </c:pt>
                <c:pt idx="4">
                  <c:v>1.114634996607794</c:v>
                </c:pt>
                <c:pt idx="5">
                  <c:v>1.1414578854608928</c:v>
                </c:pt>
                <c:pt idx="6">
                  <c:v>1.1624069875061793</c:v>
                </c:pt>
                <c:pt idx="7">
                  <c:v>1.1774193576217942</c:v>
                </c:pt>
                <c:pt idx="8">
                  <c:v>1.1864620608416661</c:v>
                </c:pt>
                <c:pt idx="9">
                  <c:v>1.1895321249257786</c:v>
                </c:pt>
                <c:pt idx="10">
                  <c:v>1.186656344041622</c:v>
                </c:pt>
                <c:pt idx="11">
                  <c:v>1.1778909355836369</c:v>
                </c:pt>
                <c:pt idx="12">
                  <c:v>1.1633210528745996</c:v>
                </c:pt>
                <c:pt idx="13">
                  <c:v>1.1430601571913128</c:v>
                </c:pt>
                <c:pt idx="14">
                  <c:v>1.1172492532333067</c:v>
                </c:pt>
                <c:pt idx="15">
                  <c:v>1.0860559928043427</c:v>
                </c:pt>
                <c:pt idx="16">
                  <c:v>1.0496736520992274</c:v>
                </c:pt>
                <c:pt idx="17">
                  <c:v>1.0083199885799405</c:v>
                </c:pt>
                <c:pt idx="18">
                  <c:v>0.96223598398258647</c:v>
                </c:pt>
                <c:pt idx="19">
                  <c:v>0.91168448051770379</c:v>
                </c:pt>
                <c:pt idx="20">
                  <c:v>0.85694871780860882</c:v>
                </c:pt>
                <c:pt idx="21">
                  <c:v>0.79833077855366685</c:v>
                </c:pt>
                <c:pt idx="22">
                  <c:v>0.73614995129667071</c:v>
                </c:pt>
                <c:pt idx="23">
                  <c:v>0.67074101904328598</c:v>
                </c:pt>
                <c:pt idx="24">
                  <c:v>0.60245248276922425</c:v>
                </c:pt>
                <c:pt idx="25">
                  <c:v>0.53164472912636496</c:v>
                </c:pt>
                <c:pt idx="26">
                  <c:v>0.45868815186535278</c:v>
                </c:pt>
                <c:pt idx="27">
                  <c:v>0.3839612366566571</c:v>
                </c:pt>
                <c:pt idx="28">
                  <c:v>0.30784861910612665</c:v>
                </c:pt>
                <c:pt idx="29">
                  <c:v>0.23073912582556586</c:v>
                </c:pt>
                <c:pt idx="30">
                  <c:v>0.15302380843375521</c:v>
                </c:pt>
                <c:pt idx="31">
                  <c:v>7.5093980328973423E-2</c:v>
                </c:pt>
                <c:pt idx="32">
                  <c:v>-2.6607340090665289E-3</c:v>
                </c:pt>
                <c:pt idx="33">
                  <c:v>-7.9854327561118085E-2</c:v>
                </c:pt>
                <c:pt idx="34">
                  <c:v>-0.15610630770554987</c:v>
                </c:pt>
                <c:pt idx="35">
                  <c:v>-0.23104355232615026</c:v>
                </c:pt>
                <c:pt idx="36">
                  <c:v>-0.30430211613431662</c:v>
                </c:pt>
                <c:pt idx="37">
                  <c:v>-0.37552897856042561</c:v>
                </c:pt>
                <c:pt idx="38">
                  <c:v>-0.44438372492108447</c:v>
                </c:pt>
                <c:pt idx="39">
                  <c:v>-0.51054015295972244</c:v>
                </c:pt>
                <c:pt idx="40">
                  <c:v>-0.57368779728530828</c:v>
                </c:pt>
                <c:pt idx="41">
                  <c:v>-0.63353336469555477</c:v>
                </c:pt>
                <c:pt idx="42">
                  <c:v>-0.68980207386419901</c:v>
                </c:pt>
                <c:pt idx="43">
                  <c:v>-0.74223889339420246</c:v>
                </c:pt>
                <c:pt idx="44">
                  <c:v>-0.7906096727871279</c:v>
                </c:pt>
                <c:pt idx="45">
                  <c:v>-0.83470216145066756</c:v>
                </c:pt>
                <c:pt idx="46">
                  <c:v>-0.87432691145826902</c:v>
                </c:pt>
                <c:pt idx="47">
                  <c:v>-0.90931806038395657</c:v>
                </c:pt>
                <c:pt idx="48">
                  <c:v>-0.93953399115860337</c:v>
                </c:pt>
                <c:pt idx="49">
                  <c:v>-0.96485786652790606</c:v>
                </c:pt>
                <c:pt idx="50">
                  <c:v>-0.98519803633388314</c:v>
                </c:pt>
                <c:pt idx="51">
                  <c:v>-1.0004883164876108</c:v>
                </c:pt>
                <c:pt idx="52">
                  <c:v>-1.0106881391479194</c:v>
                </c:pt>
                <c:pt idx="53">
                  <c:v>-1.0157825742656121</c:v>
                </c:pt>
                <c:pt idx="54">
                  <c:v>-1.0157822232922851</c:v>
                </c:pt>
                <c:pt idx="55">
                  <c:v>-1.0107229864838538</c:v>
                </c:pt>
                <c:pt idx="56">
                  <c:v>-1.0006657058483515</c:v>
                </c:pt>
                <c:pt idx="57">
                  <c:v>-0.98569568639244365</c:v>
                </c:pt>
                <c:pt idx="58">
                  <c:v>-0.96592209890851799</c:v>
                </c:pt>
                <c:pt idx="59">
                  <c:v>-0.94147726811131693</c:v>
                </c:pt>
                <c:pt idx="60">
                  <c:v>-0.91251585047724126</c:v>
                </c:pt>
                <c:pt idx="61">
                  <c:v>-0.87921390665809285</c:v>
                </c:pt>
                <c:pt idx="62">
                  <c:v>-0.84176787383174057</c:v>
                </c:pt>
                <c:pt idx="63">
                  <c:v>-0.80039344381276345</c:v>
                </c:pt>
                <c:pt idx="64">
                  <c:v>-0.75532435317442348</c:v>
                </c:pt>
                <c:pt idx="65">
                  <c:v>-0.70681109202749315</c:v>
                </c:pt>
                <c:pt idx="66">
                  <c:v>-0.6551195384597438</c:v>
                </c:pt>
                <c:pt idx="67">
                  <c:v>-0.60052952596078535</c:v>
                </c:pt>
                <c:pt idx="68">
                  <c:v>-0.5433333514390869</c:v>
                </c:pt>
                <c:pt idx="69">
                  <c:v>-0.483834231680281</c:v>
                </c:pt>
                <c:pt idx="70">
                  <c:v>-0.42234471629731724</c:v>
                </c:pt>
                <c:pt idx="71">
                  <c:v>-0.3591850653830076</c:v>
                </c:pt>
                <c:pt idx="72">
                  <c:v>-0.29468160019341699</c:v>
                </c:pt>
                <c:pt idx="73">
                  <c:v>-0.22916503526621101</c:v>
                </c:pt>
                <c:pt idx="74">
                  <c:v>-0.16296880041129969</c:v>
                </c:pt>
                <c:pt idx="75">
                  <c:v>-9.6427361002108303E-2</c:v>
                </c:pt>
                <c:pt idx="76">
                  <c:v>-2.9874544944884753E-2</c:v>
                </c:pt>
                <c:pt idx="77">
                  <c:v>3.6358115388836577E-2</c:v>
                </c:pt>
                <c:pt idx="78">
                  <c:v>0.10194301811439621</c:v>
                </c:pt>
                <c:pt idx="79">
                  <c:v>0.1665580956911252</c:v>
                </c:pt>
                <c:pt idx="80">
                  <c:v>0.22988837991585989</c:v>
                </c:pt>
                <c:pt idx="81">
                  <c:v>0.29162752053256297</c:v>
                </c:pt>
                <c:pt idx="82">
                  <c:v>0.35147925022176824</c:v>
                </c:pt>
                <c:pt idx="83">
                  <c:v>0.40915878905159336</c:v>
                </c:pt>
                <c:pt idx="84">
                  <c:v>0.46439418182231079</c:v>
                </c:pt>
                <c:pt idx="85">
                  <c:v>0.51692756211695923</c:v>
                </c:pt>
                <c:pt idx="86">
                  <c:v>0.56651633727908735</c:v>
                </c:pt>
                <c:pt idx="87">
                  <c:v>0.61293428897327196</c:v>
                </c:pt>
                <c:pt idx="88">
                  <c:v>0.65597258444210305</c:v>
                </c:pt>
                <c:pt idx="89">
                  <c:v>0.69544069405253561</c:v>
                </c:pt>
                <c:pt idx="90">
                  <c:v>0.73116721122225714</c:v>
                </c:pt>
                <c:pt idx="91">
                  <c:v>0.76300057133044452</c:v>
                </c:pt>
                <c:pt idx="92">
                  <c:v>0.79080966674429576</c:v>
                </c:pt>
                <c:pt idx="93">
                  <c:v>0.81448435563031163</c:v>
                </c:pt>
                <c:pt idx="94">
                  <c:v>0.83393586276470011</c:v>
                </c:pt>
                <c:pt idx="95">
                  <c:v>0.84909707110774613</c:v>
                </c:pt>
                <c:pt idx="96">
                  <c:v>0.85992270345971178</c:v>
                </c:pt>
                <c:pt idx="97">
                  <c:v>0.86638939406806448</c:v>
                </c:pt>
                <c:pt idx="98">
                  <c:v>0.86849565060482936</c:v>
                </c:pt>
                <c:pt idx="99">
                  <c:v>0.86626170747589348</c:v>
                </c:pt>
                <c:pt idx="100">
                  <c:v>0.85972927195851301</c:v>
                </c:pt>
                <c:pt idx="101">
                  <c:v>0.84896116518647813</c:v>
                </c:pt>
                <c:pt idx="102">
                  <c:v>0.83404086051184878</c:v>
                </c:pt>
                <c:pt idx="103">
                  <c:v>0.81507192226545333</c:v>
                </c:pt>
                <c:pt idx="104">
                  <c:v>0.79217734841308263</c:v>
                </c:pt>
                <c:pt idx="105">
                  <c:v>0.76549882105831024</c:v>
                </c:pt>
                <c:pt idx="106">
                  <c:v>0.73519586917396995</c:v>
                </c:pt>
                <c:pt idx="107">
                  <c:v>0.70144494835058102</c:v>
                </c:pt>
                <c:pt idx="108">
                  <c:v>0.66443844272954444</c:v>
                </c:pt>
                <c:pt idx="109">
                  <c:v>0.6243835946400722</c:v>
                </c:pt>
                <c:pt idx="110">
                  <c:v>0.5815013677799693</c:v>
                </c:pt>
                <c:pt idx="111">
                  <c:v>0.53602525007021617</c:v>
                </c:pt>
                <c:pt idx="112">
                  <c:v>0.48820000257054952</c:v>
                </c:pt>
                <c:pt idx="113">
                  <c:v>0.43828036106686019</c:v>
                </c:pt>
                <c:pt idx="114">
                  <c:v>0.3865296971303584</c:v>
                </c:pt>
                <c:pt idx="115">
                  <c:v>0.33321864560238612</c:v>
                </c:pt>
                <c:pt idx="116">
                  <c:v>0.27862370557696592</c:v>
                </c:pt>
                <c:pt idx="117">
                  <c:v>0.22302582203533453</c:v>
                </c:pt>
                <c:pt idx="118">
                  <c:v>0.16670895533265934</c:v>
                </c:pt>
                <c:pt idx="119">
                  <c:v>0.10995864574690299</c:v>
                </c:pt>
                <c:pt idx="120">
                  <c:v>5.3060580273579717E-2</c:v>
                </c:pt>
                <c:pt idx="121">
                  <c:v>-3.7008312116238403E-3</c:v>
                </c:pt>
                <c:pt idx="122">
                  <c:v>-6.004386339727863E-2</c:v>
                </c:pt>
                <c:pt idx="123">
                  <c:v>-0.11569085969370055</c:v>
                </c:pt>
                <c:pt idx="124">
                  <c:v>-0.17036958637408303</c:v>
                </c:pt>
                <c:pt idx="125">
                  <c:v>-0.22381455016675914</c:v>
                </c:pt>
                <c:pt idx="126">
                  <c:v>-0.2757682729941322</c:v>
                </c:pt>
                <c:pt idx="127">
                  <c:v>-0.32598251781165738</c:v>
                </c:pt>
                <c:pt idx="128">
                  <c:v>-0.3742194597863972</c:v>
                </c:pt>
                <c:pt idx="129">
                  <c:v>-0.42025279736749022</c:v>
                </c:pt>
                <c:pt idx="130">
                  <c:v>-0.46386879813860904</c:v>
                </c:pt>
                <c:pt idx="131">
                  <c:v>-0.50486727470329629</c:v>
                </c:pt>
                <c:pt idx="132">
                  <c:v>-0.54306248623598452</c:v>
                </c:pt>
                <c:pt idx="133">
                  <c:v>-0.57828396173248708</c:v>
                </c:pt>
                <c:pt idx="134">
                  <c:v>-0.61037724141164706</c:v>
                </c:pt>
                <c:pt idx="135">
                  <c:v>-0.63920453315247172</c:v>
                </c:pt>
                <c:pt idx="136">
                  <c:v>-0.66464528129617595</c:v>
                </c:pt>
                <c:pt idx="137">
                  <c:v>-0.68659664559781919</c:v>
                </c:pt>
                <c:pt idx="138">
                  <c:v>-0.70497388857532461</c:v>
                </c:pt>
                <c:pt idx="139">
                  <c:v>-0.71971066997221012</c:v>
                </c:pt>
                <c:pt idx="140">
                  <c:v>-0.73075924752200794</c:v>
                </c:pt>
                <c:pt idx="141">
                  <c:v>-0.73809058367472247</c:v>
                </c:pt>
                <c:pt idx="142">
                  <c:v>-0.74169435841640052</c:v>
                </c:pt>
                <c:pt idx="143">
                  <c:v>-0.74157888877964517</c:v>
                </c:pt>
                <c:pt idx="144">
                  <c:v>-0.73777095610340737</c:v>
                </c:pt>
                <c:pt idx="145">
                  <c:v>-0.73031554255235454</c:v>
                </c:pt>
                <c:pt idx="146">
                  <c:v>-0.71927547884740195</c:v>
                </c:pt>
                <c:pt idx="147">
                  <c:v>-0.70473100558741986</c:v>
                </c:pt>
                <c:pt idx="148">
                  <c:v>-0.68677925095571601</c:v>
                </c:pt>
                <c:pt idx="149">
                  <c:v>-0.66553362800162219</c:v>
                </c:pt>
                <c:pt idx="150">
                  <c:v>-0.6411231550655857</c:v>
                </c:pt>
                <c:pt idx="151">
                  <c:v>-0.61369170327378086</c:v>
                </c:pt>
                <c:pt idx="152">
                  <c:v>-0.58339717536381819</c:v>
                </c:pt>
                <c:pt idx="153">
                  <c:v>-0.55041062041507638</c:v>
                </c:pt>
                <c:pt idx="154">
                  <c:v>-0.5149152893441884</c:v>
                </c:pt>
                <c:pt idx="155">
                  <c:v>-0.47710563628695696</c:v>
                </c:pt>
                <c:pt idx="156">
                  <c:v>-0.43718627122139864</c:v>
                </c:pt>
                <c:pt idx="157">
                  <c:v>-0.39537086939171706</c:v>
                </c:pt>
                <c:pt idx="158">
                  <c:v>-0.3518810432689739</c:v>
                </c:pt>
              </c:numCache>
            </c:numRef>
          </c:yVal>
        </c:ser>
        <c:axId val="72212480"/>
        <c:axId val="72214400"/>
      </c:scatterChart>
      <c:valAx>
        <c:axId val="72212480"/>
        <c:scaling>
          <c:orientation val="minMax"/>
        </c:scaling>
        <c:axPos val="b"/>
        <c:title>
          <c:tx>
            <c:rich>
              <a:bodyPr anchor="t" anchorCtr="0"/>
              <a:lstStyle/>
              <a:p>
                <a:pPr>
                  <a:defRPr sz="2000" b="0"/>
                </a:pPr>
                <a:r>
                  <a:rPr lang="en-US" sz="2000" b="0"/>
                  <a:t>Velocity/w (in)</a:t>
                </a:r>
              </a:p>
            </c:rich>
          </c:tx>
        </c:title>
        <c:numFmt formatCode="General" sourceLinked="1"/>
        <c:tickLblPos val="nextTo"/>
        <c:crossAx val="72214400"/>
        <c:crosses val="autoZero"/>
        <c:crossBetween val="midCat"/>
      </c:valAx>
      <c:valAx>
        <c:axId val="72214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Displacement (in)</a:t>
                </a:r>
              </a:p>
            </c:rich>
          </c:tx>
        </c:title>
        <c:numFmt formatCode="General" sourceLinked="1"/>
        <c:tickLblPos val="nextTo"/>
        <c:crossAx val="7221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666939010046812"/>
          <c:y val="0.77516577299003264"/>
          <c:w val="0.26220854843475694"/>
          <c:h val="9.8611661272402368E-2"/>
        </c:manualLayout>
      </c:layout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81901206490852"/>
          <c:y val="3.0272718977612547E-2"/>
          <c:w val="0.846196371230163"/>
          <c:h val="0.84947501194252562"/>
        </c:manualLayout>
      </c:layout>
      <c:scatterChart>
        <c:scatterStyle val="lineMarker"/>
        <c:ser>
          <c:idx val="2"/>
          <c:order val="0"/>
          <c:tx>
            <c:v>Disp</c:v>
          </c:tx>
          <c:marker>
            <c:symbol val="none"/>
          </c:marker>
          <c:xVal>
            <c:numRef>
              <c:f>'Example 1'!$B$24:$B$182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0.23500000000000004</c:v>
                </c:pt>
                <c:pt idx="49">
                  <c:v>0.24000000000000005</c:v>
                </c:pt>
                <c:pt idx="50">
                  <c:v>0.24500000000000005</c:v>
                </c:pt>
                <c:pt idx="51">
                  <c:v>0.25000000000000006</c:v>
                </c:pt>
                <c:pt idx="52">
                  <c:v>0.25500000000000006</c:v>
                </c:pt>
                <c:pt idx="53">
                  <c:v>0.26000000000000006</c:v>
                </c:pt>
                <c:pt idx="54">
                  <c:v>0.26500000000000007</c:v>
                </c:pt>
                <c:pt idx="55">
                  <c:v>0.27000000000000007</c:v>
                </c:pt>
                <c:pt idx="56">
                  <c:v>0.27500000000000008</c:v>
                </c:pt>
                <c:pt idx="57">
                  <c:v>0.28000000000000008</c:v>
                </c:pt>
                <c:pt idx="58">
                  <c:v>0.28500000000000009</c:v>
                </c:pt>
                <c:pt idx="59">
                  <c:v>0.29000000000000009</c:v>
                </c:pt>
                <c:pt idx="60">
                  <c:v>0.2950000000000001</c:v>
                </c:pt>
                <c:pt idx="61">
                  <c:v>0.3000000000000001</c:v>
                </c:pt>
                <c:pt idx="62">
                  <c:v>0.3050000000000001</c:v>
                </c:pt>
                <c:pt idx="63">
                  <c:v>0.31000000000000011</c:v>
                </c:pt>
                <c:pt idx="64">
                  <c:v>0.31500000000000011</c:v>
                </c:pt>
                <c:pt idx="65">
                  <c:v>0.32000000000000012</c:v>
                </c:pt>
                <c:pt idx="66">
                  <c:v>0.32500000000000012</c:v>
                </c:pt>
                <c:pt idx="67">
                  <c:v>0.33000000000000013</c:v>
                </c:pt>
                <c:pt idx="68">
                  <c:v>0.33500000000000013</c:v>
                </c:pt>
                <c:pt idx="69">
                  <c:v>0.34000000000000014</c:v>
                </c:pt>
                <c:pt idx="70">
                  <c:v>0.34500000000000014</c:v>
                </c:pt>
                <c:pt idx="71">
                  <c:v>0.35000000000000014</c:v>
                </c:pt>
                <c:pt idx="72">
                  <c:v>0.35500000000000015</c:v>
                </c:pt>
                <c:pt idx="73">
                  <c:v>0.36000000000000015</c:v>
                </c:pt>
                <c:pt idx="74">
                  <c:v>0.36500000000000016</c:v>
                </c:pt>
                <c:pt idx="75">
                  <c:v>0.37000000000000016</c:v>
                </c:pt>
                <c:pt idx="76">
                  <c:v>0.37500000000000017</c:v>
                </c:pt>
                <c:pt idx="77">
                  <c:v>0.38000000000000017</c:v>
                </c:pt>
                <c:pt idx="78">
                  <c:v>0.38500000000000018</c:v>
                </c:pt>
                <c:pt idx="79">
                  <c:v>0.39000000000000018</c:v>
                </c:pt>
                <c:pt idx="80">
                  <c:v>0.39500000000000018</c:v>
                </c:pt>
                <c:pt idx="81">
                  <c:v>0.40000000000000019</c:v>
                </c:pt>
                <c:pt idx="82">
                  <c:v>0.40500000000000019</c:v>
                </c:pt>
                <c:pt idx="83">
                  <c:v>0.4100000000000002</c:v>
                </c:pt>
                <c:pt idx="84">
                  <c:v>0.4150000000000002</c:v>
                </c:pt>
                <c:pt idx="85">
                  <c:v>0.42000000000000021</c:v>
                </c:pt>
                <c:pt idx="86">
                  <c:v>0.42500000000000021</c:v>
                </c:pt>
                <c:pt idx="87">
                  <c:v>0.43000000000000022</c:v>
                </c:pt>
                <c:pt idx="88">
                  <c:v>0.43500000000000022</c:v>
                </c:pt>
                <c:pt idx="89">
                  <c:v>0.44000000000000022</c:v>
                </c:pt>
                <c:pt idx="90">
                  <c:v>0.44500000000000023</c:v>
                </c:pt>
                <c:pt idx="91">
                  <c:v>0.45000000000000023</c:v>
                </c:pt>
                <c:pt idx="92">
                  <c:v>0.45500000000000024</c:v>
                </c:pt>
                <c:pt idx="93">
                  <c:v>0.46000000000000024</c:v>
                </c:pt>
                <c:pt idx="94">
                  <c:v>0.46500000000000025</c:v>
                </c:pt>
                <c:pt idx="95">
                  <c:v>0.47000000000000025</c:v>
                </c:pt>
                <c:pt idx="96">
                  <c:v>0.47500000000000026</c:v>
                </c:pt>
                <c:pt idx="97">
                  <c:v>0.48000000000000026</c:v>
                </c:pt>
                <c:pt idx="98">
                  <c:v>0.48500000000000026</c:v>
                </c:pt>
                <c:pt idx="99">
                  <c:v>0.49000000000000027</c:v>
                </c:pt>
                <c:pt idx="100">
                  <c:v>0.49500000000000027</c:v>
                </c:pt>
                <c:pt idx="101">
                  <c:v>0.495</c:v>
                </c:pt>
                <c:pt idx="102">
                  <c:v>0.5</c:v>
                </c:pt>
                <c:pt idx="103">
                  <c:v>0.505</c:v>
                </c:pt>
                <c:pt idx="104">
                  <c:v>0.51</c:v>
                </c:pt>
                <c:pt idx="105">
                  <c:v>0.51500000000000001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0.56000000000000005</c:v>
                </c:pt>
                <c:pt idx="115">
                  <c:v>0.56500000000000006</c:v>
                </c:pt>
                <c:pt idx="116">
                  <c:v>0.57000000000000006</c:v>
                </c:pt>
                <c:pt idx="117">
                  <c:v>0.57500000000000007</c:v>
                </c:pt>
                <c:pt idx="118">
                  <c:v>0.58000000000000007</c:v>
                </c:pt>
                <c:pt idx="119">
                  <c:v>0.58500000000000008</c:v>
                </c:pt>
                <c:pt idx="120">
                  <c:v>0.59000000000000008</c:v>
                </c:pt>
                <c:pt idx="121">
                  <c:v>0.59500000000000008</c:v>
                </c:pt>
                <c:pt idx="122">
                  <c:v>0.60000000000000009</c:v>
                </c:pt>
                <c:pt idx="123">
                  <c:v>0.60500000000000009</c:v>
                </c:pt>
                <c:pt idx="124">
                  <c:v>0.6100000000000001</c:v>
                </c:pt>
                <c:pt idx="125">
                  <c:v>0.6150000000000001</c:v>
                </c:pt>
                <c:pt idx="126">
                  <c:v>0.62000000000000011</c:v>
                </c:pt>
                <c:pt idx="127">
                  <c:v>0.62500000000000011</c:v>
                </c:pt>
                <c:pt idx="128">
                  <c:v>0.63000000000000012</c:v>
                </c:pt>
                <c:pt idx="129">
                  <c:v>0.63500000000000012</c:v>
                </c:pt>
                <c:pt idx="130">
                  <c:v>0.64000000000000012</c:v>
                </c:pt>
                <c:pt idx="131">
                  <c:v>0.64500000000000013</c:v>
                </c:pt>
                <c:pt idx="132">
                  <c:v>0.65000000000000013</c:v>
                </c:pt>
                <c:pt idx="133">
                  <c:v>0.65500000000000014</c:v>
                </c:pt>
                <c:pt idx="134">
                  <c:v>0.66000000000000014</c:v>
                </c:pt>
                <c:pt idx="135">
                  <c:v>0.66500000000000015</c:v>
                </c:pt>
                <c:pt idx="136">
                  <c:v>0.67000000000000015</c:v>
                </c:pt>
                <c:pt idx="137">
                  <c:v>0.67500000000000016</c:v>
                </c:pt>
                <c:pt idx="138">
                  <c:v>0.68000000000000016</c:v>
                </c:pt>
                <c:pt idx="139">
                  <c:v>0.68500000000000016</c:v>
                </c:pt>
                <c:pt idx="140">
                  <c:v>0.69000000000000017</c:v>
                </c:pt>
                <c:pt idx="141">
                  <c:v>0.69500000000000017</c:v>
                </c:pt>
                <c:pt idx="142">
                  <c:v>0.70000000000000018</c:v>
                </c:pt>
                <c:pt idx="143">
                  <c:v>0.70500000000000018</c:v>
                </c:pt>
                <c:pt idx="144">
                  <c:v>0.71000000000000019</c:v>
                </c:pt>
                <c:pt idx="145">
                  <c:v>0.71500000000000019</c:v>
                </c:pt>
                <c:pt idx="146">
                  <c:v>0.7200000000000002</c:v>
                </c:pt>
                <c:pt idx="147">
                  <c:v>0.7250000000000002</c:v>
                </c:pt>
                <c:pt idx="148">
                  <c:v>0.7300000000000002</c:v>
                </c:pt>
                <c:pt idx="149">
                  <c:v>0.73500000000000021</c:v>
                </c:pt>
                <c:pt idx="150">
                  <c:v>0.74000000000000021</c:v>
                </c:pt>
                <c:pt idx="151">
                  <c:v>0.74500000000000022</c:v>
                </c:pt>
                <c:pt idx="152">
                  <c:v>0.75000000000000022</c:v>
                </c:pt>
                <c:pt idx="153">
                  <c:v>0.75500000000000023</c:v>
                </c:pt>
                <c:pt idx="154">
                  <c:v>0.76000000000000023</c:v>
                </c:pt>
                <c:pt idx="155">
                  <c:v>0.76500000000000024</c:v>
                </c:pt>
                <c:pt idx="156">
                  <c:v>0.77000000000000024</c:v>
                </c:pt>
                <c:pt idx="157">
                  <c:v>0.77500000000000024</c:v>
                </c:pt>
                <c:pt idx="158">
                  <c:v>0.78000000000000025</c:v>
                </c:pt>
              </c:numCache>
            </c:numRef>
          </c:xVal>
          <c:yVal>
            <c:numRef>
              <c:f>'Example 1'!$C$24:$C$182</c:f>
              <c:numCache>
                <c:formatCode>General</c:formatCode>
                <c:ptCount val="159"/>
                <c:pt idx="0">
                  <c:v>1</c:v>
                </c:pt>
                <c:pt idx="1">
                  <c:v>0.99567964465611636</c:v>
                </c:pt>
                <c:pt idx="2">
                  <c:v>0.9632557423056306</c:v>
                </c:pt>
                <c:pt idx="3">
                  <c:v>0.90411716301318423</c:v>
                </c:pt>
                <c:pt idx="4">
                  <c:v>0.82038546279441626</c:v>
                </c:pt>
                <c:pt idx="5">
                  <c:v>0.71484255924991957</c:v>
                </c:pt>
                <c:pt idx="6">
                  <c:v>0.5908409330790827</c:v>
                </c:pt>
                <c:pt idx="7">
                  <c:v>0.45219918967680883</c:v>
                </c:pt>
                <c:pt idx="8">
                  <c:v>0.30308618176735719</c:v>
                </c:pt>
                <c:pt idx="9">
                  <c:v>0.1478971640485299</c:v>
                </c:pt>
                <c:pt idx="10">
                  <c:v>-8.8743819126663129E-3</c:v>
                </c:pt>
                <c:pt idx="11">
                  <c:v>-0.16276555278502389</c:v>
                </c:pt>
                <c:pt idx="12">
                  <c:v>-0.30946980305219696</c:v>
                </c:pt>
                <c:pt idx="13">
                  <c:v>-0.44495619046388113</c:v>
                </c:pt>
                <c:pt idx="14">
                  <c:v>-0.56557882250506375</c:v>
                </c:pt>
                <c:pt idx="15">
                  <c:v>-0.66817357107896858</c:v>
                </c:pt>
                <c:pt idx="16">
                  <c:v>-0.75013953207336459</c:v>
                </c:pt>
                <c:pt idx="17">
                  <c:v>-0.80950318049247727</c:v>
                </c:pt>
                <c:pt idx="18">
                  <c:v>-0.84496369589167042</c:v>
                </c:pt>
                <c:pt idx="19">
                  <c:v>-0.85591849128026631</c:v>
                </c:pt>
                <c:pt idx="20">
                  <c:v>-0.84246855508031138</c:v>
                </c:pt>
                <c:pt idx="21">
                  <c:v>-0.80540379353221725</c:v>
                </c:pt>
                <c:pt idx="22">
                  <c:v>-0.74616912374806299</c:v>
                </c:pt>
                <c:pt idx="23">
                  <c:v>-0.66681259975480778</c:v>
                </c:pt>
                <c:pt idx="24">
                  <c:v>-0.56991734079844891</c:v>
                </c:pt>
                <c:pt idx="25">
                  <c:v>-0.45851945987524817</c:v>
                </c:pt>
                <c:pt idx="26">
                  <c:v>-0.3360145497629019</c:v>
                </c:pt>
                <c:pt idx="27">
                  <c:v>-0.20605556473889622</c:v>
                </c:pt>
                <c:pt idx="28">
                  <c:v>-7.2445132060613857E-2</c:v>
                </c:pt>
                <c:pt idx="29">
                  <c:v>6.0974565975208603E-2</c:v>
                </c:pt>
                <c:pt idx="30">
                  <c:v>0.1904311825029589</c:v>
                </c:pt>
                <c:pt idx="31">
                  <c:v>0.31232778572877717</c:v>
                </c:pt>
                <c:pt idx="32">
                  <c:v>0.42334170393305398</c:v>
                </c:pt>
                <c:pt idx="33">
                  <c:v>0.52051395164081171</c:v>
                </c:pt>
                <c:pt idx="34">
                  <c:v>0.60132686431970606</c:v>
                </c:pt>
                <c:pt idx="35">
                  <c:v>0.66376794243556969</c:v>
                </c:pt>
                <c:pt idx="36">
                  <c:v>0.70637832947512202</c:v>
                </c:pt>
                <c:pt idx="37">
                  <c:v>0.72828480979866173</c:v>
                </c:pt>
                <c:pt idx="38">
                  <c:v>0.72921469723117238</c:v>
                </c:pt>
                <c:pt idx="39">
                  <c:v>0.70949348001325785</c:v>
                </c:pt>
                <c:pt idx="40">
                  <c:v>0.67002557795208484</c:v>
                </c:pt>
                <c:pt idx="41">
                  <c:v>0.67002557795208273</c:v>
                </c:pt>
                <c:pt idx="42">
                  <c:v>0.79162949454866871</c:v>
                </c:pt>
                <c:pt idx="43">
                  <c:v>0.8887922289847171</c:v>
                </c:pt>
                <c:pt idx="44">
                  <c:v>0.9591741523684808</c:v>
                </c:pt>
                <c:pt idx="45">
                  <c:v>1.0012327246067165</c:v>
                </c:pt>
                <c:pt idx="46">
                  <c:v>1.0142527774817742</c:v>
                </c:pt>
                <c:pt idx="47">
                  <c:v>0.99835287665844197</c:v>
                </c:pt>
                <c:pt idx="48">
                  <c:v>0.95446798377163211</c:v>
                </c:pt>
                <c:pt idx="49">
                  <c:v>0.88430930670357377</c:v>
                </c:pt>
                <c:pt idx="50">
                  <c:v>0.79030285679915835</c:v>
                </c:pt>
                <c:pt idx="51">
                  <c:v>0.67550880885351805</c:v>
                </c:pt>
                <c:pt idx="52">
                  <c:v>0.54352426780449425</c:v>
                </c:pt>
                <c:pt idx="53">
                  <c:v>0.39837247195302322</c:v>
                </c:pt>
                <c:pt idx="54">
                  <c:v>0.24438179554343553</c:v>
                </c:pt>
                <c:pt idx="55">
                  <c:v>8.6058145797360625E-2</c:v>
                </c:pt>
                <c:pt idx="56">
                  <c:v>-7.2045523873584302E-2</c:v>
                </c:pt>
                <c:pt idx="57">
                  <c:v>-0.2254588435617666</c:v>
                </c:pt>
                <c:pt idx="58">
                  <c:v>-0.36991914554347916</c:v>
                </c:pt>
                <c:pt idx="59">
                  <c:v>-0.50148860695859165</c:v>
                </c:pt>
                <c:pt idx="60">
                  <c:v>-0.61666023532258141</c:v>
                </c:pt>
                <c:pt idx="61">
                  <c:v>-0.71244988478402427</c:v>
                </c:pt>
                <c:pt idx="62">
                  <c:v>-0.7864719335083199</c:v>
                </c:pt>
                <c:pt idx="63">
                  <c:v>-0.83699675467150236</c:v>
                </c:pt>
                <c:pt idx="64">
                  <c:v>-0.86298866007767849</c:v>
                </c:pt>
                <c:pt idx="65">
                  <c:v>-0.86412357015897412</c:v>
                </c:pt>
                <c:pt idx="66">
                  <c:v>-0.84078625034038723</c:v>
                </c:pt>
                <c:pt idx="67">
                  <c:v>-0.79404753467201727</c:v>
                </c:pt>
                <c:pt idx="68">
                  <c:v>-0.72562251689766888</c:v>
                </c:pt>
                <c:pt idx="69">
                  <c:v>-0.63781121127872353</c:v>
                </c:pt>
                <c:pt idx="70">
                  <c:v>-0.53342365637197797</c:v>
                </c:pt>
                <c:pt idx="71">
                  <c:v>-0.4156918421046214</c:v>
                </c:pt>
                <c:pt idx="72">
                  <c:v>-0.28817117344616228</c:v>
                </c:pt>
                <c:pt idx="73">
                  <c:v>-0.15463443456795517</c:v>
                </c:pt>
                <c:pt idx="74">
                  <c:v>-1.8961379896193457E-2</c:v>
                </c:pt>
                <c:pt idx="75">
                  <c:v>0.11497285021800384</c:v>
                </c:pt>
                <c:pt idx="76">
                  <c:v>0.24340731185611458</c:v>
                </c:pt>
                <c:pt idx="77">
                  <c:v>0.36279977050243639</c:v>
                </c:pt>
                <c:pt idx="78">
                  <c:v>0.46992327211113233</c:v>
                </c:pt>
                <c:pt idx="79">
                  <c:v>0.56195217267182274</c:v>
                </c:pt>
                <c:pt idx="80">
                  <c:v>0.6365353685799735</c:v>
                </c:pt>
                <c:pt idx="81">
                  <c:v>0.69185487017753733</c:v>
                </c:pt>
                <c:pt idx="82">
                  <c:v>0.72666830674687533</c:v>
                </c:pt>
                <c:pt idx="83">
                  <c:v>0.74033442962912144</c:v>
                </c:pt>
                <c:pt idx="84">
                  <c:v>0.73282117691473125</c:v>
                </c:pt>
                <c:pt idx="85">
                  <c:v>0.70469636395268398</c:v>
                </c:pt>
                <c:pt idx="86">
                  <c:v>0.65710155450646068</c:v>
                </c:pt>
                <c:pt idx="87">
                  <c:v>0.59171013403828521</c:v>
                </c:pt>
                <c:pt idx="88">
                  <c:v>0.51067103652397983</c:v>
                </c:pt>
                <c:pt idx="89">
                  <c:v>0.41653995783919928</c:v>
                </c:pt>
                <c:pt idx="90">
                  <c:v>0.3122002121238367</c:v>
                </c:pt>
                <c:pt idx="91">
                  <c:v>0.20077564445162471</c:v>
                </c:pt>
                <c:pt idx="92">
                  <c:v>8.5538197450296102E-2</c:v>
                </c:pt>
                <c:pt idx="93">
                  <c:v>-3.0187162763929347E-2</c:v>
                </c:pt>
                <c:pt idx="94">
                  <c:v>-0.14311742661921698</c:v>
                </c:pt>
                <c:pt idx="95">
                  <c:v>-0.25010374089540771</c:v>
                </c:pt>
                <c:pt idx="96">
                  <c:v>-0.34821826583902815</c:v>
                </c:pt>
                <c:pt idx="97">
                  <c:v>-0.43483332128383534</c:v>
                </c:pt>
                <c:pt idx="98">
                  <c:v>-0.50769071140172883</c:v>
                </c:pt>
                <c:pt idx="99">
                  <c:v>-0.56495943103003854</c:v>
                </c:pt>
                <c:pt idx="100">
                  <c:v>-0.60528031544116634</c:v>
                </c:pt>
                <c:pt idx="101">
                  <c:v>-0.60528031544117478</c:v>
                </c:pt>
                <c:pt idx="102">
                  <c:v>-0.4484046501182653</c:v>
                </c:pt>
                <c:pt idx="103">
                  <c:v>-0.2814709037486976</c:v>
                </c:pt>
                <c:pt idx="104">
                  <c:v>-0.10937169739656404</c:v>
                </c:pt>
                <c:pt idx="105">
                  <c:v>6.2936229409549335E-2</c:v>
                </c:pt>
                <c:pt idx="106">
                  <c:v>0.23057336113866916</c:v>
                </c:pt>
                <c:pt idx="107">
                  <c:v>0.38887419293315423</c:v>
                </c:pt>
                <c:pt idx="108">
                  <c:v>0.53351566707865761</c:v>
                </c:pt>
                <c:pt idx="109">
                  <c:v>0.66063376478221314</c:v>
                </c:pt>
                <c:pt idx="110">
                  <c:v>0.76692515256322114</c:v>
                </c:pt>
                <c:pt idx="111">
                  <c:v>0.84973125749296341</c:v>
                </c:pt>
                <c:pt idx="112">
                  <c:v>0.90710268678853345</c:v>
                </c:pt>
                <c:pt idx="113">
                  <c:v>0.9378424984471464</c:v>
                </c:pt>
                <c:pt idx="114">
                  <c:v>0.94152745313027053</c:v>
                </c:pt>
                <c:pt idx="115">
                  <c:v>0.91850701518683431</c:v>
                </c:pt>
                <c:pt idx="116">
                  <c:v>0.86988050425824692</c:v>
                </c:pt>
                <c:pt idx="117">
                  <c:v>0.79745341047588125</c:v>
                </c:pt>
                <c:pt idx="118">
                  <c:v>0.70367445890642077</c:v>
                </c:pt>
                <c:pt idx="119">
                  <c:v>0.59155552706998671</c:v>
                </c:pt>
                <c:pt idx="120">
                  <c:v>0.46457696930056674</c:v>
                </c:pt>
                <c:pt idx="121">
                  <c:v>0.32658127184953606</c:v>
                </c:pt>
                <c:pt idx="122">
                  <c:v>0.18165824381545573</c:v>
                </c:pt>
                <c:pt idx="123">
                  <c:v>3.4025134751690285E-2</c:v>
                </c:pt>
                <c:pt idx="124">
                  <c:v>-0.11209484349902267</c:v>
                </c:pt>
                <c:pt idx="125">
                  <c:v>-0.25259212635895539</c:v>
                </c:pt>
                <c:pt idx="126">
                  <c:v>-0.38358518405493064</c:v>
                </c:pt>
                <c:pt idx="127">
                  <c:v>-0.50152653775372436</c:v>
                </c:pt>
                <c:pt idx="128">
                  <c:v>-0.60329754461928098</c:v>
                </c:pt>
                <c:pt idx="129">
                  <c:v>-0.68628945789779028</c:v>
                </c:pt>
                <c:pt idx="130">
                  <c:v>-0.74846869835515351</c:v>
                </c:pt>
                <c:pt idx="131">
                  <c:v>-0.7884247547929446</c:v>
                </c:pt>
                <c:pt idx="132">
                  <c:v>-0.80539964947250353</c:v>
                </c:pt>
                <c:pt idx="133">
                  <c:v>-0.79929844380528547</c:v>
                </c:pt>
                <c:pt idx="134">
                  <c:v>-0.77068080499397829</c:v>
                </c:pt>
                <c:pt idx="135">
                  <c:v>-0.72073418990421045</c:v>
                </c:pt>
                <c:pt idx="136">
                  <c:v>-0.65122971331763135</c:v>
                </c:pt>
                <c:pt idx="137">
                  <c:v>-0.56446223982168808</c:v>
                </c:pt>
                <c:pt idx="138">
                  <c:v>-0.46317665921996365</c:v>
                </c:pt>
                <c:pt idx="139">
                  <c:v>-0.35048266345971291</c:v>
                </c:pt>
                <c:pt idx="140">
                  <c:v>-0.22976062958477622</c:v>
                </c:pt>
                <c:pt idx="141">
                  <c:v>-0.10456142122536714</c:v>
                </c:pt>
                <c:pt idx="142">
                  <c:v>2.1496953938086302E-2</c:v>
                </c:pt>
                <c:pt idx="143">
                  <c:v>0.14483285359371445</c:v>
                </c:pt>
                <c:pt idx="144">
                  <c:v>0.26200174516400759</c:v>
                </c:pt>
                <c:pt idx="145">
                  <c:v>0.36979138060132133</c:v>
                </c:pt>
                <c:pt idx="146">
                  <c:v>0.46530880173999739</c:v>
                </c:pt>
                <c:pt idx="147">
                  <c:v>0.54605685111606184</c:v>
                </c:pt>
                <c:pt idx="148">
                  <c:v>0.60999819913699727</c:v>
                </c:pt>
                <c:pt idx="149">
                  <c:v>0.65560528510957106</c:v>
                </c:pt>
                <c:pt idx="150">
                  <c:v>0.6818949951227482</c:v>
                </c:pt>
                <c:pt idx="151">
                  <c:v>0.68844735144295111</c:v>
                </c:pt>
                <c:pt idx="152">
                  <c:v>0.67540795269021792</c:v>
                </c:pt>
                <c:pt idx="153">
                  <c:v>0.64347436826126425</c:v>
                </c:pt>
                <c:pt idx="154">
                  <c:v>0.59386714112002992</c:v>
                </c:pt>
                <c:pt idx="155">
                  <c:v>0.52828647766237535</c:v>
                </c:pt>
                <c:pt idx="156">
                  <c:v>0.44885609030133944</c:v>
                </c:pt>
                <c:pt idx="157">
                  <c:v>0.35805599739442673</c:v>
                </c:pt>
                <c:pt idx="158">
                  <c:v>0.25864636735678187</c:v>
                </c:pt>
              </c:numCache>
            </c:numRef>
          </c:yVal>
        </c:ser>
        <c:ser>
          <c:idx val="0"/>
          <c:order val="1"/>
          <c:tx>
            <c:v>Approx Disp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'Example 1'!$B$24:$B$182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0.23500000000000004</c:v>
                </c:pt>
                <c:pt idx="49">
                  <c:v>0.24000000000000005</c:v>
                </c:pt>
                <c:pt idx="50">
                  <c:v>0.24500000000000005</c:v>
                </c:pt>
                <c:pt idx="51">
                  <c:v>0.25000000000000006</c:v>
                </c:pt>
                <c:pt idx="52">
                  <c:v>0.25500000000000006</c:v>
                </c:pt>
                <c:pt idx="53">
                  <c:v>0.26000000000000006</c:v>
                </c:pt>
                <c:pt idx="54">
                  <c:v>0.26500000000000007</c:v>
                </c:pt>
                <c:pt idx="55">
                  <c:v>0.27000000000000007</c:v>
                </c:pt>
                <c:pt idx="56">
                  <c:v>0.27500000000000008</c:v>
                </c:pt>
                <c:pt idx="57">
                  <c:v>0.28000000000000008</c:v>
                </c:pt>
                <c:pt idx="58">
                  <c:v>0.28500000000000009</c:v>
                </c:pt>
                <c:pt idx="59">
                  <c:v>0.29000000000000009</c:v>
                </c:pt>
                <c:pt idx="60">
                  <c:v>0.2950000000000001</c:v>
                </c:pt>
                <c:pt idx="61">
                  <c:v>0.3000000000000001</c:v>
                </c:pt>
                <c:pt idx="62">
                  <c:v>0.3050000000000001</c:v>
                </c:pt>
                <c:pt idx="63">
                  <c:v>0.31000000000000011</c:v>
                </c:pt>
                <c:pt idx="64">
                  <c:v>0.31500000000000011</c:v>
                </c:pt>
                <c:pt idx="65">
                  <c:v>0.32000000000000012</c:v>
                </c:pt>
                <c:pt idx="66">
                  <c:v>0.32500000000000012</c:v>
                </c:pt>
                <c:pt idx="67">
                  <c:v>0.33000000000000013</c:v>
                </c:pt>
                <c:pt idx="68">
                  <c:v>0.33500000000000013</c:v>
                </c:pt>
                <c:pt idx="69">
                  <c:v>0.34000000000000014</c:v>
                </c:pt>
                <c:pt idx="70">
                  <c:v>0.34500000000000014</c:v>
                </c:pt>
                <c:pt idx="71">
                  <c:v>0.35000000000000014</c:v>
                </c:pt>
                <c:pt idx="72">
                  <c:v>0.35500000000000015</c:v>
                </c:pt>
                <c:pt idx="73">
                  <c:v>0.36000000000000015</c:v>
                </c:pt>
                <c:pt idx="74">
                  <c:v>0.36500000000000016</c:v>
                </c:pt>
                <c:pt idx="75">
                  <c:v>0.37000000000000016</c:v>
                </c:pt>
                <c:pt idx="76">
                  <c:v>0.37500000000000017</c:v>
                </c:pt>
                <c:pt idx="77">
                  <c:v>0.38000000000000017</c:v>
                </c:pt>
                <c:pt idx="78">
                  <c:v>0.38500000000000018</c:v>
                </c:pt>
                <c:pt idx="79">
                  <c:v>0.39000000000000018</c:v>
                </c:pt>
                <c:pt idx="80">
                  <c:v>0.39500000000000018</c:v>
                </c:pt>
                <c:pt idx="81">
                  <c:v>0.40000000000000019</c:v>
                </c:pt>
                <c:pt idx="82">
                  <c:v>0.40500000000000019</c:v>
                </c:pt>
                <c:pt idx="83">
                  <c:v>0.4100000000000002</c:v>
                </c:pt>
                <c:pt idx="84">
                  <c:v>0.4150000000000002</c:v>
                </c:pt>
                <c:pt idx="85">
                  <c:v>0.42000000000000021</c:v>
                </c:pt>
                <c:pt idx="86">
                  <c:v>0.42500000000000021</c:v>
                </c:pt>
                <c:pt idx="87">
                  <c:v>0.43000000000000022</c:v>
                </c:pt>
                <c:pt idx="88">
                  <c:v>0.43500000000000022</c:v>
                </c:pt>
                <c:pt idx="89">
                  <c:v>0.44000000000000022</c:v>
                </c:pt>
                <c:pt idx="90">
                  <c:v>0.44500000000000023</c:v>
                </c:pt>
                <c:pt idx="91">
                  <c:v>0.45000000000000023</c:v>
                </c:pt>
                <c:pt idx="92">
                  <c:v>0.45500000000000024</c:v>
                </c:pt>
                <c:pt idx="93">
                  <c:v>0.46000000000000024</c:v>
                </c:pt>
                <c:pt idx="94">
                  <c:v>0.46500000000000025</c:v>
                </c:pt>
                <c:pt idx="95">
                  <c:v>0.47000000000000025</c:v>
                </c:pt>
                <c:pt idx="96">
                  <c:v>0.47500000000000026</c:v>
                </c:pt>
                <c:pt idx="97">
                  <c:v>0.48000000000000026</c:v>
                </c:pt>
                <c:pt idx="98">
                  <c:v>0.48500000000000026</c:v>
                </c:pt>
                <c:pt idx="99">
                  <c:v>0.49000000000000027</c:v>
                </c:pt>
                <c:pt idx="100">
                  <c:v>0.49500000000000027</c:v>
                </c:pt>
                <c:pt idx="101">
                  <c:v>0.495</c:v>
                </c:pt>
                <c:pt idx="102">
                  <c:v>0.5</c:v>
                </c:pt>
                <c:pt idx="103">
                  <c:v>0.505</c:v>
                </c:pt>
                <c:pt idx="104">
                  <c:v>0.51</c:v>
                </c:pt>
                <c:pt idx="105">
                  <c:v>0.51500000000000001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0.56000000000000005</c:v>
                </c:pt>
                <c:pt idx="115">
                  <c:v>0.56500000000000006</c:v>
                </c:pt>
                <c:pt idx="116">
                  <c:v>0.57000000000000006</c:v>
                </c:pt>
                <c:pt idx="117">
                  <c:v>0.57500000000000007</c:v>
                </c:pt>
                <c:pt idx="118">
                  <c:v>0.58000000000000007</c:v>
                </c:pt>
                <c:pt idx="119">
                  <c:v>0.58500000000000008</c:v>
                </c:pt>
                <c:pt idx="120">
                  <c:v>0.59000000000000008</c:v>
                </c:pt>
                <c:pt idx="121">
                  <c:v>0.59500000000000008</c:v>
                </c:pt>
                <c:pt idx="122">
                  <c:v>0.60000000000000009</c:v>
                </c:pt>
                <c:pt idx="123">
                  <c:v>0.60500000000000009</c:v>
                </c:pt>
                <c:pt idx="124">
                  <c:v>0.6100000000000001</c:v>
                </c:pt>
                <c:pt idx="125">
                  <c:v>0.6150000000000001</c:v>
                </c:pt>
                <c:pt idx="126">
                  <c:v>0.62000000000000011</c:v>
                </c:pt>
                <c:pt idx="127">
                  <c:v>0.62500000000000011</c:v>
                </c:pt>
                <c:pt idx="128">
                  <c:v>0.63000000000000012</c:v>
                </c:pt>
                <c:pt idx="129">
                  <c:v>0.63500000000000012</c:v>
                </c:pt>
                <c:pt idx="130">
                  <c:v>0.64000000000000012</c:v>
                </c:pt>
                <c:pt idx="131">
                  <c:v>0.64500000000000013</c:v>
                </c:pt>
                <c:pt idx="132">
                  <c:v>0.65000000000000013</c:v>
                </c:pt>
                <c:pt idx="133">
                  <c:v>0.65500000000000014</c:v>
                </c:pt>
                <c:pt idx="134">
                  <c:v>0.66000000000000014</c:v>
                </c:pt>
                <c:pt idx="135">
                  <c:v>0.66500000000000015</c:v>
                </c:pt>
                <c:pt idx="136">
                  <c:v>0.67000000000000015</c:v>
                </c:pt>
                <c:pt idx="137">
                  <c:v>0.67500000000000016</c:v>
                </c:pt>
                <c:pt idx="138">
                  <c:v>0.68000000000000016</c:v>
                </c:pt>
                <c:pt idx="139">
                  <c:v>0.68500000000000016</c:v>
                </c:pt>
                <c:pt idx="140">
                  <c:v>0.69000000000000017</c:v>
                </c:pt>
                <c:pt idx="141">
                  <c:v>0.69500000000000017</c:v>
                </c:pt>
                <c:pt idx="142">
                  <c:v>0.70000000000000018</c:v>
                </c:pt>
                <c:pt idx="143">
                  <c:v>0.70500000000000018</c:v>
                </c:pt>
                <c:pt idx="144">
                  <c:v>0.71000000000000019</c:v>
                </c:pt>
                <c:pt idx="145">
                  <c:v>0.71500000000000019</c:v>
                </c:pt>
                <c:pt idx="146">
                  <c:v>0.7200000000000002</c:v>
                </c:pt>
                <c:pt idx="147">
                  <c:v>0.7250000000000002</c:v>
                </c:pt>
                <c:pt idx="148">
                  <c:v>0.7300000000000002</c:v>
                </c:pt>
                <c:pt idx="149">
                  <c:v>0.73500000000000021</c:v>
                </c:pt>
                <c:pt idx="150">
                  <c:v>0.74000000000000021</c:v>
                </c:pt>
                <c:pt idx="151">
                  <c:v>0.74500000000000022</c:v>
                </c:pt>
                <c:pt idx="152">
                  <c:v>0.75000000000000022</c:v>
                </c:pt>
                <c:pt idx="153">
                  <c:v>0.75500000000000023</c:v>
                </c:pt>
                <c:pt idx="154">
                  <c:v>0.76000000000000023</c:v>
                </c:pt>
                <c:pt idx="155">
                  <c:v>0.76500000000000024</c:v>
                </c:pt>
                <c:pt idx="156">
                  <c:v>0.77000000000000024</c:v>
                </c:pt>
                <c:pt idx="157">
                  <c:v>0.77500000000000024</c:v>
                </c:pt>
                <c:pt idx="158">
                  <c:v>0.78000000000000025</c:v>
                </c:pt>
              </c:numCache>
            </c:numRef>
          </c:xVal>
          <c:yVal>
            <c:numRef>
              <c:f>'Example 1'!$F$24:$F$182</c:f>
              <c:numCache>
                <c:formatCode>General</c:formatCode>
                <c:ptCount val="159"/>
                <c:pt idx="0">
                  <c:v>0.99999999999999989</c:v>
                </c:pt>
                <c:pt idx="1">
                  <c:v>0.98733397221545249</c:v>
                </c:pt>
                <c:pt idx="2">
                  <c:v>0.94694053232255071</c:v>
                </c:pt>
                <c:pt idx="3">
                  <c:v>0.88042776622568331</c:v>
                </c:pt>
                <c:pt idx="4">
                  <c:v>0.79011592187778423</c:v>
                </c:pt>
                <c:pt idx="5">
                  <c:v>0.6789598064878607</c:v>
                </c:pt>
                <c:pt idx="6">
                  <c:v>0.55045452829499431</c:v>
                </c:pt>
                <c:pt idx="7">
                  <c:v>0.40852752958434674</c:v>
                </c:pt>
                <c:pt idx="8">
                  <c:v>0.25742019613547662</c:v>
                </c:pt>
                <c:pt idx="9">
                  <c:v>0.1015625681655855</c:v>
                </c:pt>
                <c:pt idx="10">
                  <c:v>-5.4555186073474864E-2</c:v>
                </c:pt>
                <c:pt idx="11">
                  <c:v>-0.20651084267632416</c:v>
                </c:pt>
                <c:pt idx="12">
                  <c:v>-0.35007412383185216</c:v>
                </c:pt>
                <c:pt idx="13">
                  <c:v>-0.48132318817299347</c:v>
                </c:pt>
                <c:pt idx="14">
                  <c:v>-0.59675043922899296</c:v>
                </c:pt>
                <c:pt idx="15">
                  <c:v>-0.69335483693289723</c:v>
                </c:pt>
                <c:pt idx="16">
                  <c:v>-0.76871832628877312</c:v>
                </c:pt>
                <c:pt idx="17">
                  <c:v>-0.82106448677427912</c:v>
                </c:pt>
                <c:pt idx="18">
                  <c:v>-0.84929804098179007</c:v>
                </c:pt>
                <c:pt idx="19">
                  <c:v>-0.8530244254855297</c:v>
                </c:pt>
                <c:pt idx="20">
                  <c:v>-0.83254920449336534</c:v>
                </c:pt>
                <c:pt idx="21">
                  <c:v>-0.78885768093640629</c:v>
                </c:pt>
                <c:pt idx="22">
                  <c:v>-0.72357561407970739</c:v>
                </c:pt>
                <c:pt idx="23">
                  <c:v>-0.63891247214359037</c:v>
                </c:pt>
                <c:pt idx="24">
                  <c:v>-0.5375891186965126</c:v>
                </c:pt>
                <c:pt idx="25">
                  <c:v>-0.42275224023314056</c:v>
                </c:pt>
                <c:pt idx="26">
                  <c:v>-0.29787815885464503</c:v>
                </c:pt>
                <c:pt idx="27">
                  <c:v>-0.16666893000977423</c:v>
                </c:pt>
                <c:pt idx="28">
                  <c:v>-3.2943794938871812E-2</c:v>
                </c:pt>
                <c:pt idx="29">
                  <c:v>9.9470862564695756E-2</c:v>
                </c:pt>
                <c:pt idx="30">
                  <c:v>0.22684991595882342</c:v>
                </c:pt>
                <c:pt idx="31">
                  <c:v>0.34567321235882115</c:v>
                </c:pt>
                <c:pt idx="32">
                  <c:v>0.45272174909746554</c:v>
                </c:pt>
                <c:pt idx="33">
                  <c:v>0.54516371526154517</c:v>
                </c:pt>
                <c:pt idx="34">
                  <c:v>0.62062813335527778</c:v>
                </c:pt>
                <c:pt idx="35">
                  <c:v>0.67726422512007034</c:v>
                </c:pt>
                <c:pt idx="36">
                  <c:v>0.71378506098393912</c:v>
                </c:pt>
                <c:pt idx="37">
                  <c:v>0.72949452151922456</c:v>
                </c:pt>
                <c:pt idx="38">
                  <c:v>0.72429708782367541</c:v>
                </c:pt>
                <c:pt idx="39">
                  <c:v>0.69869047175352106</c:v>
                </c:pt>
                <c:pt idx="40">
                  <c:v>0.65374158235624991</c:v>
                </c:pt>
                <c:pt idx="41">
                  <c:v>0.65374158235624791</c:v>
                </c:pt>
                <c:pt idx="42">
                  <c:v>0.77047768082233359</c:v>
                </c:pt>
                <c:pt idx="43">
                  <c:v>0.86345279582314871</c:v>
                </c:pt>
                <c:pt idx="44">
                  <c:v>0.93043439308129128</c:v>
                </c:pt>
                <c:pt idx="45">
                  <c:v>0.96996295198047755</c:v>
                </c:pt>
                <c:pt idx="46">
                  <c:v>0.98138030310435753</c:v>
                </c:pt>
                <c:pt idx="47">
                  <c:v>0.9648348136739977</c:v>
                </c:pt>
                <c:pt idx="48">
                  <c:v>0.9212636624334718</c:v>
                </c:pt>
                <c:pt idx="49">
                  <c:v>0.85235308981073843</c:v>
                </c:pt>
                <c:pt idx="50">
                  <c:v>0.76047811758607275</c:v>
                </c:pt>
                <c:pt idx="51">
                  <c:v>0.64862378821753319</c:v>
                </c:pt>
                <c:pt idx="52">
                  <c:v>0.52029046255111033</c:v>
                </c:pt>
                <c:pt idx="53">
                  <c:v>0.37938612318573339</c:v>
                </c:pt>
                <c:pt idx="54">
                  <c:v>0.23010894905149093</c:v>
                </c:pt>
                <c:pt idx="55">
                  <c:v>7.6823647299870346E-2</c:v>
                </c:pt>
                <c:pt idx="56">
                  <c:v>-7.6064853203961932E-2</c:v>
                </c:pt>
                <c:pt idx="57">
                  <c:v>-0.22423672828298602</c:v>
                </c:pt>
                <c:pt idx="58">
                  <c:v>-0.36357807466231901</c:v>
                </c:pt>
                <c:pt idx="59">
                  <c:v>-0.49029387274757763</c:v>
                </c:pt>
                <c:pt idx="60">
                  <c:v>-0.60101003102866524</c:v>
                </c:pt>
                <c:pt idx="61">
                  <c:v>-0.69286180754374538</c:v>
                </c:pt>
                <c:pt idx="62">
                  <c:v>-0.76356633470247259</c:v>
                </c:pt>
                <c:pt idx="63">
                  <c:v>-0.81147746174754332</c:v>
                </c:pt>
                <c:pt idx="64">
                  <c:v>-0.8356216594624355</c:v>
                </c:pt>
                <c:pt idx="65">
                  <c:v>-0.83571428869314035</c:v>
                </c:pt>
                <c:pt idx="66">
                  <c:v>-0.81215610163520346</c:v>
                </c:pt>
                <c:pt idx="67">
                  <c:v>-0.76601040641364071</c:v>
                </c:pt>
                <c:pt idx="68">
                  <c:v>-0.69896186545805195</c:v>
                </c:pt>
                <c:pt idx="69">
                  <c:v>-0.61325840163047685</c:v>
                </c:pt>
                <c:pt idx="70">
                  <c:v>-0.51163813936477387</c:v>
                </c:pt>
                <c:pt idx="71">
                  <c:v>-0.39724369923704361</c:v>
                </c:pt>
                <c:pt idx="72">
                  <c:v>-0.27352648337992286</c:v>
                </c:pt>
                <c:pt idx="73">
                  <c:v>-0.14414382816272914</c:v>
                </c:pt>
                <c:pt idx="74">
                  <c:v>-1.2852054162418865E-2</c:v>
                </c:pt>
                <c:pt idx="75">
                  <c:v>0.11660149126726865</c:v>
                </c:pt>
                <c:pt idx="76">
                  <c:v>0.24058432692537188</c:v>
                </c:pt>
                <c:pt idx="77">
                  <c:v>0.35567970423014955</c:v>
                </c:pt>
                <c:pt idx="78">
                  <c:v>0.45877967717636203</c:v>
                </c:pt>
                <c:pt idx="79">
                  <c:v>0.54716787282200929</c:v>
                </c:pt>
                <c:pt idx="80">
                  <c:v>0.61858979277789805</c:v>
                </c:pt>
                <c:pt idx="81">
                  <c:v>0.67130886540992407</c:v>
                </c:pt>
                <c:pt idx="82">
                  <c:v>0.70414690155161674</c:v>
                </c:pt>
                <c:pt idx="83">
                  <c:v>0.71650807047225717</c:v>
                </c:pt>
                <c:pt idx="84">
                  <c:v>0.70838599400724911</c:v>
                </c:pt>
                <c:pt idx="85">
                  <c:v>0.68035404122769816</c:v>
                </c:pt>
                <c:pt idx="86">
                  <c:v>0.63353938004015431</c:v>
                </c:pt>
                <c:pt idx="87">
                  <c:v>0.56958179242679252</c:v>
                </c:pt>
                <c:pt idx="88">
                  <c:v>0.49057867431509761</c:v>
                </c:pt>
                <c:pt idx="89">
                  <c:v>0.39901800818541266</c:v>
                </c:pt>
                <c:pt idx="90">
                  <c:v>0.29770140688664809</c:v>
                </c:pt>
                <c:pt idx="91">
                  <c:v>0.18965957290417157</c:v>
                </c:pt>
                <c:pt idx="92">
                  <c:v>7.8062692637618628E-2</c:v>
                </c:pt>
                <c:pt idx="93">
                  <c:v>-3.3871613679115918E-2</c:v>
                </c:pt>
                <c:pt idx="94">
                  <c:v>-0.14297014056357601</c:v>
                </c:pt>
                <c:pt idx="95">
                  <c:v>-0.24619314859996916</c:v>
                </c:pt>
                <c:pt idx="96">
                  <c:v>-0.34071814539993839</c:v>
                </c:pt>
                <c:pt idx="97">
                  <c:v>-0.42401611374332693</c:v>
                </c:pt>
                <c:pt idx="98">
                  <c:v>-0.49391815644475406</c:v>
                </c:pt>
                <c:pt idx="99">
                  <c:v>-0.54867083273493722</c:v>
                </c:pt>
                <c:pt idx="100">
                  <c:v>-0.58697880989005968</c:v>
                </c:pt>
                <c:pt idx="101">
                  <c:v>-0.58697880989006801</c:v>
                </c:pt>
                <c:pt idx="102">
                  <c:v>-0.42860294314129532</c:v>
                </c:pt>
                <c:pt idx="103">
                  <c:v>-0.26075450942319034</c:v>
                </c:pt>
                <c:pt idx="104">
                  <c:v>-8.8342194094800555E-2</c:v>
                </c:pt>
                <c:pt idx="105">
                  <c:v>8.3678492060718285E-2</c:v>
                </c:pt>
                <c:pt idx="106">
                  <c:v>0.25044623050196912</c:v>
                </c:pt>
                <c:pt idx="107">
                  <c:v>0.4073298820841762</c:v>
                </c:pt>
                <c:pt idx="108">
                  <c:v>0.55005567987042292</c:v>
                </c:pt>
                <c:pt idx="109">
                  <c:v>0.67482217575524739</c:v>
                </c:pt>
                <c:pt idx="110">
                  <c:v>0.77839989349394911</c:v>
                </c:pt>
                <c:pt idx="111">
                  <c:v>0.85821312462175781</c:v>
                </c:pt>
                <c:pt idx="112">
                  <c:v>0.91240185206542468</c:v>
                </c:pt>
                <c:pt idx="113">
                  <c:v>0.93986238239884567</c:v>
                </c:pt>
                <c:pt idx="114">
                  <c:v>0.94026589400184901</c:v>
                </c:pt>
                <c:pt idx="115">
                  <c:v>0.91405474661807184</c:v>
                </c:pt>
                <c:pt idx="116">
                  <c:v>0.86241702971284417</c:v>
                </c:pt>
                <c:pt idx="117">
                  <c:v>0.7872404348295774</c:v>
                </c:pt>
                <c:pt idx="118">
                  <c:v>0.69104710403801695</c:v>
                </c:pt>
                <c:pt idx="119">
                  <c:v>0.57691161720370321</c:v>
                </c:pt>
                <c:pt idx="120">
                  <c:v>0.44836472167849989</c:v>
                </c:pt>
                <c:pt idx="121">
                  <c:v>0.30928576781131978</c:v>
                </c:pt>
                <c:pt idx="122">
                  <c:v>0.16378708358409519</c:v>
                </c:pt>
                <c:pt idx="123">
                  <c:v>1.6093695560434128E-2</c:v>
                </c:pt>
                <c:pt idx="124">
                  <c:v>-0.12957812211692749</c:v>
                </c:pt>
                <c:pt idx="125">
                  <c:v>-0.26914001417243527</c:v>
                </c:pt>
                <c:pt idx="126">
                  <c:v>-0.39874509219908677</c:v>
                </c:pt>
                <c:pt idx="127">
                  <c:v>-0.51489274523163053</c:v>
                </c:pt>
                <c:pt idx="128">
                  <c:v>-0.61452189347153297</c:v>
                </c:pt>
                <c:pt idx="129">
                  <c:v>-0.6950902400673481</c:v>
                </c:pt>
                <c:pt idx="130">
                  <c:v>-0.75463751309206117</c:v>
                </c:pt>
                <c:pt idx="131">
                  <c:v>-0.79183117658274715</c:v>
                </c:pt>
                <c:pt idx="132">
                  <c:v>-0.80599361111422041</c:v>
                </c:pt>
                <c:pt idx="133">
                  <c:v>-0.79711030552163376</c:v>
                </c:pt>
                <c:pt idx="134">
                  <c:v>-0.76581914642614279</c:v>
                </c:pt>
                <c:pt idx="135">
                  <c:v>-0.71338142566381046</c:v>
                </c:pt>
                <c:pt idx="136">
                  <c:v>-0.64163569266968423</c:v>
                </c:pt>
                <c:pt idx="137">
                  <c:v>-0.55293604542494945</c:v>
                </c:pt>
                <c:pt idx="138">
                  <c:v>-0.45007686720999956</c:v>
                </c:pt>
                <c:pt idx="139">
                  <c:v>-0.3362063663025488</c:v>
                </c:pt>
                <c:pt idx="140">
                  <c:v>-0.21473155308511058</c:v>
                </c:pt>
                <c:pt idx="141">
                  <c:v>-8.9217487149481536E-2</c:v>
                </c:pt>
                <c:pt idx="142">
                  <c:v>3.6716258370849054E-2</c:v>
                </c:pt>
                <c:pt idx="143">
                  <c:v>0.1594989386904074</c:v>
                </c:pt>
                <c:pt idx="144">
                  <c:v>0.27570886433746294</c:v>
                </c:pt>
                <c:pt idx="145">
                  <c:v>0.38216772918772735</c:v>
                </c:pt>
                <c:pt idx="146">
                  <c:v>0.4760264691786128</c:v>
                </c:pt>
                <c:pt idx="147">
                  <c:v>0.55484036409215121</c:v>
                </c:pt>
                <c:pt idx="148">
                  <c:v>0.61663143756310479</c:v>
                </c:pt>
                <c:pt idx="149">
                  <c:v>0.65993660252431463</c:v>
                </c:pt>
                <c:pt idx="150">
                  <c:v>0.68384042872279716</c:v>
                </c:pt>
                <c:pt idx="151">
                  <c:v>0.68799186294898595</c:v>
                </c:pt>
                <c:pt idx="152">
                  <c:v>0.67260469795777711</c:v>
                </c:pt>
                <c:pt idx="153">
                  <c:v>0.6384420493655204</c:v>
                </c:pt>
                <c:pt idx="154">
                  <c:v>0.58678554800509097</c:v>
                </c:pt>
                <c:pt idx="155">
                  <c:v>0.51939037588184989</c:v>
                </c:pt>
                <c:pt idx="156">
                  <c:v>0.43842765555451207</c:v>
                </c:pt>
                <c:pt idx="157">
                  <c:v>0.346416035319495</c:v>
                </c:pt>
                <c:pt idx="158">
                  <c:v>0.24614458741844264</c:v>
                </c:pt>
              </c:numCache>
            </c:numRef>
          </c:yVal>
        </c:ser>
        <c:axId val="73106560"/>
        <c:axId val="73108480"/>
      </c:scatterChart>
      <c:valAx>
        <c:axId val="73106560"/>
        <c:scaling>
          <c:orientation val="minMax"/>
        </c:scaling>
        <c:axPos val="b"/>
        <c:title>
          <c:tx>
            <c:rich>
              <a:bodyPr anchor="b" anchorCtr="1"/>
              <a:lstStyle/>
              <a:p>
                <a:pPr>
                  <a:defRPr sz="2000" b="0"/>
                </a:pPr>
                <a:r>
                  <a:rPr lang="en-US" sz="2000" b="0"/>
                  <a:t>Time (s)</a:t>
                </a:r>
              </a:p>
            </c:rich>
          </c:tx>
        </c:title>
        <c:numFmt formatCode="General" sourceLinked="1"/>
        <c:tickLblPos val="nextTo"/>
        <c:crossAx val="73108480"/>
        <c:crosses val="autoZero"/>
        <c:crossBetween val="midCat"/>
      </c:valAx>
      <c:valAx>
        <c:axId val="73108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Displacement (in)</a:t>
                </a:r>
              </a:p>
            </c:rich>
          </c:tx>
        </c:title>
        <c:numFmt formatCode="General" sourceLinked="1"/>
        <c:tickLblPos val="nextTo"/>
        <c:crossAx val="73106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99060393398177"/>
          <c:y val="0.75857977875464955"/>
          <c:w val="0.19056622864481315"/>
          <c:h val="9.8611661272402368E-2"/>
        </c:manualLayout>
      </c:layout>
      <c:spPr>
        <a:solidFill>
          <a:sysClr val="window" lastClr="FFFFFF"/>
        </a:solidFill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81901206490847"/>
          <c:y val="3.0272718977612564E-2"/>
          <c:w val="0.846196371230163"/>
          <c:h val="0.84947501194252562"/>
        </c:manualLayout>
      </c:layout>
      <c:scatterChart>
        <c:scatterStyle val="lineMarker"/>
        <c:ser>
          <c:idx val="2"/>
          <c:order val="0"/>
          <c:tx>
            <c:v>V/w_d</c:v>
          </c:tx>
          <c:marker>
            <c:symbol val="none"/>
          </c:marker>
          <c:xVal>
            <c:numRef>
              <c:f>'Example 1'!$D$24:$D$182</c:f>
              <c:numCache>
                <c:formatCode>General</c:formatCode>
                <c:ptCount val="159"/>
                <c:pt idx="0">
                  <c:v>5.9198693831108443E-2</c:v>
                </c:pt>
                <c:pt idx="1">
                  <c:v>-0.10975186811844496</c:v>
                </c:pt>
                <c:pt idx="2">
                  <c:v>-0.27276314073768981</c:v>
                </c:pt>
                <c:pt idx="3">
                  <c:v>-0.42532179710599871</c:v>
                </c:pt>
                <c:pt idx="4">
                  <c:v>-0.56328599505361499</c:v>
                </c:pt>
                <c:pt idx="5">
                  <c:v>-0.68299635385933177</c:v>
                </c:pt>
                <c:pt idx="6">
                  <c:v>-0.78137141691582168</c:v>
                </c:pt>
                <c:pt idx="7">
                  <c:v>-0.8559851591237968</c:v>
                </c:pt>
                <c:pt idx="8">
                  <c:v>-0.90512464682164528</c:v>
                </c:pt>
                <c:pt idx="9">
                  <c:v>-0.92782655144030213</c:v>
                </c:pt>
                <c:pt idx="10">
                  <c:v>-0.92389183825854848</c:v>
                </c:pt>
                <c:pt idx="11">
                  <c:v>-0.89387858062203207</c:v>
                </c:pt>
                <c:pt idx="12">
                  <c:v>-0.83907346983314768</c:v>
                </c:pt>
                <c:pt idx="13">
                  <c:v>-0.76144318423137547</c:v>
                </c:pt>
                <c:pt idx="14">
                  <c:v>-0.66356733141999491</c:v>
                </c:pt>
                <c:pt idx="15">
                  <c:v>-0.54855517029795575</c:v>
                </c:pt>
                <c:pt idx="16">
                  <c:v>-0.4199487415507398</c:v>
                </c:pt>
                <c:pt idx="17">
                  <c:v>-0.28161537578538781</c:v>
                </c:pt>
                <c:pt idx="18">
                  <c:v>-0.13763279929232564</c:v>
                </c:pt>
                <c:pt idx="19">
                  <c:v>7.8297871120291337E-3</c:v>
                </c:pt>
                <c:pt idx="20">
                  <c:v>0.15063122336344797</c:v>
                </c:pt>
                <c:pt idx="21">
                  <c:v>0.28677510750996948</c:v>
                </c:pt>
                <c:pt idx="22">
                  <c:v>0.41252045917972768</c:v>
                </c:pt>
                <c:pt idx="23">
                  <c:v>0.52448329910359792</c:v>
                </c:pt>
                <c:pt idx="24">
                  <c:v>0.6197264225171718</c:v>
                </c:pt>
                <c:pt idx="25">
                  <c:v>0.69583502401342479</c:v>
                </c:pt>
                <c:pt idx="26">
                  <c:v>0.75097627108212062</c:v>
                </c:pt>
                <c:pt idx="27">
                  <c:v>0.78394140970789461</c:v>
                </c:pt>
                <c:pt idx="28">
                  <c:v>0.79416950346990367</c:v>
                </c:pt>
                <c:pt idx="29">
                  <c:v>0.78175244239580188</c:v>
                </c:pt>
                <c:pt idx="30">
                  <c:v>0.74742139395669871</c:v>
                </c:pt>
                <c:pt idx="31">
                  <c:v>0.69251539085379887</c:v>
                </c:pt>
                <c:pt idx="32">
                  <c:v>0.61893324409507633</c:v>
                </c:pt>
                <c:pt idx="33">
                  <c:v>0.52907042179312813</c:v>
                </c:pt>
                <c:pt idx="34">
                  <c:v>0.42574293204734859</c:v>
                </c:pt>
                <c:pt idx="35">
                  <c:v>0.31210058184963058</c:v>
                </c:pt>
                <c:pt idx="36">
                  <c:v>0.19153224481262762</c:v>
                </c:pt>
                <c:pt idx="37">
                  <c:v>6.7565952500891285E-2</c:v>
                </c:pt>
                <c:pt idx="38">
                  <c:v>-5.6233276578983443E-2</c:v>
                </c:pt>
                <c:pt idx="39">
                  <c:v>-0.17636494112493722</c:v>
                </c:pt>
                <c:pt idx="40">
                  <c:v>-0.28949103311580332</c:v>
                </c:pt>
                <c:pt idx="41">
                  <c:v>0.78648631101989974</c:v>
                </c:pt>
                <c:pt idx="42">
                  <c:v>0.6502229616486207</c:v>
                </c:pt>
                <c:pt idx="43">
                  <c:v>0.49784473047849359</c:v>
                </c:pt>
                <c:pt idx="44">
                  <c:v>0.33393392253599136</c:v>
                </c:pt>
                <c:pt idx="45">
                  <c:v>0.16332234402739135</c:v>
                </c:pt>
                <c:pt idx="46">
                  <c:v>-9.0496138161820991E-3</c:v>
                </c:pt>
                <c:pt idx="47">
                  <c:v>-0.17827460032960574</c:v>
                </c:pt>
                <c:pt idx="48">
                  <c:v>-0.33961662078418375</c:v>
                </c:pt>
                <c:pt idx="49">
                  <c:v>-0.48864218296925105</c:v>
                </c:pt>
                <c:pt idx="50">
                  <c:v>-0.62134068399361475</c:v>
                </c:pt>
                <c:pt idx="51">
                  <c:v>-0.73423081102378218</c:v>
                </c:pt>
                <c:pt idx="52">
                  <c:v>-0.82445017956582478</c:v>
                </c:pt>
                <c:pt idx="53">
                  <c:v>-0.88982595380955631</c:v>
                </c:pt>
                <c:pt idx="54">
                  <c:v>-0.92892476955540104</c:v>
                </c:pt>
                <c:pt idx="55">
                  <c:v>-0.94108089411217266</c:v>
                </c:pt>
                <c:pt idx="56">
                  <c:v>-0.92640219128147716</c:v>
                </c:pt>
                <c:pt idx="57">
                  <c:v>-0.88575409486516821</c:v>
                </c:pt>
                <c:pt idx="58">
                  <c:v>-0.82072241304101146</c:v>
                </c:pt>
                <c:pt idx="59">
                  <c:v>-0.73355637120966266</c:v>
                </c:pt>
                <c:pt idx="60">
                  <c:v>-0.62709383652583084</c:v>
                </c:pt>
                <c:pt idx="61">
                  <c:v>-0.50467113896388283</c:v>
                </c:pt>
                <c:pt idx="62">
                  <c:v>-0.37002029915955653</c:v>
                </c:pt>
                <c:pt idx="63">
                  <c:v>-0.22715678250471757</c:v>
                </c:pt>
                <c:pt idx="64">
                  <c:v>-8.0261114745318801E-2</c:v>
                </c:pt>
                <c:pt idx="65">
                  <c:v>6.6442187894570029E-2</c:v>
                </c:pt>
                <c:pt idx="66">
                  <c:v>0.20880490295687942</c:v>
                </c:pt>
                <c:pt idx="67">
                  <c:v>0.34287120970259916</c:v>
                </c:pt>
                <c:pt idx="68">
                  <c:v>0.46498640516175421</c:v>
                </c:pt>
                <c:pt idx="69">
                  <c:v>0.57189527577593258</c:v>
                </c:pt>
                <c:pt idx="70">
                  <c:v>0.66082751437477549</c:v>
                </c:pt>
                <c:pt idx="71">
                  <c:v>0.72956798259954059</c:v>
                </c:pt>
                <c:pt idx="72">
                  <c:v>0.77651008462907811</c:v>
                </c:pt>
                <c:pt idx="73">
                  <c:v>0.80069102506806233</c:v>
                </c:pt>
                <c:pt idx="74">
                  <c:v>0.80180825708464198</c:v>
                </c:pt>
                <c:pt idx="75">
                  <c:v>0.78021697080570507</c:v>
                </c:pt>
                <c:pt idx="76">
                  <c:v>0.73690901102125939</c:v>
                </c:pt>
                <c:pt idx="77">
                  <c:v>0.673474132242878</c:v>
                </c:pt>
                <c:pt idx="78">
                  <c:v>0.59204498375435965</c:v>
                </c:pt>
                <c:pt idx="79">
                  <c:v>0.49522765434951721</c:v>
                </c:pt>
                <c:pt idx="80">
                  <c:v>0.38601998440161622</c:v>
                </c:pt>
                <c:pt idx="81">
                  <c:v>0.26772016204742383</c:v>
                </c:pt>
                <c:pt idx="82">
                  <c:v>0.14382835300206906</c:v>
                </c:pt>
                <c:pt idx="83">
                  <c:v>1.7944264544385434E-2</c:v>
                </c:pt>
                <c:pt idx="84">
                  <c:v>-0.10633638937715721</c:v>
                </c:pt>
                <c:pt idx="85">
                  <c:v>-0.22552357363075809</c:v>
                </c:pt>
                <c:pt idx="86">
                  <c:v>-0.33632992147395274</c:v>
                </c:pt>
                <c:pt idx="87">
                  <c:v>-0.43576036233226556</c:v>
                </c:pt>
                <c:pt idx="88">
                  <c:v>-0.52119197493943481</c:v>
                </c:pt>
                <c:pt idx="89">
                  <c:v>-0.59044197006638233</c:v>
                </c:pt>
                <c:pt idx="90">
                  <c:v>-0.6418220781266929</c:v>
                </c:pt>
                <c:pt idx="91">
                  <c:v>-0.67417803059024894</c:v>
                </c:pt>
                <c:pt idx="92">
                  <c:v>-0.68691326794419394</c:v>
                </c:pt>
                <c:pt idx="93">
                  <c:v>-0.6799964678466659</c:v>
                </c:pt>
                <c:pt idx="94">
                  <c:v>-0.6539529517942787</c:v>
                </c:pt>
                <c:pt idx="95">
                  <c:v>-0.60984048385624734</c:v>
                </c:pt>
                <c:pt idx="96">
                  <c:v>-0.5492104080925716</c:v>
                </c:pt>
                <c:pt idx="97">
                  <c:v>-0.47405547028757539</c:v>
                </c:pt>
                <c:pt idx="98">
                  <c:v>-0.38674602387298296</c:v>
                </c:pt>
                <c:pt idx="99">
                  <c:v>-0.28995662011309414</c:v>
                </c:pt>
                <c:pt idx="100">
                  <c:v>-0.18658522118966983</c:v>
                </c:pt>
                <c:pt idx="101">
                  <c:v>0.88952099690000208</c:v>
                </c:pt>
                <c:pt idx="102">
                  <c:v>0.96320818231934635</c:v>
                </c:pt>
                <c:pt idx="103">
                  <c:v>1.0084024273724725</c:v>
                </c:pt>
                <c:pt idx="104">
                  <c:v>1.0243026739607013</c:v>
                </c:pt>
                <c:pt idx="105">
                  <c:v>1.0109502679581925</c:v>
                </c:pt>
                <c:pt idx="106">
                  <c:v>0.96921366107784157</c:v>
                </c:pt>
                <c:pt idx="107">
                  <c:v>0.90074996364649262</c:v>
                </c:pt>
                <c:pt idx="108">
                  <c:v>0.80794482451696903</c:v>
                </c:pt>
                <c:pt idx="109">
                  <c:v>0.69383270289070431</c:v>
                </c:pt>
                <c:pt idx="110">
                  <c:v>0.56200011707091913</c:v>
                </c:pt>
                <c:pt idx="111">
                  <c:v>0.41647489353572198</c:v>
                </c:pt>
                <c:pt idx="112">
                  <c:v>0.26160478518130059</c:v>
                </c:pt>
                <c:pt idx="113">
                  <c:v>0.10192907191976626</c:v>
                </c:pt>
                <c:pt idx="114">
                  <c:v>-5.7953105194019375E-2</c:v>
                </c:pt>
                <c:pt idx="115">
                  <c:v>-0.2135138956085183</c:v>
                </c:pt>
                <c:pt idx="116">
                  <c:v>-0.36042367395489883</c:v>
                </c:pt>
                <c:pt idx="117">
                  <c:v>-0.49467023645234365</c:v>
                </c:pt>
                <c:pt idx="118">
                  <c:v>-0.61266701576810889</c:v>
                </c:pt>
                <c:pt idx="119">
                  <c:v>-0.71134743621335184</c:v>
                </c:pt>
                <c:pt idx="120">
                  <c:v>-0.78824297162964874</c:v>
                </c:pt>
                <c:pt idx="121">
                  <c:v>-0.84154297038887327</c:v>
                </c:pt>
                <c:pt idx="122">
                  <c:v>-0.87013486035007181</c:v>
                </c:pt>
                <c:pt idx="123">
                  <c:v>-0.87362392509437625</c:v>
                </c:pt>
                <c:pt idx="124">
                  <c:v>-0.8523324344188431</c:v>
                </c:pt>
                <c:pt idx="125">
                  <c:v>-0.80727849994839707</c:v>
                </c:pt>
                <c:pt idx="126">
                  <c:v>-0.74013559424924413</c:v>
                </c:pt>
                <c:pt idx="127">
                  <c:v>-0.65317420327863784</c:v>
                </c:pt>
                <c:pt idx="128">
                  <c:v>-0.54918756295054405</c:v>
                </c:pt>
                <c:pt idx="129">
                  <c:v>-0.43140384827173722</c:v>
                </c:pt>
                <c:pt idx="130">
                  <c:v>-0.30338752714977651</c:v>
                </c:pt>
                <c:pt idx="131">
                  <c:v>-0.16893285211010761</c:v>
                </c:pt>
                <c:pt idx="132">
                  <c:v>-3.1952635778327951E-2</c:v>
                </c:pt>
                <c:pt idx="133">
                  <c:v>0.10363446331485872</c:v>
                </c:pt>
                <c:pt idx="134">
                  <c:v>0.23401493000638146</c:v>
                </c:pt>
                <c:pt idx="135">
                  <c:v>0.35558654497660791</c:v>
                </c:pt>
                <c:pt idx="136">
                  <c:v>0.46505677761637265</c:v>
                </c:pt>
                <c:pt idx="137">
                  <c:v>0.55953076507587185</c:v>
                </c:pt>
                <c:pt idx="138">
                  <c:v>0.63658656249328294</c:v>
                </c:pt>
                <c:pt idx="139">
                  <c:v>0.69433574842982326</c:v>
                </c:pt>
                <c:pt idx="140">
                  <c:v>0.73146791609331996</c:v>
                </c:pt>
                <c:pt idx="141">
                  <c:v>0.74727806158046239</c:v>
                </c:pt>
                <c:pt idx="142">
                  <c:v>0.74167638093541388</c:v>
                </c:pt>
                <c:pt idx="143">
                  <c:v>0.71518049381013493</c:v>
                </c:pt>
                <c:pt idx="144">
                  <c:v>0.66889060851013882</c:v>
                </c:pt>
                <c:pt idx="145">
                  <c:v>0.6044486173050263</c:v>
                </c:pt>
                <c:pt idx="146">
                  <c:v>0.52398254904405495</c:v>
                </c:pt>
                <c:pt idx="147">
                  <c:v>0.43003819654667108</c:v>
                </c:pt>
                <c:pt idx="148">
                  <c:v>0.32550006868838999</c:v>
                </c:pt>
                <c:pt idx="149">
                  <c:v>0.21350408313825753</c:v>
                </c:pt>
                <c:pt idx="150">
                  <c:v>9.7344608910891459E-2</c:v>
                </c:pt>
                <c:pt idx="151">
                  <c:v>-1.9621415972256022E-2</c:v>
                </c:pt>
                <c:pt idx="152">
                  <c:v>-0.13407052935485514</c:v>
                </c:pt>
                <c:pt idx="153">
                  <c:v>-0.24280623172196031</c:v>
                </c:pt>
                <c:pt idx="154">
                  <c:v>-0.3428473122694865</c:v>
                </c:pt>
                <c:pt idx="155">
                  <c:v>-0.4315086013437619</c:v>
                </c:pt>
                <c:pt idx="156">
                  <c:v>-0.50647199111616192</c:v>
                </c:pt>
                <c:pt idx="157">
                  <c:v>-0.56584587794438057</c:v>
                </c:pt>
                <c:pt idx="158">
                  <c:v>-0.60821153848686249</c:v>
                </c:pt>
              </c:numCache>
            </c:numRef>
          </c:xVal>
          <c:yVal>
            <c:numRef>
              <c:f>'Example 1'!$B$24:$B$182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0.23500000000000004</c:v>
                </c:pt>
                <c:pt idx="49">
                  <c:v>0.24000000000000005</c:v>
                </c:pt>
                <c:pt idx="50">
                  <c:v>0.24500000000000005</c:v>
                </c:pt>
                <c:pt idx="51">
                  <c:v>0.25000000000000006</c:v>
                </c:pt>
                <c:pt idx="52">
                  <c:v>0.25500000000000006</c:v>
                </c:pt>
                <c:pt idx="53">
                  <c:v>0.26000000000000006</c:v>
                </c:pt>
                <c:pt idx="54">
                  <c:v>0.26500000000000007</c:v>
                </c:pt>
                <c:pt idx="55">
                  <c:v>0.27000000000000007</c:v>
                </c:pt>
                <c:pt idx="56">
                  <c:v>0.27500000000000008</c:v>
                </c:pt>
                <c:pt idx="57">
                  <c:v>0.28000000000000008</c:v>
                </c:pt>
                <c:pt idx="58">
                  <c:v>0.28500000000000009</c:v>
                </c:pt>
                <c:pt idx="59">
                  <c:v>0.29000000000000009</c:v>
                </c:pt>
                <c:pt idx="60">
                  <c:v>0.2950000000000001</c:v>
                </c:pt>
                <c:pt idx="61">
                  <c:v>0.3000000000000001</c:v>
                </c:pt>
                <c:pt idx="62">
                  <c:v>0.3050000000000001</c:v>
                </c:pt>
                <c:pt idx="63">
                  <c:v>0.31000000000000011</c:v>
                </c:pt>
                <c:pt idx="64">
                  <c:v>0.31500000000000011</c:v>
                </c:pt>
                <c:pt idx="65">
                  <c:v>0.32000000000000012</c:v>
                </c:pt>
                <c:pt idx="66">
                  <c:v>0.32500000000000012</c:v>
                </c:pt>
                <c:pt idx="67">
                  <c:v>0.33000000000000013</c:v>
                </c:pt>
                <c:pt idx="68">
                  <c:v>0.33500000000000013</c:v>
                </c:pt>
                <c:pt idx="69">
                  <c:v>0.34000000000000014</c:v>
                </c:pt>
                <c:pt idx="70">
                  <c:v>0.34500000000000014</c:v>
                </c:pt>
                <c:pt idx="71">
                  <c:v>0.35000000000000014</c:v>
                </c:pt>
                <c:pt idx="72">
                  <c:v>0.35500000000000015</c:v>
                </c:pt>
                <c:pt idx="73">
                  <c:v>0.36000000000000015</c:v>
                </c:pt>
                <c:pt idx="74">
                  <c:v>0.36500000000000016</c:v>
                </c:pt>
                <c:pt idx="75">
                  <c:v>0.37000000000000016</c:v>
                </c:pt>
                <c:pt idx="76">
                  <c:v>0.37500000000000017</c:v>
                </c:pt>
                <c:pt idx="77">
                  <c:v>0.38000000000000017</c:v>
                </c:pt>
                <c:pt idx="78">
                  <c:v>0.38500000000000018</c:v>
                </c:pt>
                <c:pt idx="79">
                  <c:v>0.39000000000000018</c:v>
                </c:pt>
                <c:pt idx="80">
                  <c:v>0.39500000000000018</c:v>
                </c:pt>
                <c:pt idx="81">
                  <c:v>0.40000000000000019</c:v>
                </c:pt>
                <c:pt idx="82">
                  <c:v>0.40500000000000019</c:v>
                </c:pt>
                <c:pt idx="83">
                  <c:v>0.4100000000000002</c:v>
                </c:pt>
                <c:pt idx="84">
                  <c:v>0.4150000000000002</c:v>
                </c:pt>
                <c:pt idx="85">
                  <c:v>0.42000000000000021</c:v>
                </c:pt>
                <c:pt idx="86">
                  <c:v>0.42500000000000021</c:v>
                </c:pt>
                <c:pt idx="87">
                  <c:v>0.43000000000000022</c:v>
                </c:pt>
                <c:pt idx="88">
                  <c:v>0.43500000000000022</c:v>
                </c:pt>
                <c:pt idx="89">
                  <c:v>0.44000000000000022</c:v>
                </c:pt>
                <c:pt idx="90">
                  <c:v>0.44500000000000023</c:v>
                </c:pt>
                <c:pt idx="91">
                  <c:v>0.45000000000000023</c:v>
                </c:pt>
                <c:pt idx="92">
                  <c:v>0.45500000000000024</c:v>
                </c:pt>
                <c:pt idx="93">
                  <c:v>0.46000000000000024</c:v>
                </c:pt>
                <c:pt idx="94">
                  <c:v>0.46500000000000025</c:v>
                </c:pt>
                <c:pt idx="95">
                  <c:v>0.47000000000000025</c:v>
                </c:pt>
                <c:pt idx="96">
                  <c:v>0.47500000000000026</c:v>
                </c:pt>
                <c:pt idx="97">
                  <c:v>0.48000000000000026</c:v>
                </c:pt>
                <c:pt idx="98">
                  <c:v>0.48500000000000026</c:v>
                </c:pt>
                <c:pt idx="99">
                  <c:v>0.49000000000000027</c:v>
                </c:pt>
                <c:pt idx="100">
                  <c:v>0.49500000000000027</c:v>
                </c:pt>
                <c:pt idx="101">
                  <c:v>0.495</c:v>
                </c:pt>
                <c:pt idx="102">
                  <c:v>0.5</c:v>
                </c:pt>
                <c:pt idx="103">
                  <c:v>0.505</c:v>
                </c:pt>
                <c:pt idx="104">
                  <c:v>0.51</c:v>
                </c:pt>
                <c:pt idx="105">
                  <c:v>0.51500000000000001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0.56000000000000005</c:v>
                </c:pt>
                <c:pt idx="115">
                  <c:v>0.56500000000000006</c:v>
                </c:pt>
                <c:pt idx="116">
                  <c:v>0.57000000000000006</c:v>
                </c:pt>
                <c:pt idx="117">
                  <c:v>0.57500000000000007</c:v>
                </c:pt>
                <c:pt idx="118">
                  <c:v>0.58000000000000007</c:v>
                </c:pt>
                <c:pt idx="119">
                  <c:v>0.58500000000000008</c:v>
                </c:pt>
                <c:pt idx="120">
                  <c:v>0.59000000000000008</c:v>
                </c:pt>
                <c:pt idx="121">
                  <c:v>0.59500000000000008</c:v>
                </c:pt>
                <c:pt idx="122">
                  <c:v>0.60000000000000009</c:v>
                </c:pt>
                <c:pt idx="123">
                  <c:v>0.60500000000000009</c:v>
                </c:pt>
                <c:pt idx="124">
                  <c:v>0.6100000000000001</c:v>
                </c:pt>
                <c:pt idx="125">
                  <c:v>0.6150000000000001</c:v>
                </c:pt>
                <c:pt idx="126">
                  <c:v>0.62000000000000011</c:v>
                </c:pt>
                <c:pt idx="127">
                  <c:v>0.62500000000000011</c:v>
                </c:pt>
                <c:pt idx="128">
                  <c:v>0.63000000000000012</c:v>
                </c:pt>
                <c:pt idx="129">
                  <c:v>0.63500000000000012</c:v>
                </c:pt>
                <c:pt idx="130">
                  <c:v>0.64000000000000012</c:v>
                </c:pt>
                <c:pt idx="131">
                  <c:v>0.64500000000000013</c:v>
                </c:pt>
                <c:pt idx="132">
                  <c:v>0.65000000000000013</c:v>
                </c:pt>
                <c:pt idx="133">
                  <c:v>0.65500000000000014</c:v>
                </c:pt>
                <c:pt idx="134">
                  <c:v>0.66000000000000014</c:v>
                </c:pt>
                <c:pt idx="135">
                  <c:v>0.66500000000000015</c:v>
                </c:pt>
                <c:pt idx="136">
                  <c:v>0.67000000000000015</c:v>
                </c:pt>
                <c:pt idx="137">
                  <c:v>0.67500000000000016</c:v>
                </c:pt>
                <c:pt idx="138">
                  <c:v>0.68000000000000016</c:v>
                </c:pt>
                <c:pt idx="139">
                  <c:v>0.68500000000000016</c:v>
                </c:pt>
                <c:pt idx="140">
                  <c:v>0.69000000000000017</c:v>
                </c:pt>
                <c:pt idx="141">
                  <c:v>0.69500000000000017</c:v>
                </c:pt>
                <c:pt idx="142">
                  <c:v>0.70000000000000018</c:v>
                </c:pt>
                <c:pt idx="143">
                  <c:v>0.70500000000000018</c:v>
                </c:pt>
                <c:pt idx="144">
                  <c:v>0.71000000000000019</c:v>
                </c:pt>
                <c:pt idx="145">
                  <c:v>0.71500000000000019</c:v>
                </c:pt>
                <c:pt idx="146">
                  <c:v>0.7200000000000002</c:v>
                </c:pt>
                <c:pt idx="147">
                  <c:v>0.7250000000000002</c:v>
                </c:pt>
                <c:pt idx="148">
                  <c:v>0.7300000000000002</c:v>
                </c:pt>
                <c:pt idx="149">
                  <c:v>0.73500000000000021</c:v>
                </c:pt>
                <c:pt idx="150">
                  <c:v>0.74000000000000021</c:v>
                </c:pt>
                <c:pt idx="151">
                  <c:v>0.74500000000000022</c:v>
                </c:pt>
                <c:pt idx="152">
                  <c:v>0.75000000000000022</c:v>
                </c:pt>
                <c:pt idx="153">
                  <c:v>0.75500000000000023</c:v>
                </c:pt>
                <c:pt idx="154">
                  <c:v>0.76000000000000023</c:v>
                </c:pt>
                <c:pt idx="155">
                  <c:v>0.76500000000000024</c:v>
                </c:pt>
                <c:pt idx="156">
                  <c:v>0.77000000000000024</c:v>
                </c:pt>
                <c:pt idx="157">
                  <c:v>0.77500000000000024</c:v>
                </c:pt>
                <c:pt idx="158">
                  <c:v>0.78000000000000025</c:v>
                </c:pt>
              </c:numCache>
            </c:numRef>
          </c:yVal>
        </c:ser>
        <c:ser>
          <c:idx val="0"/>
          <c:order val="1"/>
          <c:tx>
            <c:v>Approx V/w_d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'Example 1'!$G$23:$G$182</c:f>
              <c:numCache>
                <c:formatCode>General</c:formatCode>
                <c:ptCount val="160"/>
                <c:pt idx="0">
                  <c:v>0</c:v>
                </c:pt>
                <c:pt idx="1">
                  <c:v>5.9198693831108457E-2</c:v>
                </c:pt>
                <c:pt idx="2">
                  <c:v>-0.10884000900420417</c:v>
                </c:pt>
                <c:pt idx="3">
                  <c:v>-0.27098051950140267</c:v>
                </c:pt>
                <c:pt idx="4">
                  <c:v>-0.4227334625499603</c:v>
                </c:pt>
                <c:pt idx="5">
                  <c:v>-0.55997870532172622</c:v>
                </c:pt>
                <c:pt idx="6">
                  <c:v>-0.67907575724081315</c:v>
                </c:pt>
                <c:pt idx="7">
                  <c:v>-0.77695874537190257</c:v>
                </c:pt>
                <c:pt idx="8">
                  <c:v>-0.85121353627704999</c:v>
                </c:pt>
                <c:pt idx="9">
                  <c:v>-0.90013512135137574</c:v>
                </c:pt>
                <c:pt idx="10">
                  <c:v>-0.92276397273727706</c:v>
                </c:pt>
                <c:pt idx="11">
                  <c:v>-0.91890069369637728</c:v>
                </c:pt>
                <c:pt idx="12">
                  <c:v>-0.88909891288691612</c:v>
                </c:pt>
                <c:pt idx="13">
                  <c:v>-0.83463698850180745</c:v>
                </c:pt>
                <c:pt idx="14">
                  <c:v>-0.75746967837496904</c:v>
                </c:pt>
                <c:pt idx="15">
                  <c:v>-0.66016147970254202</c:v>
                </c:pt>
                <c:pt idx="16">
                  <c:v>-0.54580383217148598</c:v>
                </c:pt>
                <c:pt idx="17">
                  <c:v>-0.41791879813307325</c:v>
                </c:pt>
                <c:pt idx="18">
                  <c:v>-0.28035217230112158</c:v>
                </c:pt>
                <c:pt idx="19">
                  <c:v>-0.13715922306431139</c:v>
                </c:pt>
                <c:pt idx="20">
                  <c:v>7.5135776884141855E-3</c:v>
                </c:pt>
                <c:pt idx="21">
                  <c:v>0.14954742211143821</c:v>
                </c:pt>
                <c:pt idx="22">
                  <c:v>0.28496725755144142</c:v>
                </c:pt>
                <c:pt idx="23">
                  <c:v>0.41005186268732363</c:v>
                </c:pt>
                <c:pt idx="24">
                  <c:v>0.52143489457638359</c:v>
                </c:pt>
                <c:pt idx="25">
                  <c:v>0.61619419857950353</c:v>
                </c:pt>
                <c:pt idx="26">
                  <c:v>0.6919270506950862</c:v>
                </c:pt>
                <c:pt idx="27">
                  <c:v>0.74680943900463526</c:v>
                </c:pt>
                <c:pt idx="28">
                  <c:v>0.7796379743511429</c:v>
                </c:pt>
                <c:pt idx="29">
                  <c:v>0.78985353557932914</c:v>
                </c:pt>
                <c:pt idx="30">
                  <c:v>0.77754628655165414</c:v>
                </c:pt>
                <c:pt idx="31">
                  <c:v>0.74344223538476273</c:v>
                </c:pt>
                <c:pt idx="32">
                  <c:v>0.6888720258155665</c:v>
                </c:pt>
                <c:pt idx="33">
                  <c:v>0.61572314183543819</c:v>
                </c:pt>
                <c:pt idx="34">
                  <c:v>0.52637715629759674</c:v>
                </c:pt>
                <c:pt idx="35">
                  <c:v>0.42363405008347643</c:v>
                </c:pt>
                <c:pt idx="36">
                  <c:v>0.31062596030634199</c:v>
                </c:pt>
                <c:pt idx="37">
                  <c:v>0.19072297561579901</c:v>
                </c:pt>
                <c:pt idx="38">
                  <c:v>6.743377781205187E-2</c:v>
                </c:pt>
                <c:pt idx="39">
                  <c:v>-5.5695972126839827E-2</c:v>
                </c:pt>
                <c:pt idx="40">
                  <c:v>-0.17518459027689104</c:v>
                </c:pt>
                <c:pt idx="41">
                  <c:v>-0.2877118224043963</c:v>
                </c:pt>
                <c:pt idx="42">
                  <c:v>0.78862806543393982</c:v>
                </c:pt>
                <c:pt idx="43">
                  <c:v>0.66187476840469905</c:v>
                </c:pt>
                <c:pt idx="44">
                  <c:v>0.51851736878240384</c:v>
                </c:pt>
                <c:pt idx="45">
                  <c:v>0.36289110254458595</c:v>
                </c:pt>
                <c:pt idx="46">
                  <c:v>0.19960568621439159</c:v>
                </c:pt>
                <c:pt idx="47">
                  <c:v>3.3410266524191545E-2</c:v>
                </c:pt>
                <c:pt idx="48">
                  <c:v>-0.13094331059860145</c:v>
                </c:pt>
                <c:pt idx="49">
                  <c:v>-0.28883501428633174</c:v>
                </c:pt>
                <c:pt idx="50">
                  <c:v>-0.43590515688444131</c:v>
                </c:pt>
                <c:pt idx="51">
                  <c:v>-0.56817339927391319</c:v>
                </c:pt>
                <c:pt idx="52">
                  <c:v>-0.68214502542810129</c:v>
                </c:pt>
                <c:pt idx="53">
                  <c:v>-0.77490169232868467</c:v>
                </c:pt>
                <c:pt idx="54">
                  <c:v>-0.84417434754246468</c:v>
                </c:pt>
                <c:pt idx="55">
                  <c:v>-0.88839655008779239</c:v>
                </c:pt>
                <c:pt idx="56">
                  <c:v>-0.90673701436289078</c:v>
                </c:pt>
                <c:pt idx="57">
                  <c:v>-0.89911080465341708</c:v>
                </c:pt>
                <c:pt idx="58">
                  <c:v>-0.8661692214893536</c:v>
                </c:pt>
                <c:pt idx="59">
                  <c:v>-0.80926902341281759</c:v>
                </c:pt>
                <c:pt idx="60">
                  <c:v>-0.73042220169706684</c:v>
                </c:pt>
                <c:pt idx="61">
                  <c:v>-0.63222805545507832</c:v>
                </c:pt>
                <c:pt idx="62">
                  <c:v>-0.51778978613768667</c:v>
                </c:pt>
                <c:pt idx="63">
                  <c:v>-0.39061823128038736</c:v>
                </c:pt>
                <c:pt idx="64">
                  <c:v>-0.25452567735667719</c:v>
                </c:pt>
                <c:pt idx="65">
                  <c:v>-0.1135129230349259</c:v>
                </c:pt>
                <c:pt idx="66">
                  <c:v>2.8347098048766978E-2</c:v>
                </c:pt>
                <c:pt idx="67">
                  <c:v>0.1670257840273425</c:v>
                </c:pt>
                <c:pt idx="68">
                  <c:v>0.29865212374163536</c:v>
                </c:pt>
                <c:pt idx="69">
                  <c:v>0.41961959664865617</c:v>
                </c:pt>
                <c:pt idx="70">
                  <c:v>0.52668379526609155</c:v>
                </c:pt>
                <c:pt idx="71">
                  <c:v>0.61704816320151867</c:v>
                </c:pt>
                <c:pt idx="72">
                  <c:v>0.6884356218448312</c:v>
                </c:pt>
                <c:pt idx="73">
                  <c:v>0.73914429547680349</c:v>
                </c:pt>
                <c:pt idx="74">
                  <c:v>0.76808602455851316</c:v>
                </c:pt>
                <c:pt idx="75">
                  <c:v>0.77480686600512627</c:v>
                </c:pt>
                <c:pt idx="76">
                  <c:v>0.75948930242162571</c:v>
                </c:pt>
                <c:pt idx="77">
                  <c:v>0.7229364045454354</c:v>
                </c:pt>
                <c:pt idx="78">
                  <c:v>0.6665386977375144</c:v>
                </c:pt>
                <c:pt idx="79">
                  <c:v>0.59222496021637472</c:v>
                </c:pt>
                <c:pt idx="80">
                  <c:v>0.50239861484334147</c:v>
                </c:pt>
                <c:pt idx="81">
                  <c:v>0.39986175607435143</c:v>
                </c:pt>
                <c:pt idx="82">
                  <c:v>0.28772916935656911</c:v>
                </c:pt>
                <c:pt idx="83">
                  <c:v>0.169334943910178</c:v>
                </c:pt>
                <c:pt idx="84">
                  <c:v>4.813444580915105E-2</c:v>
                </c:pt>
                <c:pt idx="85">
                  <c:v>-7.2395496834127451E-2</c:v>
                </c:pt>
                <c:pt idx="86">
                  <c:v>-0.18885534200934725</c:v>
                </c:pt>
                <c:pt idx="87">
                  <c:v>-0.29801773876241339</c:v>
                </c:pt>
                <c:pt idx="88">
                  <c:v>-0.39691596777269778</c:v>
                </c:pt>
                <c:pt idx="89">
                  <c:v>-0.48292352325397164</c:v>
                </c:pt>
                <c:pt idx="90">
                  <c:v>-0.55382273272001725</c:v>
                </c:pt>
                <c:pt idx="91">
                  <c:v>-0.60786065664278521</c:v>
                </c:pt>
                <c:pt idx="92">
                  <c:v>-0.64379089947121404</c:v>
                </c:pt>
                <c:pt idx="93">
                  <c:v>-0.66090038511478277</c:v>
                </c:pt>
                <c:pt idx="94">
                  <c:v>-0.65902059135591606</c:v>
                </c:pt>
                <c:pt idx="95">
                  <c:v>-0.63852318591917778</c:v>
                </c:pt>
                <c:pt idx="96">
                  <c:v>-0.60030044929168969</c:v>
                </c:pt>
                <c:pt idx="97">
                  <c:v>-0.54573129343925619</c:v>
                </c:pt>
                <c:pt idx="98">
                  <c:v>-0.47663407960348503</c:v>
                </c:pt>
                <c:pt idx="99">
                  <c:v>-0.39520779174941517</c:v>
                </c:pt>
                <c:pt idx="100">
                  <c:v>-0.30396342564252571</c:v>
                </c:pt>
                <c:pt idx="101">
                  <c:v>-0.20564769922060644</c:v>
                </c:pt>
                <c:pt idx="102">
                  <c:v>0.87069218861772246</c:v>
                </c:pt>
                <c:pt idx="103">
                  <c:v>0.94892349052474778</c:v>
                </c:pt>
                <c:pt idx="104">
                  <c:v>0.99898987378750304</c:v>
                </c:pt>
                <c:pt idx="105">
                  <c:v>1.0199469059437225</c:v>
                </c:pt>
                <c:pt idx="106">
                  <c:v>1.0116897378632541</c:v>
                </c:pt>
                <c:pt idx="107">
                  <c:v>0.97494198998414883</c:v>
                </c:pt>
                <c:pt idx="108">
                  <c:v>0.91122138069002145</c:v>
                </c:pt>
                <c:pt idx="109">
                  <c:v>0.82278345954789367</c:v>
                </c:pt>
                <c:pt idx="110">
                  <c:v>0.71254540486570606</c:v>
                </c:pt>
                <c:pt idx="111">
                  <c:v>0.58399237631137191</c:v>
                </c:pt>
                <c:pt idx="112">
                  <c:v>0.44106936522397266</c:v>
                </c:pt>
                <c:pt idx="113">
                  <c:v>0.2880618462864174</c:v>
                </c:pt>
                <c:pt idx="114">
                  <c:v>0.12946879572442663</c:v>
                </c:pt>
                <c:pt idx="115">
                  <c:v>-3.0128202581302919E-2</c:v>
                </c:pt>
                <c:pt idx="116">
                  <c:v>-0.18619599338973206</c:v>
                </c:pt>
                <c:pt idx="117">
                  <c:v>-0.33437731831303746</c:v>
                </c:pt>
                <c:pt idx="118">
                  <c:v>-0.47061116866103181</c:v>
                </c:pt>
                <c:pt idx="119">
                  <c:v>-0.59124273647319903</c:v>
                </c:pt>
                <c:pt idx="120">
                  <c:v>-0.69312002676589646</c:v>
                </c:pt>
                <c:pt idx="121">
                  <c:v>-0.77367462074325011</c:v>
                </c:pt>
                <c:pt idx="122">
                  <c:v>-0.830984570320354</c:v>
                </c:pt>
                <c:pt idx="123">
                  <c:v>-0.86381794383218768</c:v>
                </c:pt>
                <c:pt idx="124">
                  <c:v>-0.87165611516297703</c:v>
                </c:pt>
                <c:pt idx="125">
                  <c:v>-0.85469647698105089</c:v>
                </c:pt>
                <c:pt idx="126">
                  <c:v>-0.81383484638160575</c:v>
                </c:pt>
                <c:pt idx="127">
                  <c:v>-0.75062840140963294</c:v>
                </c:pt>
                <c:pt idx="128">
                  <c:v>-0.66724052381535115</c:v>
                </c:pt>
                <c:pt idx="129">
                  <c:v>-0.56636941235038563</c:v>
                </c:pt>
                <c:pt idx="130">
                  <c:v>-0.45116275891177698</c:v>
                </c:pt>
                <c:pt idx="131">
                  <c:v>-0.3251211357933767</c:v>
                </c:pt>
                <c:pt idx="132">
                  <c:v>-0.19199301734577498</c:v>
                </c:pt>
                <c:pt idx="133">
                  <c:v>-5.56645470503783E-2</c:v>
                </c:pt>
                <c:pt idx="134">
                  <c:v>7.9952742466375334E-2</c:v>
                </c:pt>
                <c:pt idx="135">
                  <c:v>0.21103304481844606</c:v>
                </c:pt>
                <c:pt idx="136">
                  <c:v>0.33394310580460296</c:v>
                </c:pt>
                <c:pt idx="137">
                  <c:v>0.44534180886216879</c:v>
                </c:pt>
                <c:pt idx="138">
                  <c:v>0.54226982336638319</c:v>
                </c:pt>
                <c:pt idx="139">
                  <c:v>0.62222694554213298</c:v>
                </c:pt>
                <c:pt idx="140">
                  <c:v>0.68323514978413658</c:v>
                </c:pt>
                <c:pt idx="141">
                  <c:v>0.72388580579619544</c:v>
                </c:pt>
                <c:pt idx="142">
                  <c:v>0.74336999094455469</c:v>
                </c:pt>
                <c:pt idx="143">
                  <c:v>0.74149132355181446</c:v>
                </c:pt>
                <c:pt idx="144">
                  <c:v>0.71866124711610235</c:v>
                </c:pt>
                <c:pt idx="145">
                  <c:v>0.67587719322279116</c:v>
                </c:pt>
                <c:pt idx="146">
                  <c:v>0.61468452824514686</c:v>
                </c:pt>
                <c:pt idx="147">
                  <c:v>0.53712363264134566</c:v>
                </c:pt>
                <c:pt idx="148">
                  <c:v>0.44566385975590173</c:v>
                </c:pt>
                <c:pt idx="149">
                  <c:v>0.34312646302304473</c:v>
                </c:pt>
                <c:pt idx="150">
                  <c:v>0.23259885761135823</c:v>
                </c:pt>
                <c:pt idx="151">
                  <c:v>0.11734278808795368</c:v>
                </c:pt>
                <c:pt idx="152">
                  <c:v>6.9910300107637333E-4</c:v>
                </c:pt>
                <c:pt idx="153">
                  <c:v>-0.1140081119989146</c:v>
                </c:pt>
                <c:pt idx="154">
                  <c:v>-0.2235653188759619</c:v>
                </c:pt>
                <c:pt idx="155">
                  <c:v>-0.32495861073789623</c:v>
                </c:pt>
                <c:pt idx="156">
                  <c:v>-0.41545565211452701</c:v>
                </c:pt>
                <c:pt idx="157">
                  <c:v>-0.49267827701753703</c:v>
                </c:pt>
                <c:pt idx="158">
                  <c:v>-0.55466384706330041</c:v>
                </c:pt>
                <c:pt idx="159">
                  <c:v>-0.59991382183745667</c:v>
                </c:pt>
              </c:numCache>
            </c:numRef>
          </c:xVal>
          <c:yVal>
            <c:numRef>
              <c:f>'Example 1'!$B$24:$B$182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0.23500000000000004</c:v>
                </c:pt>
                <c:pt idx="49">
                  <c:v>0.24000000000000005</c:v>
                </c:pt>
                <c:pt idx="50">
                  <c:v>0.24500000000000005</c:v>
                </c:pt>
                <c:pt idx="51">
                  <c:v>0.25000000000000006</c:v>
                </c:pt>
                <c:pt idx="52">
                  <c:v>0.25500000000000006</c:v>
                </c:pt>
                <c:pt idx="53">
                  <c:v>0.26000000000000006</c:v>
                </c:pt>
                <c:pt idx="54">
                  <c:v>0.26500000000000007</c:v>
                </c:pt>
                <c:pt idx="55">
                  <c:v>0.27000000000000007</c:v>
                </c:pt>
                <c:pt idx="56">
                  <c:v>0.27500000000000008</c:v>
                </c:pt>
                <c:pt idx="57">
                  <c:v>0.28000000000000008</c:v>
                </c:pt>
                <c:pt idx="58">
                  <c:v>0.28500000000000009</c:v>
                </c:pt>
                <c:pt idx="59">
                  <c:v>0.29000000000000009</c:v>
                </c:pt>
                <c:pt idx="60">
                  <c:v>0.2950000000000001</c:v>
                </c:pt>
                <c:pt idx="61">
                  <c:v>0.3000000000000001</c:v>
                </c:pt>
                <c:pt idx="62">
                  <c:v>0.3050000000000001</c:v>
                </c:pt>
                <c:pt idx="63">
                  <c:v>0.31000000000000011</c:v>
                </c:pt>
                <c:pt idx="64">
                  <c:v>0.31500000000000011</c:v>
                </c:pt>
                <c:pt idx="65">
                  <c:v>0.32000000000000012</c:v>
                </c:pt>
                <c:pt idx="66">
                  <c:v>0.32500000000000012</c:v>
                </c:pt>
                <c:pt idx="67">
                  <c:v>0.33000000000000013</c:v>
                </c:pt>
                <c:pt idx="68">
                  <c:v>0.33500000000000013</c:v>
                </c:pt>
                <c:pt idx="69">
                  <c:v>0.34000000000000014</c:v>
                </c:pt>
                <c:pt idx="70">
                  <c:v>0.34500000000000014</c:v>
                </c:pt>
                <c:pt idx="71">
                  <c:v>0.35000000000000014</c:v>
                </c:pt>
                <c:pt idx="72">
                  <c:v>0.35500000000000015</c:v>
                </c:pt>
                <c:pt idx="73">
                  <c:v>0.36000000000000015</c:v>
                </c:pt>
                <c:pt idx="74">
                  <c:v>0.36500000000000016</c:v>
                </c:pt>
                <c:pt idx="75">
                  <c:v>0.37000000000000016</c:v>
                </c:pt>
                <c:pt idx="76">
                  <c:v>0.37500000000000017</c:v>
                </c:pt>
                <c:pt idx="77">
                  <c:v>0.38000000000000017</c:v>
                </c:pt>
                <c:pt idx="78">
                  <c:v>0.38500000000000018</c:v>
                </c:pt>
                <c:pt idx="79">
                  <c:v>0.39000000000000018</c:v>
                </c:pt>
                <c:pt idx="80">
                  <c:v>0.39500000000000018</c:v>
                </c:pt>
                <c:pt idx="81">
                  <c:v>0.40000000000000019</c:v>
                </c:pt>
                <c:pt idx="82">
                  <c:v>0.40500000000000019</c:v>
                </c:pt>
                <c:pt idx="83">
                  <c:v>0.4100000000000002</c:v>
                </c:pt>
                <c:pt idx="84">
                  <c:v>0.4150000000000002</c:v>
                </c:pt>
                <c:pt idx="85">
                  <c:v>0.42000000000000021</c:v>
                </c:pt>
                <c:pt idx="86">
                  <c:v>0.42500000000000021</c:v>
                </c:pt>
                <c:pt idx="87">
                  <c:v>0.43000000000000022</c:v>
                </c:pt>
                <c:pt idx="88">
                  <c:v>0.43500000000000022</c:v>
                </c:pt>
                <c:pt idx="89">
                  <c:v>0.44000000000000022</c:v>
                </c:pt>
                <c:pt idx="90">
                  <c:v>0.44500000000000023</c:v>
                </c:pt>
                <c:pt idx="91">
                  <c:v>0.45000000000000023</c:v>
                </c:pt>
                <c:pt idx="92">
                  <c:v>0.45500000000000024</c:v>
                </c:pt>
                <c:pt idx="93">
                  <c:v>0.46000000000000024</c:v>
                </c:pt>
                <c:pt idx="94">
                  <c:v>0.46500000000000025</c:v>
                </c:pt>
                <c:pt idx="95">
                  <c:v>0.47000000000000025</c:v>
                </c:pt>
                <c:pt idx="96">
                  <c:v>0.47500000000000026</c:v>
                </c:pt>
                <c:pt idx="97">
                  <c:v>0.48000000000000026</c:v>
                </c:pt>
                <c:pt idx="98">
                  <c:v>0.48500000000000026</c:v>
                </c:pt>
                <c:pt idx="99">
                  <c:v>0.49000000000000027</c:v>
                </c:pt>
                <c:pt idx="100">
                  <c:v>0.49500000000000027</c:v>
                </c:pt>
                <c:pt idx="101">
                  <c:v>0.495</c:v>
                </c:pt>
                <c:pt idx="102">
                  <c:v>0.5</c:v>
                </c:pt>
                <c:pt idx="103">
                  <c:v>0.505</c:v>
                </c:pt>
                <c:pt idx="104">
                  <c:v>0.51</c:v>
                </c:pt>
                <c:pt idx="105">
                  <c:v>0.51500000000000001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0.56000000000000005</c:v>
                </c:pt>
                <c:pt idx="115">
                  <c:v>0.56500000000000006</c:v>
                </c:pt>
                <c:pt idx="116">
                  <c:v>0.57000000000000006</c:v>
                </c:pt>
                <c:pt idx="117">
                  <c:v>0.57500000000000007</c:v>
                </c:pt>
                <c:pt idx="118">
                  <c:v>0.58000000000000007</c:v>
                </c:pt>
                <c:pt idx="119">
                  <c:v>0.58500000000000008</c:v>
                </c:pt>
                <c:pt idx="120">
                  <c:v>0.59000000000000008</c:v>
                </c:pt>
                <c:pt idx="121">
                  <c:v>0.59500000000000008</c:v>
                </c:pt>
                <c:pt idx="122">
                  <c:v>0.60000000000000009</c:v>
                </c:pt>
                <c:pt idx="123">
                  <c:v>0.60500000000000009</c:v>
                </c:pt>
                <c:pt idx="124">
                  <c:v>0.6100000000000001</c:v>
                </c:pt>
                <c:pt idx="125">
                  <c:v>0.6150000000000001</c:v>
                </c:pt>
                <c:pt idx="126">
                  <c:v>0.62000000000000011</c:v>
                </c:pt>
                <c:pt idx="127">
                  <c:v>0.62500000000000011</c:v>
                </c:pt>
                <c:pt idx="128">
                  <c:v>0.63000000000000012</c:v>
                </c:pt>
                <c:pt idx="129">
                  <c:v>0.63500000000000012</c:v>
                </c:pt>
                <c:pt idx="130">
                  <c:v>0.64000000000000012</c:v>
                </c:pt>
                <c:pt idx="131">
                  <c:v>0.64500000000000013</c:v>
                </c:pt>
                <c:pt idx="132">
                  <c:v>0.65000000000000013</c:v>
                </c:pt>
                <c:pt idx="133">
                  <c:v>0.65500000000000014</c:v>
                </c:pt>
                <c:pt idx="134">
                  <c:v>0.66000000000000014</c:v>
                </c:pt>
                <c:pt idx="135">
                  <c:v>0.66500000000000015</c:v>
                </c:pt>
                <c:pt idx="136">
                  <c:v>0.67000000000000015</c:v>
                </c:pt>
                <c:pt idx="137">
                  <c:v>0.67500000000000016</c:v>
                </c:pt>
                <c:pt idx="138">
                  <c:v>0.68000000000000016</c:v>
                </c:pt>
                <c:pt idx="139">
                  <c:v>0.68500000000000016</c:v>
                </c:pt>
                <c:pt idx="140">
                  <c:v>0.69000000000000017</c:v>
                </c:pt>
                <c:pt idx="141">
                  <c:v>0.69500000000000017</c:v>
                </c:pt>
                <c:pt idx="142">
                  <c:v>0.70000000000000018</c:v>
                </c:pt>
                <c:pt idx="143">
                  <c:v>0.70500000000000018</c:v>
                </c:pt>
                <c:pt idx="144">
                  <c:v>0.71000000000000019</c:v>
                </c:pt>
                <c:pt idx="145">
                  <c:v>0.71500000000000019</c:v>
                </c:pt>
                <c:pt idx="146">
                  <c:v>0.7200000000000002</c:v>
                </c:pt>
                <c:pt idx="147">
                  <c:v>0.7250000000000002</c:v>
                </c:pt>
                <c:pt idx="148">
                  <c:v>0.7300000000000002</c:v>
                </c:pt>
                <c:pt idx="149">
                  <c:v>0.73500000000000021</c:v>
                </c:pt>
                <c:pt idx="150">
                  <c:v>0.74000000000000021</c:v>
                </c:pt>
                <c:pt idx="151">
                  <c:v>0.74500000000000022</c:v>
                </c:pt>
                <c:pt idx="152">
                  <c:v>0.75000000000000022</c:v>
                </c:pt>
                <c:pt idx="153">
                  <c:v>0.75500000000000023</c:v>
                </c:pt>
                <c:pt idx="154">
                  <c:v>0.76000000000000023</c:v>
                </c:pt>
                <c:pt idx="155">
                  <c:v>0.76500000000000024</c:v>
                </c:pt>
                <c:pt idx="156">
                  <c:v>0.77000000000000024</c:v>
                </c:pt>
                <c:pt idx="157">
                  <c:v>0.77500000000000024</c:v>
                </c:pt>
                <c:pt idx="158">
                  <c:v>0.78000000000000025</c:v>
                </c:pt>
              </c:numCache>
            </c:numRef>
          </c:yVal>
        </c:ser>
        <c:axId val="73284608"/>
        <c:axId val="73290880"/>
      </c:scatterChart>
      <c:valAx>
        <c:axId val="73284608"/>
        <c:scaling>
          <c:orientation val="minMax"/>
        </c:scaling>
        <c:axPos val="b"/>
        <c:title>
          <c:tx>
            <c:rich>
              <a:bodyPr anchor="t" anchorCtr="0"/>
              <a:lstStyle/>
              <a:p>
                <a:pPr>
                  <a:defRPr sz="2000" b="0"/>
                </a:pPr>
                <a:r>
                  <a:rPr lang="en-US" sz="2000" b="0"/>
                  <a:t>Velocity/w(in)</a:t>
                </a:r>
              </a:p>
            </c:rich>
          </c:tx>
          <c:layout>
            <c:manualLayout>
              <c:xMode val="edge"/>
              <c:yMode val="edge"/>
              <c:x val="0.37149233505120882"/>
              <c:y val="0.9252486997407533"/>
            </c:manualLayout>
          </c:layout>
        </c:title>
        <c:numFmt formatCode="General" sourceLinked="1"/>
        <c:tickLblPos val="nextTo"/>
        <c:crossAx val="73290880"/>
        <c:crosses val="autoZero"/>
        <c:crossBetween val="midCat"/>
      </c:valAx>
      <c:valAx>
        <c:axId val="73290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Time (s)</a:t>
                </a:r>
              </a:p>
            </c:rich>
          </c:tx>
        </c:title>
        <c:numFmt formatCode="General" sourceLinked="1"/>
        <c:tickLblPos val="nextTo"/>
        <c:crossAx val="73284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963091401139658"/>
          <c:y val="5.8056025205438323E-2"/>
          <c:w val="0.22122112974220193"/>
          <c:h val="9.8611661272402368E-2"/>
        </c:manualLayout>
      </c:layout>
      <c:spPr>
        <a:solidFill>
          <a:sysClr val="window" lastClr="FFFFFF"/>
        </a:solidFill>
      </c:spPr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81901206490847"/>
          <c:y val="3.0272718977612564E-2"/>
          <c:w val="0.846196371230163"/>
          <c:h val="0.84947501194252562"/>
        </c:manualLayout>
      </c:layout>
      <c:scatterChart>
        <c:scatterStyle val="lineMarker"/>
        <c:ser>
          <c:idx val="2"/>
          <c:order val="0"/>
          <c:tx>
            <c:v>Phase-Plane</c:v>
          </c:tx>
          <c:marker>
            <c:symbol val="none"/>
          </c:marker>
          <c:xVal>
            <c:numRef>
              <c:f>'Example 1'!$D$23:$D$182</c:f>
              <c:numCache>
                <c:formatCode>General</c:formatCode>
                <c:ptCount val="160"/>
                <c:pt idx="0">
                  <c:v>0</c:v>
                </c:pt>
                <c:pt idx="1">
                  <c:v>5.9198693831108443E-2</c:v>
                </c:pt>
                <c:pt idx="2">
                  <c:v>-0.10975186811844496</c:v>
                </c:pt>
                <c:pt idx="3">
                  <c:v>-0.27276314073768981</c:v>
                </c:pt>
                <c:pt idx="4">
                  <c:v>-0.42532179710599871</c:v>
                </c:pt>
                <c:pt idx="5">
                  <c:v>-0.56328599505361499</c:v>
                </c:pt>
                <c:pt idx="6">
                  <c:v>-0.68299635385933177</c:v>
                </c:pt>
                <c:pt idx="7">
                  <c:v>-0.78137141691582168</c:v>
                </c:pt>
                <c:pt idx="8">
                  <c:v>-0.8559851591237968</c:v>
                </c:pt>
                <c:pt idx="9">
                  <c:v>-0.90512464682164528</c:v>
                </c:pt>
                <c:pt idx="10">
                  <c:v>-0.92782655144030213</c:v>
                </c:pt>
                <c:pt idx="11">
                  <c:v>-0.92389183825854848</c:v>
                </c:pt>
                <c:pt idx="12">
                  <c:v>-0.89387858062203207</c:v>
                </c:pt>
                <c:pt idx="13">
                  <c:v>-0.83907346983314768</c:v>
                </c:pt>
                <c:pt idx="14">
                  <c:v>-0.76144318423137547</c:v>
                </c:pt>
                <c:pt idx="15">
                  <c:v>-0.66356733141999491</c:v>
                </c:pt>
                <c:pt idx="16">
                  <c:v>-0.54855517029795575</c:v>
                </c:pt>
                <c:pt idx="17">
                  <c:v>-0.4199487415507398</c:v>
                </c:pt>
                <c:pt idx="18">
                  <c:v>-0.28161537578538781</c:v>
                </c:pt>
                <c:pt idx="19">
                  <c:v>-0.13763279929232564</c:v>
                </c:pt>
                <c:pt idx="20">
                  <c:v>7.8297871120291337E-3</c:v>
                </c:pt>
                <c:pt idx="21">
                  <c:v>0.15063122336344797</c:v>
                </c:pt>
                <c:pt idx="22">
                  <c:v>0.28677510750996948</c:v>
                </c:pt>
                <c:pt idx="23">
                  <c:v>0.41252045917972768</c:v>
                </c:pt>
                <c:pt idx="24">
                  <c:v>0.52448329910359792</c:v>
                </c:pt>
                <c:pt idx="25">
                  <c:v>0.6197264225171718</c:v>
                </c:pt>
                <c:pt idx="26">
                  <c:v>0.69583502401342479</c:v>
                </c:pt>
                <c:pt idx="27">
                  <c:v>0.75097627108212062</c:v>
                </c:pt>
                <c:pt idx="28">
                  <c:v>0.78394140970789461</c:v>
                </c:pt>
                <c:pt idx="29">
                  <c:v>0.79416950346990367</c:v>
                </c:pt>
                <c:pt idx="30">
                  <c:v>0.78175244239580188</c:v>
                </c:pt>
                <c:pt idx="31">
                  <c:v>0.74742139395669871</c:v>
                </c:pt>
                <c:pt idx="32">
                  <c:v>0.69251539085379887</c:v>
                </c:pt>
                <c:pt idx="33">
                  <c:v>0.61893324409507633</c:v>
                </c:pt>
                <c:pt idx="34">
                  <c:v>0.52907042179312813</c:v>
                </c:pt>
                <c:pt idx="35">
                  <c:v>0.42574293204734859</c:v>
                </c:pt>
                <c:pt idx="36">
                  <c:v>0.31210058184963058</c:v>
                </c:pt>
                <c:pt idx="37">
                  <c:v>0.19153224481262762</c:v>
                </c:pt>
                <c:pt idx="38">
                  <c:v>6.7565952500891285E-2</c:v>
                </c:pt>
                <c:pt idx="39">
                  <c:v>-5.6233276578983443E-2</c:v>
                </c:pt>
                <c:pt idx="40">
                  <c:v>-0.17636494112493722</c:v>
                </c:pt>
                <c:pt idx="41">
                  <c:v>-0.28949103311580332</c:v>
                </c:pt>
                <c:pt idx="42">
                  <c:v>0.78648631101989974</c:v>
                </c:pt>
                <c:pt idx="43">
                  <c:v>0.6502229616486207</c:v>
                </c:pt>
                <c:pt idx="44">
                  <c:v>0.49784473047849359</c:v>
                </c:pt>
                <c:pt idx="45">
                  <c:v>0.33393392253599136</c:v>
                </c:pt>
                <c:pt idx="46">
                  <c:v>0.16332234402739135</c:v>
                </c:pt>
                <c:pt idx="47">
                  <c:v>-9.0496138161820991E-3</c:v>
                </c:pt>
                <c:pt idx="48">
                  <c:v>-0.17827460032960574</c:v>
                </c:pt>
                <c:pt idx="49">
                  <c:v>-0.33961662078418375</c:v>
                </c:pt>
                <c:pt idx="50">
                  <c:v>-0.48864218296925105</c:v>
                </c:pt>
                <c:pt idx="51">
                  <c:v>-0.62134068399361475</c:v>
                </c:pt>
                <c:pt idx="52">
                  <c:v>-0.73423081102378218</c:v>
                </c:pt>
                <c:pt idx="53">
                  <c:v>-0.82445017956582478</c:v>
                </c:pt>
                <c:pt idx="54">
                  <c:v>-0.88982595380955631</c:v>
                </c:pt>
                <c:pt idx="55">
                  <c:v>-0.92892476955540104</c:v>
                </c:pt>
                <c:pt idx="56">
                  <c:v>-0.94108089411217266</c:v>
                </c:pt>
                <c:pt idx="57">
                  <c:v>-0.92640219128147716</c:v>
                </c:pt>
                <c:pt idx="58">
                  <c:v>-0.88575409486516821</c:v>
                </c:pt>
                <c:pt idx="59">
                  <c:v>-0.82072241304101146</c:v>
                </c:pt>
                <c:pt idx="60">
                  <c:v>-0.73355637120966266</c:v>
                </c:pt>
                <c:pt idx="61">
                  <c:v>-0.62709383652583084</c:v>
                </c:pt>
                <c:pt idx="62">
                  <c:v>-0.50467113896388283</c:v>
                </c:pt>
                <c:pt idx="63">
                  <c:v>-0.37002029915955653</c:v>
                </c:pt>
                <c:pt idx="64">
                  <c:v>-0.22715678250471757</c:v>
                </c:pt>
                <c:pt idx="65">
                  <c:v>-8.0261114745318801E-2</c:v>
                </c:pt>
                <c:pt idx="66">
                  <c:v>6.6442187894570029E-2</c:v>
                </c:pt>
                <c:pt idx="67">
                  <c:v>0.20880490295687942</c:v>
                </c:pt>
                <c:pt idx="68">
                  <c:v>0.34287120970259916</c:v>
                </c:pt>
                <c:pt idx="69">
                  <c:v>0.46498640516175421</c:v>
                </c:pt>
                <c:pt idx="70">
                  <c:v>0.57189527577593258</c:v>
                </c:pt>
                <c:pt idx="71">
                  <c:v>0.66082751437477549</c:v>
                </c:pt>
                <c:pt idx="72">
                  <c:v>0.72956798259954059</c:v>
                </c:pt>
                <c:pt idx="73">
                  <c:v>0.77651008462907811</c:v>
                </c:pt>
                <c:pt idx="74">
                  <c:v>0.80069102506806233</c:v>
                </c:pt>
                <c:pt idx="75">
                  <c:v>0.80180825708464198</c:v>
                </c:pt>
                <c:pt idx="76">
                  <c:v>0.78021697080570507</c:v>
                </c:pt>
                <c:pt idx="77">
                  <c:v>0.73690901102125939</c:v>
                </c:pt>
                <c:pt idx="78">
                  <c:v>0.673474132242878</c:v>
                </c:pt>
                <c:pt idx="79">
                  <c:v>0.59204498375435965</c:v>
                </c:pt>
                <c:pt idx="80">
                  <c:v>0.49522765434951721</c:v>
                </c:pt>
                <c:pt idx="81">
                  <c:v>0.38601998440161622</c:v>
                </c:pt>
                <c:pt idx="82">
                  <c:v>0.26772016204742383</c:v>
                </c:pt>
                <c:pt idx="83">
                  <c:v>0.14382835300206906</c:v>
                </c:pt>
                <c:pt idx="84">
                  <c:v>1.7944264544385434E-2</c:v>
                </c:pt>
                <c:pt idx="85">
                  <c:v>-0.10633638937715721</c:v>
                </c:pt>
                <c:pt idx="86">
                  <c:v>-0.22552357363075809</c:v>
                </c:pt>
                <c:pt idx="87">
                  <c:v>-0.33632992147395274</c:v>
                </c:pt>
                <c:pt idx="88">
                  <c:v>-0.43576036233226556</c:v>
                </c:pt>
                <c:pt idx="89">
                  <c:v>-0.52119197493943481</c:v>
                </c:pt>
                <c:pt idx="90">
                  <c:v>-0.59044197006638233</c:v>
                </c:pt>
                <c:pt idx="91">
                  <c:v>-0.6418220781266929</c:v>
                </c:pt>
                <c:pt idx="92">
                  <c:v>-0.67417803059024894</c:v>
                </c:pt>
                <c:pt idx="93">
                  <c:v>-0.68691326794419394</c:v>
                </c:pt>
                <c:pt idx="94">
                  <c:v>-0.6799964678466659</c:v>
                </c:pt>
                <c:pt idx="95">
                  <c:v>-0.6539529517942787</c:v>
                </c:pt>
                <c:pt idx="96">
                  <c:v>-0.60984048385624734</c:v>
                </c:pt>
                <c:pt idx="97">
                  <c:v>-0.5492104080925716</c:v>
                </c:pt>
                <c:pt idx="98">
                  <c:v>-0.47405547028757539</c:v>
                </c:pt>
                <c:pt idx="99">
                  <c:v>-0.38674602387298296</c:v>
                </c:pt>
                <c:pt idx="100">
                  <c:v>-0.28995662011309414</c:v>
                </c:pt>
                <c:pt idx="101">
                  <c:v>-0.18658522118966983</c:v>
                </c:pt>
                <c:pt idx="102">
                  <c:v>0.88952099690000208</c:v>
                </c:pt>
                <c:pt idx="103">
                  <c:v>0.96320818231934635</c:v>
                </c:pt>
                <c:pt idx="104">
                  <c:v>1.0084024273724725</c:v>
                </c:pt>
                <c:pt idx="105">
                  <c:v>1.0243026739607013</c:v>
                </c:pt>
                <c:pt idx="106">
                  <c:v>1.0109502679581925</c:v>
                </c:pt>
                <c:pt idx="107">
                  <c:v>0.96921366107784157</c:v>
                </c:pt>
                <c:pt idx="108">
                  <c:v>0.90074996364649262</c:v>
                </c:pt>
                <c:pt idx="109">
                  <c:v>0.80794482451696903</c:v>
                </c:pt>
                <c:pt idx="110">
                  <c:v>0.69383270289070431</c:v>
                </c:pt>
                <c:pt idx="111">
                  <c:v>0.56200011707091913</c:v>
                </c:pt>
                <c:pt idx="112">
                  <c:v>0.41647489353572198</c:v>
                </c:pt>
                <c:pt idx="113">
                  <c:v>0.26160478518130059</c:v>
                </c:pt>
                <c:pt idx="114">
                  <c:v>0.10192907191976626</c:v>
                </c:pt>
                <c:pt idx="115">
                  <c:v>-5.7953105194019375E-2</c:v>
                </c:pt>
                <c:pt idx="116">
                  <c:v>-0.2135138956085183</c:v>
                </c:pt>
                <c:pt idx="117">
                  <c:v>-0.36042367395489883</c:v>
                </c:pt>
                <c:pt idx="118">
                  <c:v>-0.49467023645234365</c:v>
                </c:pt>
                <c:pt idx="119">
                  <c:v>-0.61266701576810889</c:v>
                </c:pt>
                <c:pt idx="120">
                  <c:v>-0.71134743621335184</c:v>
                </c:pt>
                <c:pt idx="121">
                  <c:v>-0.78824297162964874</c:v>
                </c:pt>
                <c:pt idx="122">
                  <c:v>-0.84154297038887327</c:v>
                </c:pt>
                <c:pt idx="123">
                  <c:v>-0.87013486035007181</c:v>
                </c:pt>
                <c:pt idx="124">
                  <c:v>-0.87362392509437625</c:v>
                </c:pt>
                <c:pt idx="125">
                  <c:v>-0.8523324344188431</c:v>
                </c:pt>
                <c:pt idx="126">
                  <c:v>-0.80727849994839707</c:v>
                </c:pt>
                <c:pt idx="127">
                  <c:v>-0.74013559424924413</c:v>
                </c:pt>
                <c:pt idx="128">
                  <c:v>-0.65317420327863784</c:v>
                </c:pt>
                <c:pt idx="129">
                  <c:v>-0.54918756295054405</c:v>
                </c:pt>
                <c:pt idx="130">
                  <c:v>-0.43140384827173722</c:v>
                </c:pt>
                <c:pt idx="131">
                  <c:v>-0.30338752714977651</c:v>
                </c:pt>
                <c:pt idx="132">
                  <c:v>-0.16893285211010761</c:v>
                </c:pt>
                <c:pt idx="133">
                  <c:v>-3.1952635778327951E-2</c:v>
                </c:pt>
                <c:pt idx="134">
                  <c:v>0.10363446331485872</c:v>
                </c:pt>
                <c:pt idx="135">
                  <c:v>0.23401493000638146</c:v>
                </c:pt>
                <c:pt idx="136">
                  <c:v>0.35558654497660791</c:v>
                </c:pt>
                <c:pt idx="137">
                  <c:v>0.46505677761637265</c:v>
                </c:pt>
                <c:pt idx="138">
                  <c:v>0.55953076507587185</c:v>
                </c:pt>
                <c:pt idx="139">
                  <c:v>0.63658656249328294</c:v>
                </c:pt>
                <c:pt idx="140">
                  <c:v>0.69433574842982326</c:v>
                </c:pt>
                <c:pt idx="141">
                  <c:v>0.73146791609331996</c:v>
                </c:pt>
                <c:pt idx="142">
                  <c:v>0.74727806158046239</c:v>
                </c:pt>
                <c:pt idx="143">
                  <c:v>0.74167638093541388</c:v>
                </c:pt>
                <c:pt idx="144">
                  <c:v>0.71518049381013493</c:v>
                </c:pt>
                <c:pt idx="145">
                  <c:v>0.66889060851013882</c:v>
                </c:pt>
                <c:pt idx="146">
                  <c:v>0.6044486173050263</c:v>
                </c:pt>
                <c:pt idx="147">
                  <c:v>0.52398254904405495</c:v>
                </c:pt>
                <c:pt idx="148">
                  <c:v>0.43003819654667108</c:v>
                </c:pt>
                <c:pt idx="149">
                  <c:v>0.32550006868838999</c:v>
                </c:pt>
                <c:pt idx="150">
                  <c:v>0.21350408313825753</c:v>
                </c:pt>
                <c:pt idx="151">
                  <c:v>9.7344608910891459E-2</c:v>
                </c:pt>
                <c:pt idx="152">
                  <c:v>-1.9621415972256022E-2</c:v>
                </c:pt>
                <c:pt idx="153">
                  <c:v>-0.13407052935485514</c:v>
                </c:pt>
                <c:pt idx="154">
                  <c:v>-0.24280623172196031</c:v>
                </c:pt>
                <c:pt idx="155">
                  <c:v>-0.3428473122694865</c:v>
                </c:pt>
                <c:pt idx="156">
                  <c:v>-0.4315086013437619</c:v>
                </c:pt>
                <c:pt idx="157">
                  <c:v>-0.50647199111616192</c:v>
                </c:pt>
                <c:pt idx="158">
                  <c:v>-0.56584587794438057</c:v>
                </c:pt>
                <c:pt idx="159">
                  <c:v>-0.60821153848686249</c:v>
                </c:pt>
              </c:numCache>
            </c:numRef>
          </c:xVal>
          <c:yVal>
            <c:numRef>
              <c:f>'Example 1'!$C$23:$C$182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0.99567964465611636</c:v>
                </c:pt>
                <c:pt idx="3">
                  <c:v>0.9632557423056306</c:v>
                </c:pt>
                <c:pt idx="4">
                  <c:v>0.90411716301318423</c:v>
                </c:pt>
                <c:pt idx="5">
                  <c:v>0.82038546279441626</c:v>
                </c:pt>
                <c:pt idx="6">
                  <c:v>0.71484255924991957</c:v>
                </c:pt>
                <c:pt idx="7">
                  <c:v>0.5908409330790827</c:v>
                </c:pt>
                <c:pt idx="8">
                  <c:v>0.45219918967680883</c:v>
                </c:pt>
                <c:pt idx="9">
                  <c:v>0.30308618176735719</c:v>
                </c:pt>
                <c:pt idx="10">
                  <c:v>0.1478971640485299</c:v>
                </c:pt>
                <c:pt idx="11">
                  <c:v>-8.8743819126663129E-3</c:v>
                </c:pt>
                <c:pt idx="12">
                  <c:v>-0.16276555278502389</c:v>
                </c:pt>
                <c:pt idx="13">
                  <c:v>-0.30946980305219696</c:v>
                </c:pt>
                <c:pt idx="14">
                  <c:v>-0.44495619046388113</c:v>
                </c:pt>
                <c:pt idx="15">
                  <c:v>-0.56557882250506375</c:v>
                </c:pt>
                <c:pt idx="16">
                  <c:v>-0.66817357107896858</c:v>
                </c:pt>
                <c:pt idx="17">
                  <c:v>-0.75013953207336459</c:v>
                </c:pt>
                <c:pt idx="18">
                  <c:v>-0.80950318049247727</c:v>
                </c:pt>
                <c:pt idx="19">
                  <c:v>-0.84496369589167042</c:v>
                </c:pt>
                <c:pt idx="20">
                  <c:v>-0.85591849128026631</c:v>
                </c:pt>
                <c:pt idx="21">
                  <c:v>-0.84246855508031138</c:v>
                </c:pt>
                <c:pt idx="22">
                  <c:v>-0.80540379353221725</c:v>
                </c:pt>
                <c:pt idx="23">
                  <c:v>-0.74616912374806299</c:v>
                </c:pt>
                <c:pt idx="24">
                  <c:v>-0.66681259975480778</c:v>
                </c:pt>
                <c:pt idx="25">
                  <c:v>-0.56991734079844891</c:v>
                </c:pt>
                <c:pt idx="26">
                  <c:v>-0.45851945987524817</c:v>
                </c:pt>
                <c:pt idx="27">
                  <c:v>-0.3360145497629019</c:v>
                </c:pt>
                <c:pt idx="28">
                  <c:v>-0.20605556473889622</c:v>
                </c:pt>
                <c:pt idx="29">
                  <c:v>-7.2445132060613857E-2</c:v>
                </c:pt>
                <c:pt idx="30">
                  <c:v>6.0974565975208603E-2</c:v>
                </c:pt>
                <c:pt idx="31">
                  <c:v>0.1904311825029589</c:v>
                </c:pt>
                <c:pt idx="32">
                  <c:v>0.31232778572877717</c:v>
                </c:pt>
                <c:pt idx="33">
                  <c:v>0.42334170393305398</c:v>
                </c:pt>
                <c:pt idx="34">
                  <c:v>0.52051395164081171</c:v>
                </c:pt>
                <c:pt idx="35">
                  <c:v>0.60132686431970606</c:v>
                </c:pt>
                <c:pt idx="36">
                  <c:v>0.66376794243556969</c:v>
                </c:pt>
                <c:pt idx="37">
                  <c:v>0.70637832947512202</c:v>
                </c:pt>
                <c:pt idx="38">
                  <c:v>0.72828480979866173</c:v>
                </c:pt>
                <c:pt idx="39">
                  <c:v>0.72921469723117238</c:v>
                </c:pt>
                <c:pt idx="40">
                  <c:v>0.70949348001325785</c:v>
                </c:pt>
                <c:pt idx="41">
                  <c:v>0.67002557795208484</c:v>
                </c:pt>
                <c:pt idx="42">
                  <c:v>0.67002557795208273</c:v>
                </c:pt>
                <c:pt idx="43">
                  <c:v>0.79162949454866871</c:v>
                </c:pt>
                <c:pt idx="44">
                  <c:v>0.8887922289847171</c:v>
                </c:pt>
                <c:pt idx="45">
                  <c:v>0.9591741523684808</c:v>
                </c:pt>
                <c:pt idx="46">
                  <c:v>1.0012327246067165</c:v>
                </c:pt>
                <c:pt idx="47">
                  <c:v>1.0142527774817742</c:v>
                </c:pt>
                <c:pt idx="48">
                  <c:v>0.99835287665844197</c:v>
                </c:pt>
                <c:pt idx="49">
                  <c:v>0.95446798377163211</c:v>
                </c:pt>
                <c:pt idx="50">
                  <c:v>0.88430930670357377</c:v>
                </c:pt>
                <c:pt idx="51">
                  <c:v>0.79030285679915835</c:v>
                </c:pt>
                <c:pt idx="52">
                  <c:v>0.67550880885351805</c:v>
                </c:pt>
                <c:pt idx="53">
                  <c:v>0.54352426780449425</c:v>
                </c:pt>
                <c:pt idx="54">
                  <c:v>0.39837247195302322</c:v>
                </c:pt>
                <c:pt idx="55">
                  <c:v>0.24438179554343553</c:v>
                </c:pt>
                <c:pt idx="56">
                  <c:v>8.6058145797360625E-2</c:v>
                </c:pt>
                <c:pt idx="57">
                  <c:v>-7.2045523873584302E-2</c:v>
                </c:pt>
                <c:pt idx="58">
                  <c:v>-0.2254588435617666</c:v>
                </c:pt>
                <c:pt idx="59">
                  <c:v>-0.36991914554347916</c:v>
                </c:pt>
                <c:pt idx="60">
                  <c:v>-0.50148860695859165</c:v>
                </c:pt>
                <c:pt idx="61">
                  <c:v>-0.61666023532258141</c:v>
                </c:pt>
                <c:pt idx="62">
                  <c:v>-0.71244988478402427</c:v>
                </c:pt>
                <c:pt idx="63">
                  <c:v>-0.7864719335083199</c:v>
                </c:pt>
                <c:pt idx="64">
                  <c:v>-0.83699675467150236</c:v>
                </c:pt>
                <c:pt idx="65">
                  <c:v>-0.86298866007767849</c:v>
                </c:pt>
                <c:pt idx="66">
                  <c:v>-0.86412357015897412</c:v>
                </c:pt>
                <c:pt idx="67">
                  <c:v>-0.84078625034038723</c:v>
                </c:pt>
                <c:pt idx="68">
                  <c:v>-0.79404753467201727</c:v>
                </c:pt>
                <c:pt idx="69">
                  <c:v>-0.72562251689766888</c:v>
                </c:pt>
                <c:pt idx="70">
                  <c:v>-0.63781121127872353</c:v>
                </c:pt>
                <c:pt idx="71">
                  <c:v>-0.53342365637197797</c:v>
                </c:pt>
                <c:pt idx="72">
                  <c:v>-0.4156918421046214</c:v>
                </c:pt>
                <c:pt idx="73">
                  <c:v>-0.28817117344616228</c:v>
                </c:pt>
                <c:pt idx="74">
                  <c:v>-0.15463443456795517</c:v>
                </c:pt>
                <c:pt idx="75">
                  <c:v>-1.8961379896193457E-2</c:v>
                </c:pt>
                <c:pt idx="76">
                  <c:v>0.11497285021800384</c:v>
                </c:pt>
                <c:pt idx="77">
                  <c:v>0.24340731185611458</c:v>
                </c:pt>
                <c:pt idx="78">
                  <c:v>0.36279977050243639</c:v>
                </c:pt>
                <c:pt idx="79">
                  <c:v>0.46992327211113233</c:v>
                </c:pt>
                <c:pt idx="80">
                  <c:v>0.56195217267182274</c:v>
                </c:pt>
                <c:pt idx="81">
                  <c:v>0.6365353685799735</c:v>
                </c:pt>
                <c:pt idx="82">
                  <c:v>0.69185487017753733</c:v>
                </c:pt>
                <c:pt idx="83">
                  <c:v>0.72666830674687533</c:v>
                </c:pt>
                <c:pt idx="84">
                  <c:v>0.74033442962912144</c:v>
                </c:pt>
                <c:pt idx="85">
                  <c:v>0.73282117691473125</c:v>
                </c:pt>
                <c:pt idx="86">
                  <c:v>0.70469636395268398</c:v>
                </c:pt>
                <c:pt idx="87">
                  <c:v>0.65710155450646068</c:v>
                </c:pt>
                <c:pt idx="88">
                  <c:v>0.59171013403828521</c:v>
                </c:pt>
                <c:pt idx="89">
                  <c:v>0.51067103652397983</c:v>
                </c:pt>
                <c:pt idx="90">
                  <c:v>0.41653995783919928</c:v>
                </c:pt>
                <c:pt idx="91">
                  <c:v>0.3122002121238367</c:v>
                </c:pt>
                <c:pt idx="92">
                  <c:v>0.20077564445162471</c:v>
                </c:pt>
                <c:pt idx="93">
                  <c:v>8.5538197450296102E-2</c:v>
                </c:pt>
                <c:pt idx="94">
                  <c:v>-3.0187162763929347E-2</c:v>
                </c:pt>
                <c:pt idx="95">
                  <c:v>-0.14311742661921698</c:v>
                </c:pt>
                <c:pt idx="96">
                  <c:v>-0.25010374089540771</c:v>
                </c:pt>
                <c:pt idx="97">
                  <c:v>-0.34821826583902815</c:v>
                </c:pt>
                <c:pt idx="98">
                  <c:v>-0.43483332128383534</c:v>
                </c:pt>
                <c:pt idx="99">
                  <c:v>-0.50769071140172883</c:v>
                </c:pt>
                <c:pt idx="100">
                  <c:v>-0.56495943103003854</c:v>
                </c:pt>
                <c:pt idx="101">
                  <c:v>-0.60528031544116634</c:v>
                </c:pt>
                <c:pt idx="102">
                  <c:v>-0.60528031544117478</c:v>
                </c:pt>
                <c:pt idx="103">
                  <c:v>-0.4484046501182653</c:v>
                </c:pt>
                <c:pt idx="104">
                  <c:v>-0.2814709037486976</c:v>
                </c:pt>
                <c:pt idx="105">
                  <c:v>-0.10937169739656404</c:v>
                </c:pt>
                <c:pt idx="106">
                  <c:v>6.2936229409549335E-2</c:v>
                </c:pt>
                <c:pt idx="107">
                  <c:v>0.23057336113866916</c:v>
                </c:pt>
                <c:pt idx="108">
                  <c:v>0.38887419293315423</c:v>
                </c:pt>
                <c:pt idx="109">
                  <c:v>0.53351566707865761</c:v>
                </c:pt>
                <c:pt idx="110">
                  <c:v>0.66063376478221314</c:v>
                </c:pt>
                <c:pt idx="111">
                  <c:v>0.76692515256322114</c:v>
                </c:pt>
                <c:pt idx="112">
                  <c:v>0.84973125749296341</c:v>
                </c:pt>
                <c:pt idx="113">
                  <c:v>0.90710268678853345</c:v>
                </c:pt>
                <c:pt idx="114">
                  <c:v>0.9378424984471464</c:v>
                </c:pt>
                <c:pt idx="115">
                  <c:v>0.94152745313027053</c:v>
                </c:pt>
                <c:pt idx="116">
                  <c:v>0.91850701518683431</c:v>
                </c:pt>
                <c:pt idx="117">
                  <c:v>0.86988050425824692</c:v>
                </c:pt>
                <c:pt idx="118">
                  <c:v>0.79745341047588125</c:v>
                </c:pt>
                <c:pt idx="119">
                  <c:v>0.70367445890642077</c:v>
                </c:pt>
                <c:pt idx="120">
                  <c:v>0.59155552706998671</c:v>
                </c:pt>
                <c:pt idx="121">
                  <c:v>0.46457696930056674</c:v>
                </c:pt>
                <c:pt idx="122">
                  <c:v>0.32658127184953606</c:v>
                </c:pt>
                <c:pt idx="123">
                  <c:v>0.18165824381545573</c:v>
                </c:pt>
                <c:pt idx="124">
                  <c:v>3.4025134751690285E-2</c:v>
                </c:pt>
                <c:pt idx="125">
                  <c:v>-0.11209484349902267</c:v>
                </c:pt>
                <c:pt idx="126">
                  <c:v>-0.25259212635895539</c:v>
                </c:pt>
                <c:pt idx="127">
                  <c:v>-0.38358518405493064</c:v>
                </c:pt>
                <c:pt idx="128">
                  <c:v>-0.50152653775372436</c:v>
                </c:pt>
                <c:pt idx="129">
                  <c:v>-0.60329754461928098</c:v>
                </c:pt>
                <c:pt idx="130">
                  <c:v>-0.68628945789779028</c:v>
                </c:pt>
                <c:pt idx="131">
                  <c:v>-0.74846869835515351</c:v>
                </c:pt>
                <c:pt idx="132">
                  <c:v>-0.7884247547929446</c:v>
                </c:pt>
                <c:pt idx="133">
                  <c:v>-0.80539964947250353</c:v>
                </c:pt>
                <c:pt idx="134">
                  <c:v>-0.79929844380528547</c:v>
                </c:pt>
                <c:pt idx="135">
                  <c:v>-0.77068080499397829</c:v>
                </c:pt>
                <c:pt idx="136">
                  <c:v>-0.72073418990421045</c:v>
                </c:pt>
                <c:pt idx="137">
                  <c:v>-0.65122971331763135</c:v>
                </c:pt>
                <c:pt idx="138">
                  <c:v>-0.56446223982168808</c:v>
                </c:pt>
                <c:pt idx="139">
                  <c:v>-0.46317665921996365</c:v>
                </c:pt>
                <c:pt idx="140">
                  <c:v>-0.35048266345971291</c:v>
                </c:pt>
                <c:pt idx="141">
                  <c:v>-0.22976062958477622</c:v>
                </c:pt>
                <c:pt idx="142">
                  <c:v>-0.10456142122536714</c:v>
                </c:pt>
                <c:pt idx="143">
                  <c:v>2.1496953938086302E-2</c:v>
                </c:pt>
                <c:pt idx="144">
                  <c:v>0.14483285359371445</c:v>
                </c:pt>
                <c:pt idx="145">
                  <c:v>0.26200174516400759</c:v>
                </c:pt>
                <c:pt idx="146">
                  <c:v>0.36979138060132133</c:v>
                </c:pt>
                <c:pt idx="147">
                  <c:v>0.46530880173999739</c:v>
                </c:pt>
                <c:pt idx="148">
                  <c:v>0.54605685111606184</c:v>
                </c:pt>
                <c:pt idx="149">
                  <c:v>0.60999819913699727</c:v>
                </c:pt>
                <c:pt idx="150">
                  <c:v>0.65560528510957106</c:v>
                </c:pt>
                <c:pt idx="151">
                  <c:v>0.6818949951227482</c:v>
                </c:pt>
                <c:pt idx="152">
                  <c:v>0.68844735144295111</c:v>
                </c:pt>
                <c:pt idx="153">
                  <c:v>0.67540795269021792</c:v>
                </c:pt>
                <c:pt idx="154">
                  <c:v>0.64347436826126425</c:v>
                </c:pt>
                <c:pt idx="155">
                  <c:v>0.59386714112002992</c:v>
                </c:pt>
                <c:pt idx="156">
                  <c:v>0.52828647766237535</c:v>
                </c:pt>
                <c:pt idx="157">
                  <c:v>0.44885609030133944</c:v>
                </c:pt>
                <c:pt idx="158">
                  <c:v>0.35805599739442673</c:v>
                </c:pt>
                <c:pt idx="159">
                  <c:v>0.25864636735678187</c:v>
                </c:pt>
              </c:numCache>
            </c:numRef>
          </c:yVal>
        </c:ser>
        <c:ser>
          <c:idx val="0"/>
          <c:order val="1"/>
          <c:tx>
            <c:v>Approx Phase-Plane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'Example 1'!$G$23:$G$182</c:f>
              <c:numCache>
                <c:formatCode>General</c:formatCode>
                <c:ptCount val="160"/>
                <c:pt idx="0">
                  <c:v>0</c:v>
                </c:pt>
                <c:pt idx="1">
                  <c:v>5.9198693831108457E-2</c:v>
                </c:pt>
                <c:pt idx="2">
                  <c:v>-0.10884000900420417</c:v>
                </c:pt>
                <c:pt idx="3">
                  <c:v>-0.27098051950140267</c:v>
                </c:pt>
                <c:pt idx="4">
                  <c:v>-0.4227334625499603</c:v>
                </c:pt>
                <c:pt idx="5">
                  <c:v>-0.55997870532172622</c:v>
                </c:pt>
                <c:pt idx="6">
                  <c:v>-0.67907575724081315</c:v>
                </c:pt>
                <c:pt idx="7">
                  <c:v>-0.77695874537190257</c:v>
                </c:pt>
                <c:pt idx="8">
                  <c:v>-0.85121353627704999</c:v>
                </c:pt>
                <c:pt idx="9">
                  <c:v>-0.90013512135137574</c:v>
                </c:pt>
                <c:pt idx="10">
                  <c:v>-0.92276397273727706</c:v>
                </c:pt>
                <c:pt idx="11">
                  <c:v>-0.91890069369637728</c:v>
                </c:pt>
                <c:pt idx="12">
                  <c:v>-0.88909891288691612</c:v>
                </c:pt>
                <c:pt idx="13">
                  <c:v>-0.83463698850180745</c:v>
                </c:pt>
                <c:pt idx="14">
                  <c:v>-0.75746967837496904</c:v>
                </c:pt>
                <c:pt idx="15">
                  <c:v>-0.66016147970254202</c:v>
                </c:pt>
                <c:pt idx="16">
                  <c:v>-0.54580383217148598</c:v>
                </c:pt>
                <c:pt idx="17">
                  <c:v>-0.41791879813307325</c:v>
                </c:pt>
                <c:pt idx="18">
                  <c:v>-0.28035217230112158</c:v>
                </c:pt>
                <c:pt idx="19">
                  <c:v>-0.13715922306431139</c:v>
                </c:pt>
                <c:pt idx="20">
                  <c:v>7.5135776884141855E-3</c:v>
                </c:pt>
                <c:pt idx="21">
                  <c:v>0.14954742211143821</c:v>
                </c:pt>
                <c:pt idx="22">
                  <c:v>0.28496725755144142</c:v>
                </c:pt>
                <c:pt idx="23">
                  <c:v>0.41005186268732363</c:v>
                </c:pt>
                <c:pt idx="24">
                  <c:v>0.52143489457638359</c:v>
                </c:pt>
                <c:pt idx="25">
                  <c:v>0.61619419857950353</c:v>
                </c:pt>
                <c:pt idx="26">
                  <c:v>0.6919270506950862</c:v>
                </c:pt>
                <c:pt idx="27">
                  <c:v>0.74680943900463526</c:v>
                </c:pt>
                <c:pt idx="28">
                  <c:v>0.7796379743511429</c:v>
                </c:pt>
                <c:pt idx="29">
                  <c:v>0.78985353557932914</c:v>
                </c:pt>
                <c:pt idx="30">
                  <c:v>0.77754628655165414</c:v>
                </c:pt>
                <c:pt idx="31">
                  <c:v>0.74344223538476273</c:v>
                </c:pt>
                <c:pt idx="32">
                  <c:v>0.6888720258155665</c:v>
                </c:pt>
                <c:pt idx="33">
                  <c:v>0.61572314183543819</c:v>
                </c:pt>
                <c:pt idx="34">
                  <c:v>0.52637715629759674</c:v>
                </c:pt>
                <c:pt idx="35">
                  <c:v>0.42363405008347643</c:v>
                </c:pt>
                <c:pt idx="36">
                  <c:v>0.31062596030634199</c:v>
                </c:pt>
                <c:pt idx="37">
                  <c:v>0.19072297561579901</c:v>
                </c:pt>
                <c:pt idx="38">
                  <c:v>6.743377781205187E-2</c:v>
                </c:pt>
                <c:pt idx="39">
                  <c:v>-5.5695972126839827E-2</c:v>
                </c:pt>
                <c:pt idx="40">
                  <c:v>-0.17518459027689104</c:v>
                </c:pt>
                <c:pt idx="41">
                  <c:v>-0.2877118224043963</c:v>
                </c:pt>
                <c:pt idx="42">
                  <c:v>0.78862806543393982</c:v>
                </c:pt>
                <c:pt idx="43">
                  <c:v>0.66187476840469905</c:v>
                </c:pt>
                <c:pt idx="44">
                  <c:v>0.51851736878240384</c:v>
                </c:pt>
                <c:pt idx="45">
                  <c:v>0.36289110254458595</c:v>
                </c:pt>
                <c:pt idx="46">
                  <c:v>0.19960568621439159</c:v>
                </c:pt>
                <c:pt idx="47">
                  <c:v>3.3410266524191545E-2</c:v>
                </c:pt>
                <c:pt idx="48">
                  <c:v>-0.13094331059860145</c:v>
                </c:pt>
                <c:pt idx="49">
                  <c:v>-0.28883501428633174</c:v>
                </c:pt>
                <c:pt idx="50">
                  <c:v>-0.43590515688444131</c:v>
                </c:pt>
                <c:pt idx="51">
                  <c:v>-0.56817339927391319</c:v>
                </c:pt>
                <c:pt idx="52">
                  <c:v>-0.68214502542810129</c:v>
                </c:pt>
                <c:pt idx="53">
                  <c:v>-0.77490169232868467</c:v>
                </c:pt>
                <c:pt idx="54">
                  <c:v>-0.84417434754246468</c:v>
                </c:pt>
                <c:pt idx="55">
                  <c:v>-0.88839655008779239</c:v>
                </c:pt>
                <c:pt idx="56">
                  <c:v>-0.90673701436289078</c:v>
                </c:pt>
                <c:pt idx="57">
                  <c:v>-0.89911080465341708</c:v>
                </c:pt>
                <c:pt idx="58">
                  <c:v>-0.8661692214893536</c:v>
                </c:pt>
                <c:pt idx="59">
                  <c:v>-0.80926902341281759</c:v>
                </c:pt>
                <c:pt idx="60">
                  <c:v>-0.73042220169706684</c:v>
                </c:pt>
                <c:pt idx="61">
                  <c:v>-0.63222805545507832</c:v>
                </c:pt>
                <c:pt idx="62">
                  <c:v>-0.51778978613768667</c:v>
                </c:pt>
                <c:pt idx="63">
                  <c:v>-0.39061823128038736</c:v>
                </c:pt>
                <c:pt idx="64">
                  <c:v>-0.25452567735667719</c:v>
                </c:pt>
                <c:pt idx="65">
                  <c:v>-0.1135129230349259</c:v>
                </c:pt>
                <c:pt idx="66">
                  <c:v>2.8347098048766978E-2</c:v>
                </c:pt>
                <c:pt idx="67">
                  <c:v>0.1670257840273425</c:v>
                </c:pt>
                <c:pt idx="68">
                  <c:v>0.29865212374163536</c:v>
                </c:pt>
                <c:pt idx="69">
                  <c:v>0.41961959664865617</c:v>
                </c:pt>
                <c:pt idx="70">
                  <c:v>0.52668379526609155</c:v>
                </c:pt>
                <c:pt idx="71">
                  <c:v>0.61704816320151867</c:v>
                </c:pt>
                <c:pt idx="72">
                  <c:v>0.6884356218448312</c:v>
                </c:pt>
                <c:pt idx="73">
                  <c:v>0.73914429547680349</c:v>
                </c:pt>
                <c:pt idx="74">
                  <c:v>0.76808602455851316</c:v>
                </c:pt>
                <c:pt idx="75">
                  <c:v>0.77480686600512627</c:v>
                </c:pt>
                <c:pt idx="76">
                  <c:v>0.75948930242162571</c:v>
                </c:pt>
                <c:pt idx="77">
                  <c:v>0.7229364045454354</c:v>
                </c:pt>
                <c:pt idx="78">
                  <c:v>0.6665386977375144</c:v>
                </c:pt>
                <c:pt idx="79">
                  <c:v>0.59222496021637472</c:v>
                </c:pt>
                <c:pt idx="80">
                  <c:v>0.50239861484334147</c:v>
                </c:pt>
                <c:pt idx="81">
                  <c:v>0.39986175607435143</c:v>
                </c:pt>
                <c:pt idx="82">
                  <c:v>0.28772916935656911</c:v>
                </c:pt>
                <c:pt idx="83">
                  <c:v>0.169334943910178</c:v>
                </c:pt>
                <c:pt idx="84">
                  <c:v>4.813444580915105E-2</c:v>
                </c:pt>
                <c:pt idx="85">
                  <c:v>-7.2395496834127451E-2</c:v>
                </c:pt>
                <c:pt idx="86">
                  <c:v>-0.18885534200934725</c:v>
                </c:pt>
                <c:pt idx="87">
                  <c:v>-0.29801773876241339</c:v>
                </c:pt>
                <c:pt idx="88">
                  <c:v>-0.39691596777269778</c:v>
                </c:pt>
                <c:pt idx="89">
                  <c:v>-0.48292352325397164</c:v>
                </c:pt>
                <c:pt idx="90">
                  <c:v>-0.55382273272001725</c:v>
                </c:pt>
                <c:pt idx="91">
                  <c:v>-0.60786065664278521</c:v>
                </c:pt>
                <c:pt idx="92">
                  <c:v>-0.64379089947121404</c:v>
                </c:pt>
                <c:pt idx="93">
                  <c:v>-0.66090038511478277</c:v>
                </c:pt>
                <c:pt idx="94">
                  <c:v>-0.65902059135591606</c:v>
                </c:pt>
                <c:pt idx="95">
                  <c:v>-0.63852318591917778</c:v>
                </c:pt>
                <c:pt idx="96">
                  <c:v>-0.60030044929168969</c:v>
                </c:pt>
                <c:pt idx="97">
                  <c:v>-0.54573129343925619</c:v>
                </c:pt>
                <c:pt idx="98">
                  <c:v>-0.47663407960348503</c:v>
                </c:pt>
                <c:pt idx="99">
                  <c:v>-0.39520779174941517</c:v>
                </c:pt>
                <c:pt idx="100">
                  <c:v>-0.30396342564252571</c:v>
                </c:pt>
                <c:pt idx="101">
                  <c:v>-0.20564769922060644</c:v>
                </c:pt>
                <c:pt idx="102">
                  <c:v>0.87069218861772246</c:v>
                </c:pt>
                <c:pt idx="103">
                  <c:v>0.94892349052474778</c:v>
                </c:pt>
                <c:pt idx="104">
                  <c:v>0.99898987378750304</c:v>
                </c:pt>
                <c:pt idx="105">
                  <c:v>1.0199469059437225</c:v>
                </c:pt>
                <c:pt idx="106">
                  <c:v>1.0116897378632541</c:v>
                </c:pt>
                <c:pt idx="107">
                  <c:v>0.97494198998414883</c:v>
                </c:pt>
                <c:pt idx="108">
                  <c:v>0.91122138069002145</c:v>
                </c:pt>
                <c:pt idx="109">
                  <c:v>0.82278345954789367</c:v>
                </c:pt>
                <c:pt idx="110">
                  <c:v>0.71254540486570606</c:v>
                </c:pt>
                <c:pt idx="111">
                  <c:v>0.58399237631137191</c:v>
                </c:pt>
                <c:pt idx="112">
                  <c:v>0.44106936522397266</c:v>
                </c:pt>
                <c:pt idx="113">
                  <c:v>0.2880618462864174</c:v>
                </c:pt>
                <c:pt idx="114">
                  <c:v>0.12946879572442663</c:v>
                </c:pt>
                <c:pt idx="115">
                  <c:v>-3.0128202581302919E-2</c:v>
                </c:pt>
                <c:pt idx="116">
                  <c:v>-0.18619599338973206</c:v>
                </c:pt>
                <c:pt idx="117">
                  <c:v>-0.33437731831303746</c:v>
                </c:pt>
                <c:pt idx="118">
                  <c:v>-0.47061116866103181</c:v>
                </c:pt>
                <c:pt idx="119">
                  <c:v>-0.59124273647319903</c:v>
                </c:pt>
                <c:pt idx="120">
                  <c:v>-0.69312002676589646</c:v>
                </c:pt>
                <c:pt idx="121">
                  <c:v>-0.77367462074325011</c:v>
                </c:pt>
                <c:pt idx="122">
                  <c:v>-0.830984570320354</c:v>
                </c:pt>
                <c:pt idx="123">
                  <c:v>-0.86381794383218768</c:v>
                </c:pt>
                <c:pt idx="124">
                  <c:v>-0.87165611516297703</c:v>
                </c:pt>
                <c:pt idx="125">
                  <c:v>-0.85469647698105089</c:v>
                </c:pt>
                <c:pt idx="126">
                  <c:v>-0.81383484638160575</c:v>
                </c:pt>
                <c:pt idx="127">
                  <c:v>-0.75062840140963294</c:v>
                </c:pt>
                <c:pt idx="128">
                  <c:v>-0.66724052381535115</c:v>
                </c:pt>
                <c:pt idx="129">
                  <c:v>-0.56636941235038563</c:v>
                </c:pt>
                <c:pt idx="130">
                  <c:v>-0.45116275891177698</c:v>
                </c:pt>
                <c:pt idx="131">
                  <c:v>-0.3251211357933767</c:v>
                </c:pt>
                <c:pt idx="132">
                  <c:v>-0.19199301734577498</c:v>
                </c:pt>
                <c:pt idx="133">
                  <c:v>-5.56645470503783E-2</c:v>
                </c:pt>
                <c:pt idx="134">
                  <c:v>7.9952742466375334E-2</c:v>
                </c:pt>
                <c:pt idx="135">
                  <c:v>0.21103304481844606</c:v>
                </c:pt>
                <c:pt idx="136">
                  <c:v>0.33394310580460296</c:v>
                </c:pt>
                <c:pt idx="137">
                  <c:v>0.44534180886216879</c:v>
                </c:pt>
                <c:pt idx="138">
                  <c:v>0.54226982336638319</c:v>
                </c:pt>
                <c:pt idx="139">
                  <c:v>0.62222694554213298</c:v>
                </c:pt>
                <c:pt idx="140">
                  <c:v>0.68323514978413658</c:v>
                </c:pt>
                <c:pt idx="141">
                  <c:v>0.72388580579619544</c:v>
                </c:pt>
                <c:pt idx="142">
                  <c:v>0.74336999094455469</c:v>
                </c:pt>
                <c:pt idx="143">
                  <c:v>0.74149132355181446</c:v>
                </c:pt>
                <c:pt idx="144">
                  <c:v>0.71866124711610235</c:v>
                </c:pt>
                <c:pt idx="145">
                  <c:v>0.67587719322279116</c:v>
                </c:pt>
                <c:pt idx="146">
                  <c:v>0.61468452824514686</c:v>
                </c:pt>
                <c:pt idx="147">
                  <c:v>0.53712363264134566</c:v>
                </c:pt>
                <c:pt idx="148">
                  <c:v>0.44566385975590173</c:v>
                </c:pt>
                <c:pt idx="149">
                  <c:v>0.34312646302304473</c:v>
                </c:pt>
                <c:pt idx="150">
                  <c:v>0.23259885761135823</c:v>
                </c:pt>
                <c:pt idx="151">
                  <c:v>0.11734278808795368</c:v>
                </c:pt>
                <c:pt idx="152">
                  <c:v>6.9910300107637333E-4</c:v>
                </c:pt>
                <c:pt idx="153">
                  <c:v>-0.1140081119989146</c:v>
                </c:pt>
                <c:pt idx="154">
                  <c:v>-0.2235653188759619</c:v>
                </c:pt>
                <c:pt idx="155">
                  <c:v>-0.32495861073789623</c:v>
                </c:pt>
                <c:pt idx="156">
                  <c:v>-0.41545565211452701</c:v>
                </c:pt>
                <c:pt idx="157">
                  <c:v>-0.49267827701753703</c:v>
                </c:pt>
                <c:pt idx="158">
                  <c:v>-0.55466384706330041</c:v>
                </c:pt>
                <c:pt idx="159">
                  <c:v>-0.59991382183745667</c:v>
                </c:pt>
              </c:numCache>
            </c:numRef>
          </c:xVal>
          <c:yVal>
            <c:numRef>
              <c:f>'Example 1'!$F$23:$F$182</c:f>
              <c:numCache>
                <c:formatCode>General</c:formatCode>
                <c:ptCount val="160"/>
                <c:pt idx="0">
                  <c:v>0</c:v>
                </c:pt>
                <c:pt idx="1">
                  <c:v>0.99999999999999989</c:v>
                </c:pt>
                <c:pt idx="2">
                  <c:v>0.98733397221545249</c:v>
                </c:pt>
                <c:pt idx="3">
                  <c:v>0.94694053232255071</c:v>
                </c:pt>
                <c:pt idx="4">
                  <c:v>0.88042776622568331</c:v>
                </c:pt>
                <c:pt idx="5">
                  <c:v>0.79011592187778423</c:v>
                </c:pt>
                <c:pt idx="6">
                  <c:v>0.6789598064878607</c:v>
                </c:pt>
                <c:pt idx="7">
                  <c:v>0.55045452829499431</c:v>
                </c:pt>
                <c:pt idx="8">
                  <c:v>0.40852752958434674</c:v>
                </c:pt>
                <c:pt idx="9">
                  <c:v>0.25742019613547662</c:v>
                </c:pt>
                <c:pt idx="10">
                  <c:v>0.1015625681655855</c:v>
                </c:pt>
                <c:pt idx="11">
                  <c:v>-5.4555186073474864E-2</c:v>
                </c:pt>
                <c:pt idx="12">
                  <c:v>-0.20651084267632416</c:v>
                </c:pt>
                <c:pt idx="13">
                  <c:v>-0.35007412383185216</c:v>
                </c:pt>
                <c:pt idx="14">
                  <c:v>-0.48132318817299347</c:v>
                </c:pt>
                <c:pt idx="15">
                  <c:v>-0.59675043922899296</c:v>
                </c:pt>
                <c:pt idx="16">
                  <c:v>-0.69335483693289723</c:v>
                </c:pt>
                <c:pt idx="17">
                  <c:v>-0.76871832628877312</c:v>
                </c:pt>
                <c:pt idx="18">
                  <c:v>-0.82106448677427912</c:v>
                </c:pt>
                <c:pt idx="19">
                  <c:v>-0.84929804098179007</c:v>
                </c:pt>
                <c:pt idx="20">
                  <c:v>-0.8530244254855297</c:v>
                </c:pt>
                <c:pt idx="21">
                  <c:v>-0.83254920449336534</c:v>
                </c:pt>
                <c:pt idx="22">
                  <c:v>-0.78885768093640629</c:v>
                </c:pt>
                <c:pt idx="23">
                  <c:v>-0.72357561407970739</c:v>
                </c:pt>
                <c:pt idx="24">
                  <c:v>-0.63891247214359037</c:v>
                </c:pt>
                <c:pt idx="25">
                  <c:v>-0.5375891186965126</c:v>
                </c:pt>
                <c:pt idx="26">
                  <c:v>-0.42275224023314056</c:v>
                </c:pt>
                <c:pt idx="27">
                  <c:v>-0.29787815885464503</c:v>
                </c:pt>
                <c:pt idx="28">
                  <c:v>-0.16666893000977423</c:v>
                </c:pt>
                <c:pt idx="29">
                  <c:v>-3.2943794938871812E-2</c:v>
                </c:pt>
                <c:pt idx="30">
                  <c:v>9.9470862564695756E-2</c:v>
                </c:pt>
                <c:pt idx="31">
                  <c:v>0.22684991595882342</c:v>
                </c:pt>
                <c:pt idx="32">
                  <c:v>0.34567321235882115</c:v>
                </c:pt>
                <c:pt idx="33">
                  <c:v>0.45272174909746554</c:v>
                </c:pt>
                <c:pt idx="34">
                  <c:v>0.54516371526154517</c:v>
                </c:pt>
                <c:pt idx="35">
                  <c:v>0.62062813335527778</c:v>
                </c:pt>
                <c:pt idx="36">
                  <c:v>0.67726422512007034</c:v>
                </c:pt>
                <c:pt idx="37">
                  <c:v>0.71378506098393912</c:v>
                </c:pt>
                <c:pt idx="38">
                  <c:v>0.72949452151922456</c:v>
                </c:pt>
                <c:pt idx="39">
                  <c:v>0.72429708782367541</c:v>
                </c:pt>
                <c:pt idx="40">
                  <c:v>0.69869047175352106</c:v>
                </c:pt>
                <c:pt idx="41">
                  <c:v>0.65374158235624991</c:v>
                </c:pt>
                <c:pt idx="42">
                  <c:v>0.65374158235624791</c:v>
                </c:pt>
                <c:pt idx="43">
                  <c:v>0.77047768082233359</c:v>
                </c:pt>
                <c:pt idx="44">
                  <c:v>0.86345279582314871</c:v>
                </c:pt>
                <c:pt idx="45">
                  <c:v>0.93043439308129128</c:v>
                </c:pt>
                <c:pt idx="46">
                  <c:v>0.96996295198047755</c:v>
                </c:pt>
                <c:pt idx="47">
                  <c:v>0.98138030310435753</c:v>
                </c:pt>
                <c:pt idx="48">
                  <c:v>0.9648348136739977</c:v>
                </c:pt>
                <c:pt idx="49">
                  <c:v>0.9212636624334718</c:v>
                </c:pt>
                <c:pt idx="50">
                  <c:v>0.85235308981073843</c:v>
                </c:pt>
                <c:pt idx="51">
                  <c:v>0.76047811758607275</c:v>
                </c:pt>
                <c:pt idx="52">
                  <c:v>0.64862378821753319</c:v>
                </c:pt>
                <c:pt idx="53">
                  <c:v>0.52029046255111033</c:v>
                </c:pt>
                <c:pt idx="54">
                  <c:v>0.37938612318573339</c:v>
                </c:pt>
                <c:pt idx="55">
                  <c:v>0.23010894905149093</c:v>
                </c:pt>
                <c:pt idx="56">
                  <c:v>7.6823647299870346E-2</c:v>
                </c:pt>
                <c:pt idx="57">
                  <c:v>-7.6064853203961932E-2</c:v>
                </c:pt>
                <c:pt idx="58">
                  <c:v>-0.22423672828298602</c:v>
                </c:pt>
                <c:pt idx="59">
                  <c:v>-0.36357807466231901</c:v>
                </c:pt>
                <c:pt idx="60">
                  <c:v>-0.49029387274757763</c:v>
                </c:pt>
                <c:pt idx="61">
                  <c:v>-0.60101003102866524</c:v>
                </c:pt>
                <c:pt idx="62">
                  <c:v>-0.69286180754374538</c:v>
                </c:pt>
                <c:pt idx="63">
                  <c:v>-0.76356633470247259</c:v>
                </c:pt>
                <c:pt idx="64">
                  <c:v>-0.81147746174754332</c:v>
                </c:pt>
                <c:pt idx="65">
                  <c:v>-0.8356216594624355</c:v>
                </c:pt>
                <c:pt idx="66">
                  <c:v>-0.83571428869314035</c:v>
                </c:pt>
                <c:pt idx="67">
                  <c:v>-0.81215610163520346</c:v>
                </c:pt>
                <c:pt idx="68">
                  <c:v>-0.76601040641364071</c:v>
                </c:pt>
                <c:pt idx="69">
                  <c:v>-0.69896186545805195</c:v>
                </c:pt>
                <c:pt idx="70">
                  <c:v>-0.61325840163047685</c:v>
                </c:pt>
                <c:pt idx="71">
                  <c:v>-0.51163813936477387</c:v>
                </c:pt>
                <c:pt idx="72">
                  <c:v>-0.39724369923704361</c:v>
                </c:pt>
                <c:pt idx="73">
                  <c:v>-0.27352648337992286</c:v>
                </c:pt>
                <c:pt idx="74">
                  <c:v>-0.14414382816272914</c:v>
                </c:pt>
                <c:pt idx="75">
                  <c:v>-1.2852054162418865E-2</c:v>
                </c:pt>
                <c:pt idx="76">
                  <c:v>0.11660149126726865</c:v>
                </c:pt>
                <c:pt idx="77">
                  <c:v>0.24058432692537188</c:v>
                </c:pt>
                <c:pt idx="78">
                  <c:v>0.35567970423014955</c:v>
                </c:pt>
                <c:pt idx="79">
                  <c:v>0.45877967717636203</c:v>
                </c:pt>
                <c:pt idx="80">
                  <c:v>0.54716787282200929</c:v>
                </c:pt>
                <c:pt idx="81">
                  <c:v>0.61858979277789805</c:v>
                </c:pt>
                <c:pt idx="82">
                  <c:v>0.67130886540992407</c:v>
                </c:pt>
                <c:pt idx="83">
                  <c:v>0.70414690155161674</c:v>
                </c:pt>
                <c:pt idx="84">
                  <c:v>0.71650807047225717</c:v>
                </c:pt>
                <c:pt idx="85">
                  <c:v>0.70838599400724911</c:v>
                </c:pt>
                <c:pt idx="86">
                  <c:v>0.68035404122769816</c:v>
                </c:pt>
                <c:pt idx="87">
                  <c:v>0.63353938004015431</c:v>
                </c:pt>
                <c:pt idx="88">
                  <c:v>0.56958179242679252</c:v>
                </c:pt>
                <c:pt idx="89">
                  <c:v>0.49057867431509761</c:v>
                </c:pt>
                <c:pt idx="90">
                  <c:v>0.39901800818541266</c:v>
                </c:pt>
                <c:pt idx="91">
                  <c:v>0.29770140688664809</c:v>
                </c:pt>
                <c:pt idx="92">
                  <c:v>0.18965957290417157</c:v>
                </c:pt>
                <c:pt idx="93">
                  <c:v>7.8062692637618628E-2</c:v>
                </c:pt>
                <c:pt idx="94">
                  <c:v>-3.3871613679115918E-2</c:v>
                </c:pt>
                <c:pt idx="95">
                  <c:v>-0.14297014056357601</c:v>
                </c:pt>
                <c:pt idx="96">
                  <c:v>-0.24619314859996916</c:v>
                </c:pt>
                <c:pt idx="97">
                  <c:v>-0.34071814539993839</c:v>
                </c:pt>
                <c:pt idx="98">
                  <c:v>-0.42401611374332693</c:v>
                </c:pt>
                <c:pt idx="99">
                  <c:v>-0.49391815644475406</c:v>
                </c:pt>
                <c:pt idx="100">
                  <c:v>-0.54867083273493722</c:v>
                </c:pt>
                <c:pt idx="101">
                  <c:v>-0.58697880989005968</c:v>
                </c:pt>
                <c:pt idx="102">
                  <c:v>-0.58697880989006801</c:v>
                </c:pt>
                <c:pt idx="103">
                  <c:v>-0.42860294314129532</c:v>
                </c:pt>
                <c:pt idx="104">
                  <c:v>-0.26075450942319034</c:v>
                </c:pt>
                <c:pt idx="105">
                  <c:v>-8.8342194094800555E-2</c:v>
                </c:pt>
                <c:pt idx="106">
                  <c:v>8.3678492060718285E-2</c:v>
                </c:pt>
                <c:pt idx="107">
                  <c:v>0.25044623050196912</c:v>
                </c:pt>
                <c:pt idx="108">
                  <c:v>0.4073298820841762</c:v>
                </c:pt>
                <c:pt idx="109">
                  <c:v>0.55005567987042292</c:v>
                </c:pt>
                <c:pt idx="110">
                  <c:v>0.67482217575524739</c:v>
                </c:pt>
                <c:pt idx="111">
                  <c:v>0.77839989349394911</c:v>
                </c:pt>
                <c:pt idx="112">
                  <c:v>0.85821312462175781</c:v>
                </c:pt>
                <c:pt idx="113">
                  <c:v>0.91240185206542468</c:v>
                </c:pt>
                <c:pt idx="114">
                  <c:v>0.93986238239884567</c:v>
                </c:pt>
                <c:pt idx="115">
                  <c:v>0.94026589400184901</c:v>
                </c:pt>
                <c:pt idx="116">
                  <c:v>0.91405474661807184</c:v>
                </c:pt>
                <c:pt idx="117">
                  <c:v>0.86241702971284417</c:v>
                </c:pt>
                <c:pt idx="118">
                  <c:v>0.7872404348295774</c:v>
                </c:pt>
                <c:pt idx="119">
                  <c:v>0.69104710403801695</c:v>
                </c:pt>
                <c:pt idx="120">
                  <c:v>0.57691161720370321</c:v>
                </c:pt>
                <c:pt idx="121">
                  <c:v>0.44836472167849989</c:v>
                </c:pt>
                <c:pt idx="122">
                  <c:v>0.30928576781131978</c:v>
                </c:pt>
                <c:pt idx="123">
                  <c:v>0.16378708358409519</c:v>
                </c:pt>
                <c:pt idx="124">
                  <c:v>1.6093695560434128E-2</c:v>
                </c:pt>
                <c:pt idx="125">
                  <c:v>-0.12957812211692749</c:v>
                </c:pt>
                <c:pt idx="126">
                  <c:v>-0.26914001417243527</c:v>
                </c:pt>
                <c:pt idx="127">
                  <c:v>-0.39874509219908677</c:v>
                </c:pt>
                <c:pt idx="128">
                  <c:v>-0.51489274523163053</c:v>
                </c:pt>
                <c:pt idx="129">
                  <c:v>-0.61452189347153297</c:v>
                </c:pt>
                <c:pt idx="130">
                  <c:v>-0.6950902400673481</c:v>
                </c:pt>
                <c:pt idx="131">
                  <c:v>-0.75463751309206117</c:v>
                </c:pt>
                <c:pt idx="132">
                  <c:v>-0.79183117658274715</c:v>
                </c:pt>
                <c:pt idx="133">
                  <c:v>-0.80599361111422041</c:v>
                </c:pt>
                <c:pt idx="134">
                  <c:v>-0.79711030552163376</c:v>
                </c:pt>
                <c:pt idx="135">
                  <c:v>-0.76581914642614279</c:v>
                </c:pt>
                <c:pt idx="136">
                  <c:v>-0.71338142566381046</c:v>
                </c:pt>
                <c:pt idx="137">
                  <c:v>-0.64163569266968423</c:v>
                </c:pt>
                <c:pt idx="138">
                  <c:v>-0.55293604542494945</c:v>
                </c:pt>
                <c:pt idx="139">
                  <c:v>-0.45007686720999956</c:v>
                </c:pt>
                <c:pt idx="140">
                  <c:v>-0.3362063663025488</c:v>
                </c:pt>
                <c:pt idx="141">
                  <c:v>-0.21473155308511058</c:v>
                </c:pt>
                <c:pt idx="142">
                  <c:v>-8.9217487149481536E-2</c:v>
                </c:pt>
                <c:pt idx="143">
                  <c:v>3.6716258370849054E-2</c:v>
                </c:pt>
                <c:pt idx="144">
                  <c:v>0.1594989386904074</c:v>
                </c:pt>
                <c:pt idx="145">
                  <c:v>0.27570886433746294</c:v>
                </c:pt>
                <c:pt idx="146">
                  <c:v>0.38216772918772735</c:v>
                </c:pt>
                <c:pt idx="147">
                  <c:v>0.4760264691786128</c:v>
                </c:pt>
                <c:pt idx="148">
                  <c:v>0.55484036409215121</c:v>
                </c:pt>
                <c:pt idx="149">
                  <c:v>0.61663143756310479</c:v>
                </c:pt>
                <c:pt idx="150">
                  <c:v>0.65993660252431463</c:v>
                </c:pt>
                <c:pt idx="151">
                  <c:v>0.68384042872279716</c:v>
                </c:pt>
                <c:pt idx="152">
                  <c:v>0.68799186294898595</c:v>
                </c:pt>
                <c:pt idx="153">
                  <c:v>0.67260469795777711</c:v>
                </c:pt>
                <c:pt idx="154">
                  <c:v>0.6384420493655204</c:v>
                </c:pt>
                <c:pt idx="155">
                  <c:v>0.58678554800509097</c:v>
                </c:pt>
                <c:pt idx="156">
                  <c:v>0.51939037588184989</c:v>
                </c:pt>
                <c:pt idx="157">
                  <c:v>0.43842765555451207</c:v>
                </c:pt>
                <c:pt idx="158">
                  <c:v>0.346416035319495</c:v>
                </c:pt>
                <c:pt idx="159">
                  <c:v>0.24614458741844264</c:v>
                </c:pt>
              </c:numCache>
            </c:numRef>
          </c:yVal>
        </c:ser>
        <c:axId val="73332992"/>
        <c:axId val="73339264"/>
      </c:scatterChart>
      <c:valAx>
        <c:axId val="73332992"/>
        <c:scaling>
          <c:orientation val="minMax"/>
        </c:scaling>
        <c:axPos val="b"/>
        <c:title>
          <c:tx>
            <c:rich>
              <a:bodyPr anchor="t" anchorCtr="0"/>
              <a:lstStyle/>
              <a:p>
                <a:pPr>
                  <a:defRPr sz="2000" b="0"/>
                </a:pPr>
                <a:r>
                  <a:rPr lang="en-US" sz="2000" b="0"/>
                  <a:t>Velocity/w (in)</a:t>
                </a:r>
              </a:p>
            </c:rich>
          </c:tx>
        </c:title>
        <c:numFmt formatCode="General" sourceLinked="1"/>
        <c:tickLblPos val="nextTo"/>
        <c:crossAx val="73339264"/>
        <c:crosses val="autoZero"/>
        <c:crossBetween val="midCat"/>
      </c:valAx>
      <c:valAx>
        <c:axId val="73339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Displacement (in)</a:t>
                </a:r>
              </a:p>
            </c:rich>
          </c:tx>
          <c:layout>
            <c:manualLayout>
              <c:xMode val="edge"/>
              <c:yMode val="edge"/>
              <c:x val="3.3605217286770545E-2"/>
              <c:y val="0.25255612987026932"/>
            </c:manualLayout>
          </c:layout>
        </c:title>
        <c:numFmt formatCode="General" sourceLinked="1"/>
        <c:tickLblPos val="nextTo"/>
        <c:crossAx val="73332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240535995176767"/>
          <c:y val="5.2602719138635304E-2"/>
          <c:w val="0.27353016106147371"/>
          <c:h val="9.8611661272402368E-2"/>
        </c:manualLayout>
      </c:layout>
      <c:spPr>
        <a:solidFill>
          <a:sysClr val="window" lastClr="FFFFFF"/>
        </a:solidFill>
      </c:spPr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0081901206490847"/>
          <c:y val="3.0272718977612564E-2"/>
          <c:w val="0.846196371230163"/>
          <c:h val="0.84947501194252562"/>
        </c:manualLayout>
      </c:layout>
      <c:scatterChart>
        <c:scatterStyle val="lineMarker"/>
        <c:ser>
          <c:idx val="2"/>
          <c:order val="0"/>
          <c:tx>
            <c:v>Measured Data</c:v>
          </c:tx>
          <c:marker>
            <c:symbol val="none"/>
          </c:marker>
          <c:xVal>
            <c:numRef>
              <c:f>'Example 2'!$B$23:$B$181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</c:numCache>
            </c:numRef>
          </c:xVal>
          <c:yVal>
            <c:numRef>
              <c:f>'Example 2'!$F$23:$F$181</c:f>
              <c:numCache>
                <c:formatCode>General</c:formatCode>
                <c:ptCount val="159"/>
                <c:pt idx="0">
                  <c:v>0</c:v>
                </c:pt>
                <c:pt idx="1">
                  <c:v>0.22041397005611638</c:v>
                </c:pt>
                <c:pt idx="2">
                  <c:v>0.4356260908355275</c:v>
                </c:pt>
                <c:pt idx="3">
                  <c:v>0.64332776027227756</c:v>
                </c:pt>
                <c:pt idx="4">
                  <c:v>0.84132224129565136</c:v>
                </c:pt>
                <c:pt idx="5">
                  <c:v>1.027547487767154</c:v>
                </c:pt>
                <c:pt idx="6">
                  <c:v>1.2000971977439752</c:v>
                </c:pt>
                <c:pt idx="7">
                  <c:v>1.357239884113721</c:v>
                </c:pt>
                <c:pt idx="8">
                  <c:v>1.4974357771544213</c:v>
                </c:pt>
                <c:pt idx="9">
                  <c:v>1.619351399820631</c:v>
                </c:pt>
                <c:pt idx="10">
                  <c:v>1.7218716842294333</c:v>
                </c:pt>
                <c:pt idx="11">
                  <c:v>1.8041095265961904</c:v>
                </c:pt>
                <c:pt idx="12">
                  <c:v>1.8654127074176319</c:v>
                </c:pt>
                <c:pt idx="13">
                  <c:v>1.9053681336837212</c:v>
                </c:pt>
                <c:pt idx="14">
                  <c:v>1.9238033899834408</c:v>
                </c:pt>
                <c:pt idx="15">
                  <c:v>1.9207856152200955</c:v>
                </c:pt>
                <c:pt idx="16">
                  <c:v>1.8966177509426028</c:v>
                </c:pt>
                <c:pt idx="17">
                  <c:v>1.8518322357144359</c:v>
                </c:pt>
                <c:pt idx="18">
                  <c:v>1.7871822471789913</c:v>
                </c:pt>
                <c:pt idx="19">
                  <c:v>1.7036306192535022</c:v>
                </c:pt>
                <c:pt idx="20">
                  <c:v>1.6023365859273342</c:v>
                </c:pt>
                <c:pt idx="21">
                  <c:v>1.4846405252110608</c:v>
                </c:pt>
                <c:pt idx="22">
                  <c:v>1.3520468966615131</c:v>
                </c:pt>
                <c:pt idx="23">
                  <c:v>1.2062055834032424</c:v>
                </c:pt>
                <c:pt idx="24">
                  <c:v>1.0488918645155623</c:v>
                </c:pt>
                <c:pt idx="25">
                  <c:v>0.88198525592359311</c:v>
                </c:pt>
                <c:pt idx="26">
                  <c:v>0.70744746741989495</c:v>
                </c:pt>
                <c:pt idx="27">
                  <c:v>0.52729973008066366</c:v>
                </c:pt>
                <c:pt idx="28">
                  <c:v>0.34359975208957655</c:v>
                </c:pt>
                <c:pt idx="29">
                  <c:v>0.15841856183835504</c:v>
                </c:pt>
                <c:pt idx="30">
                  <c:v>-2.6182504837327633E-2</c:v>
                </c:pt>
                <c:pt idx="31">
                  <c:v>-0.20817442124647559</c:v>
                </c:pt>
                <c:pt idx="32">
                  <c:v>-0.38558244575398126</c:v>
                </c:pt>
                <c:pt idx="33">
                  <c:v>-0.55650722265299468</c:v>
                </c:pt>
                <c:pt idx="34">
                  <c:v>-0.71914478623530065</c:v>
                </c:pt>
                <c:pt idx="35">
                  <c:v>-0.87180526118270041</c:v>
                </c:pt>
                <c:pt idx="36">
                  <c:v>-1.012930069383517</c:v>
                </c:pt>
                <c:pt idx="37">
                  <c:v>-1.1411074721407233</c:v>
                </c:pt>
                <c:pt idx="38">
                  <c:v>-1.2550862972501242</c:v>
                </c:pt>
                <c:pt idx="39">
                  <c:v>-1.3537877223415555</c:v>
                </c:pt>
                <c:pt idx="40">
                  <c:v>-1.4363150089337837</c:v>
                </c:pt>
                <c:pt idx="41">
                  <c:v>-1.5019611055859516</c:v>
                </c:pt>
                <c:pt idx="42">
                  <c:v>-1.5502140630601697</c:v>
                </c:pt>
                <c:pt idx="43">
                  <c:v>-1.5807602292628409</c:v>
                </c:pt>
                <c:pt idx="44">
                  <c:v>-1.5934852166285647</c:v>
                </c:pt>
                <c:pt idx="45">
                  <c:v>-1.5884726592746499</c:v>
                </c:pt>
                <c:pt idx="46">
                  <c:v>-1.5660008014173212</c:v>
                </c:pt>
                <c:pt idx="47">
                  <c:v>-1.5265369819423491</c:v>
                </c:pt>
                <c:pt idx="48">
                  <c:v>-1.4707301024145027</c:v>
                </c:pt>
                <c:pt idx="49">
                  <c:v>-1.3994011869576295</c:v>
                </c:pt>
                <c:pt idx="50">
                  <c:v>-1.3135321621226441</c:v>
                </c:pt>
                <c:pt idx="51">
                  <c:v>-1.2142530028855067</c:v>
                </c:pt>
                <c:pt idx="52">
                  <c:v>-1.1028274071034245</c:v>
                </c:pt>
                <c:pt idx="53">
                  <c:v>-0.98063717494959146</c:v>
                </c:pt>
                <c:pt idx="54">
                  <c:v>-0.84916548191327901</c:v>
                </c:pt>
                <c:pt idx="55">
                  <c:v>-0.70997924378665467</c:v>
                </c:pt>
                <c:pt idx="56">
                  <c:v>-0.56471077958186489</c:v>
                </c:pt>
                <c:pt idx="57">
                  <c:v>-0.41503898347780754</c:v>
                </c:pt>
                <c:pt idx="58">
                  <c:v>-0.26267021965844112</c:v>
                </c:pt>
                <c:pt idx="59">
                  <c:v>-0.10931915427315173</c:v>
                </c:pt>
                <c:pt idx="60">
                  <c:v>4.3310263249497521E-2</c:v>
                </c:pt>
                <c:pt idx="61">
                  <c:v>0.19354346161842143</c:v>
                </c:pt>
                <c:pt idx="62">
                  <c:v>0.33975335046527066</c:v>
                </c:pt>
                <c:pt idx="63">
                  <c:v>0.48037767182970142</c:v>
                </c:pt>
                <c:pt idx="64">
                  <c:v>0.61393541838535681</c:v>
                </c:pt>
                <c:pt idx="65">
                  <c:v>0.73904214902904619</c:v>
                </c:pt>
                <c:pt idx="66">
                  <c:v>0.85442404674772499</c:v>
                </c:pt>
                <c:pt idx="67">
                  <c:v>0.95893057950101812</c:v>
                </c:pt>
                <c:pt idx="68">
                  <c:v>1.0515456420174987</c:v>
                </c:pt>
                <c:pt idx="69">
                  <c:v>1.1313970746945987</c:v>
                </c:pt>
                <c:pt idx="70">
                  <c:v>1.197764474998896</c:v>
                </c:pt>
                <c:pt idx="71">
                  <c:v>1.2500852366622126</c:v>
                </c:pt>
                <c:pt idx="72">
                  <c:v>1.2879587723312982</c:v>
                </c:pt>
                <c:pt idx="73">
                  <c:v>1.3111488959243998</c:v>
                </c:pt>
                <c:pt idx="74">
                  <c:v>1.3195843615466094</c:v>
                </c:pt>
                <c:pt idx="75">
                  <c:v>1.313357576190296</c:v>
                </c:pt>
                <c:pt idx="76">
                  <c:v>1.2927215233752323</c:v>
                </c:pt>
                <c:pt idx="77">
                  <c:v>1.2580849541509644</c:v>
                </c:pt>
                <c:pt idx="78">
                  <c:v>1.2100059202873756</c:v>
                </c:pt>
                <c:pt idx="79">
                  <c:v>1.1491837418260282</c:v>
                </c:pt>
                <c:pt idx="80">
                  <c:v>1.0764495172767701</c:v>
                </c:pt>
                <c:pt idx="81">
                  <c:v>0.99275529945893592</c:v>
                </c:pt>
                <c:pt idx="82">
                  <c:v>0.89916207315964525</c:v>
                </c:pt>
                <c:pt idx="83">
                  <c:v>0.79682668228707765</c:v>
                </c:pt>
                <c:pt idx="84">
                  <c:v>0.6869878639284871</c:v>
                </c:pt>
                <c:pt idx="85">
                  <c:v>0.57095155459573321</c:v>
                </c:pt>
                <c:pt idx="86">
                  <c:v>0.45007563989209665</c:v>
                </c:pt>
                <c:pt idx="87">
                  <c:v>0.32575432282139372</c:v>
                </c:pt>
                <c:pt idx="88">
                  <c:v>0.19940228796464335</c:v>
                </c:pt>
                <c:pt idx="89">
                  <c:v>7.2438838773783876E-2</c:v>
                </c:pt>
                <c:pt idx="90">
                  <c:v>-5.3727816699554537E-2</c:v>
                </c:pt>
                <c:pt idx="91">
                  <c:v>-0.17771596016317279</c:v>
                </c:pt>
                <c:pt idx="92">
                  <c:v>-0.29818527173856152</c:v>
                </c:pt>
                <c:pt idx="93">
                  <c:v>-0.41385109455930558</c:v>
                </c:pt>
                <c:pt idx="94">
                  <c:v>-0.52349790605743307</c:v>
                </c:pt>
                <c:pt idx="95">
                  <c:v>-0.62599185730866758</c:v>
                </c:pt>
                <c:pt idx="96">
                  <c:v>-0.72029225383005979</c:v>
                </c:pt>
                <c:pt idx="97">
                  <c:v>-0.8054618644917183</c:v>
                </c:pt>
                <c:pt idx="98">
                  <c:v>-0.88067595955585054</c:v>
                </c:pt>
                <c:pt idx="99">
                  <c:v>-0.94522999411943565</c:v>
                </c:pt>
                <c:pt idx="100">
                  <c:v>-0.99854586923169786</c:v>
                </c:pt>
                <c:pt idx="101">
                  <c:v>-1.0401767194983289</c:v>
                </c:pt>
                <c:pt idx="102">
                  <c:v>-1.0698101928820869</c:v>
                </c:pt>
                <c:pt idx="103">
                  <c:v>-1.0872702054728183</c:v>
                </c:pt>
                <c:pt idx="104">
                  <c:v>-1.092517171038965</c:v>
                </c:pt>
                <c:pt idx="105">
                  <c:v>-1.0856467219995751</c:v>
                </c:pt>
                <c:pt idx="106">
                  <c:v>-1.0668869548876421</c:v>
                </c:pt>
                <c:pt idx="107">
                  <c:v>-1.0365942492361839</c:v>
                </c:pt>
                <c:pt idx="108">
                  <c:v>-0.99524772393984384</c:v>
                </c:pt>
                <c:pt idx="109">
                  <c:v>-0.943442409369598</c:v>
                </c:pt>
                <c:pt idx="110">
                  <c:v>-0.88188122670065094</c:v>
                </c:pt>
                <c:pt idx="111">
                  <c:v>-0.81136587792155157</c:v>
                </c:pt>
                <c:pt idx="112">
                  <c:v>-0.73278676070816851</c:v>
                </c:pt>
                <c:pt idx="113">
                  <c:v>-0.64711203166761933</c:v>
                </c:pt>
                <c:pt idx="114">
                  <c:v>-0.5553759492990703</c:v>
                </c:pt>
                <c:pt idx="115">
                  <c:v>-0.45866663431276822</c:v>
                </c:pt>
                <c:pt idx="116">
                  <c:v>-0.35811338964568029</c:v>
                </c:pt>
                <c:pt idx="117">
                  <c:v>-0.25487372557989418</c:v>
                </c:pt>
                <c:pt idx="118">
                  <c:v>-0.15012023679532288</c:v>
                </c:pt>
                <c:pt idx="119">
                  <c:v>-4.5027477975876126E-2</c:v>
                </c:pt>
                <c:pt idx="120">
                  <c:v>5.9241017238607994E-2</c:v>
                </c:pt>
                <c:pt idx="121">
                  <c:v>0.16154543256366338</c:v>
                </c:pt>
                <c:pt idx="122">
                  <c:v>0.26078194417177381</c:v>
                </c:pt>
                <c:pt idx="123">
                  <c:v>0.35589444447299257</c:v>
                </c:pt>
                <c:pt idx="124">
                  <c:v>0.44588559218042878</c:v>
                </c:pt>
                <c:pt idx="125">
                  <c:v>0.52982707523645123</c:v>
                </c:pt>
                <c:pt idx="126">
                  <c:v>0.60686898328410077</c:v>
                </c:pt>
                <c:pt idx="127">
                  <c:v>0.67624819748928622</c:v>
                </c:pt>
                <c:pt idx="128">
                  <c:v>0.73729571751770462</c:v>
                </c:pt>
                <c:pt idx="129">
                  <c:v>0.78944285820263904</c:v>
                </c:pt>
                <c:pt idx="130">
                  <c:v>0.83222626175604664</c:v>
                </c:pt>
                <c:pt idx="131">
                  <c:v>0.86529168512166688</c:v>
                </c:pt>
                <c:pt idx="132">
                  <c:v>0.88839653608794189</c:v>
                </c:pt>
                <c:pt idx="133">
                  <c:v>0.90141114591252303</c:v>
                </c:pt>
                <c:pt idx="134">
                  <c:v>0.9043187803014906</c:v>
                </c:pt>
                <c:pt idx="135">
                  <c:v>0.89721440448036094</c:v>
                </c:pt>
                <c:pt idx="136">
                  <c:v>0.88030223163965859</c:v>
                </c:pt>
                <c:pt idx="137">
                  <c:v>0.85389209709024338</c:v>
                </c:pt>
                <c:pt idx="138">
                  <c:v>0.81839471288495791</c:v>
                </c:pt>
                <c:pt idx="139">
                  <c:v>0.77431586932436647</c:v>
                </c:pt>
                <c:pt idx="140">
                  <c:v>0.72224966054637874</c:v>
                </c:pt>
                <c:pt idx="141">
                  <c:v>0.66287082119440233</c:v>
                </c:pt>
                <c:pt idx="142">
                  <c:v>0.5969262698708544</c:v>
                </c:pt>
                <c:pt idx="143">
                  <c:v>0.5252259626297161</c:v>
                </c:pt>
                <c:pt idx="144">
                  <c:v>0.4486331660749206</c:v>
                </c:pt>
                <c:pt idx="145">
                  <c:v>0.36805426465640523</c:v>
                </c:pt>
                <c:pt idx="146">
                  <c:v>0.28442822045355309</c:v>
                </c:pt>
                <c:pt idx="147">
                  <c:v>0.19871580608230646</c:v>
                </c:pt>
                <c:pt idx="148">
                  <c:v>0.1118887323485049</c:v>
                </c:pt>
                <c:pt idx="149">
                  <c:v>2.4918791902395692E-2</c:v>
                </c:pt>
                <c:pt idx="150">
                  <c:v>-6.1232861551439248E-2</c:v>
                </c:pt>
                <c:pt idx="151">
                  <c:v>-0.14562618193243684</c:v>
                </c:pt>
                <c:pt idx="152">
                  <c:v>-0.22735233504053531</c:v>
                </c:pt>
                <c:pt idx="153">
                  <c:v>-0.30554333151216473</c:v>
                </c:pt>
                <c:pt idx="154">
                  <c:v>-0.37938108813941712</c:v>
                </c:pt>
                <c:pt idx="155">
                  <c:v>-0.44810582478292693</c:v>
                </c:pt>
                <c:pt idx="156">
                  <c:v>-0.51102371260406287</c:v>
                </c:pt>
                <c:pt idx="157">
                  <c:v>-0.56751369865992651</c:v>
                </c:pt>
                <c:pt idx="158">
                  <c:v>-0.61703344193230802</c:v>
                </c:pt>
              </c:numCache>
            </c:numRef>
          </c:yVal>
        </c:ser>
        <c:ser>
          <c:idx val="3"/>
          <c:order val="1"/>
          <c:tx>
            <c:v>Updated Model</c:v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'Example 2'!$B$23:$B$181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</c:numCache>
            </c:numRef>
          </c:xVal>
          <c:yVal>
            <c:numRef>
              <c:f>'Example 2'!$G$23:$G$181</c:f>
              <c:numCache>
                <c:formatCode>General</c:formatCode>
                <c:ptCount val="159"/>
                <c:pt idx="0">
                  <c:v>0</c:v>
                </c:pt>
                <c:pt idx="1">
                  <c:v>0.22041397005611638</c:v>
                </c:pt>
                <c:pt idx="2">
                  <c:v>0.4356260908355275</c:v>
                </c:pt>
                <c:pt idx="3">
                  <c:v>0.64332776027227756</c:v>
                </c:pt>
                <c:pt idx="4">
                  <c:v>0.84132224129565136</c:v>
                </c:pt>
                <c:pt idx="5">
                  <c:v>1.027547487767154</c:v>
                </c:pt>
                <c:pt idx="6">
                  <c:v>1.2000971977439752</c:v>
                </c:pt>
                <c:pt idx="7">
                  <c:v>1.357239884113721</c:v>
                </c:pt>
                <c:pt idx="8">
                  <c:v>1.4974357771544213</c:v>
                </c:pt>
                <c:pt idx="9">
                  <c:v>1.619351399820631</c:v>
                </c:pt>
                <c:pt idx="10">
                  <c:v>1.7218716842294333</c:v>
                </c:pt>
                <c:pt idx="11">
                  <c:v>1.8041095265961904</c:v>
                </c:pt>
                <c:pt idx="12">
                  <c:v>1.8654127074176319</c:v>
                </c:pt>
                <c:pt idx="13">
                  <c:v>1.9053681336837212</c:v>
                </c:pt>
                <c:pt idx="14">
                  <c:v>1.9238033899834408</c:v>
                </c:pt>
                <c:pt idx="15">
                  <c:v>1.9207856152200955</c:v>
                </c:pt>
                <c:pt idx="16">
                  <c:v>1.8966177509426028</c:v>
                </c:pt>
                <c:pt idx="17">
                  <c:v>1.8518322357144359</c:v>
                </c:pt>
                <c:pt idx="18">
                  <c:v>1.7871822471789913</c:v>
                </c:pt>
                <c:pt idx="19">
                  <c:v>1.7036306192535022</c:v>
                </c:pt>
                <c:pt idx="20">
                  <c:v>1.6023365859273342</c:v>
                </c:pt>
                <c:pt idx="21">
                  <c:v>1.4846405252110608</c:v>
                </c:pt>
                <c:pt idx="22">
                  <c:v>1.3520468966615131</c:v>
                </c:pt>
                <c:pt idx="23">
                  <c:v>1.2062055834032424</c:v>
                </c:pt>
                <c:pt idx="24">
                  <c:v>1.0488918645155623</c:v>
                </c:pt>
                <c:pt idx="25">
                  <c:v>0.88198525592359311</c:v>
                </c:pt>
                <c:pt idx="26">
                  <c:v>0.70744746741989495</c:v>
                </c:pt>
                <c:pt idx="27">
                  <c:v>0.52729973008066366</c:v>
                </c:pt>
                <c:pt idx="28">
                  <c:v>0.34359975208957655</c:v>
                </c:pt>
                <c:pt idx="29">
                  <c:v>0.15841856183835504</c:v>
                </c:pt>
                <c:pt idx="30">
                  <c:v>-2.6182504837327633E-2</c:v>
                </c:pt>
                <c:pt idx="31">
                  <c:v>-0.20817442124647559</c:v>
                </c:pt>
                <c:pt idx="32">
                  <c:v>-0.38558244575398126</c:v>
                </c:pt>
                <c:pt idx="33">
                  <c:v>-0.55650722265299468</c:v>
                </c:pt>
                <c:pt idx="34">
                  <c:v>-0.71914478623530065</c:v>
                </c:pt>
                <c:pt idx="35">
                  <c:v>-0.87180526118270041</c:v>
                </c:pt>
                <c:pt idx="36">
                  <c:v>-1.012930069383517</c:v>
                </c:pt>
                <c:pt idx="37">
                  <c:v>-1.1411074721407233</c:v>
                </c:pt>
                <c:pt idx="38">
                  <c:v>-1.2550862972501242</c:v>
                </c:pt>
                <c:pt idx="39">
                  <c:v>-1.3537877223415555</c:v>
                </c:pt>
                <c:pt idx="40">
                  <c:v>-1.4363150089337837</c:v>
                </c:pt>
                <c:pt idx="41">
                  <c:v>-1.5019611055859516</c:v>
                </c:pt>
                <c:pt idx="42">
                  <c:v>-1.5502140630601697</c:v>
                </c:pt>
                <c:pt idx="43">
                  <c:v>-1.5807602292628409</c:v>
                </c:pt>
                <c:pt idx="44">
                  <c:v>-1.5934852166285647</c:v>
                </c:pt>
                <c:pt idx="45">
                  <c:v>-1.5884726592746499</c:v>
                </c:pt>
                <c:pt idx="46">
                  <c:v>-1.5660008014173212</c:v>
                </c:pt>
                <c:pt idx="47">
                  <c:v>-1.5265369819423491</c:v>
                </c:pt>
                <c:pt idx="48">
                  <c:v>-1.4707301024145027</c:v>
                </c:pt>
                <c:pt idx="49">
                  <c:v>-1.3994011869576295</c:v>
                </c:pt>
                <c:pt idx="50">
                  <c:v>-1.3135321621226441</c:v>
                </c:pt>
                <c:pt idx="51">
                  <c:v>-1.2142530028855067</c:v>
                </c:pt>
                <c:pt idx="52">
                  <c:v>-1.1028274071034245</c:v>
                </c:pt>
                <c:pt idx="53">
                  <c:v>-0.98063717494959146</c:v>
                </c:pt>
                <c:pt idx="54">
                  <c:v>-0.84916548191327901</c:v>
                </c:pt>
                <c:pt idx="55">
                  <c:v>-0.70997924378665467</c:v>
                </c:pt>
                <c:pt idx="56">
                  <c:v>-0.56471077958186489</c:v>
                </c:pt>
                <c:pt idx="57">
                  <c:v>-0.41503898347780754</c:v>
                </c:pt>
                <c:pt idx="58">
                  <c:v>-0.26267021965844112</c:v>
                </c:pt>
                <c:pt idx="59">
                  <c:v>-0.10931915427315173</c:v>
                </c:pt>
                <c:pt idx="60">
                  <c:v>4.3310263249497521E-2</c:v>
                </c:pt>
                <c:pt idx="61">
                  <c:v>0.19354346161842143</c:v>
                </c:pt>
                <c:pt idx="62">
                  <c:v>0.33975335046527066</c:v>
                </c:pt>
                <c:pt idx="63">
                  <c:v>0.48037767182970142</c:v>
                </c:pt>
                <c:pt idx="64">
                  <c:v>0.61393541838535681</c:v>
                </c:pt>
                <c:pt idx="65">
                  <c:v>0.73904214902904619</c:v>
                </c:pt>
                <c:pt idx="66">
                  <c:v>0.85442404674772499</c:v>
                </c:pt>
                <c:pt idx="67">
                  <c:v>0.95893057950101812</c:v>
                </c:pt>
                <c:pt idx="68">
                  <c:v>1.0515456420174987</c:v>
                </c:pt>
                <c:pt idx="69">
                  <c:v>1.1313970746945987</c:v>
                </c:pt>
                <c:pt idx="70">
                  <c:v>1.197764474998896</c:v>
                </c:pt>
                <c:pt idx="71">
                  <c:v>1.2500852366622126</c:v>
                </c:pt>
                <c:pt idx="72">
                  <c:v>1.2879587723312982</c:v>
                </c:pt>
                <c:pt idx="73">
                  <c:v>1.3111488959243998</c:v>
                </c:pt>
                <c:pt idx="74">
                  <c:v>1.3195843615466094</c:v>
                </c:pt>
                <c:pt idx="75">
                  <c:v>1.313357576190296</c:v>
                </c:pt>
                <c:pt idx="76">
                  <c:v>1.2927215233752323</c:v>
                </c:pt>
                <c:pt idx="77">
                  <c:v>1.2580849541509644</c:v>
                </c:pt>
                <c:pt idx="78">
                  <c:v>1.2100059202873756</c:v>
                </c:pt>
                <c:pt idx="79">
                  <c:v>1.1491837418260282</c:v>
                </c:pt>
                <c:pt idx="80">
                  <c:v>1.0764495172767701</c:v>
                </c:pt>
                <c:pt idx="81">
                  <c:v>0.99275529945893592</c:v>
                </c:pt>
                <c:pt idx="82">
                  <c:v>0.89916207315964525</c:v>
                </c:pt>
                <c:pt idx="83">
                  <c:v>0.79682668228707765</c:v>
                </c:pt>
                <c:pt idx="84">
                  <c:v>0.6869878639284871</c:v>
                </c:pt>
                <c:pt idx="85">
                  <c:v>0.57095155459573321</c:v>
                </c:pt>
                <c:pt idx="86">
                  <c:v>0.45007563989209665</c:v>
                </c:pt>
                <c:pt idx="87">
                  <c:v>0.32575432282139372</c:v>
                </c:pt>
                <c:pt idx="88">
                  <c:v>0.19940228796464335</c:v>
                </c:pt>
                <c:pt idx="89">
                  <c:v>7.2438838773783876E-2</c:v>
                </c:pt>
                <c:pt idx="90">
                  <c:v>-5.3727816699554537E-2</c:v>
                </c:pt>
                <c:pt idx="91">
                  <c:v>-0.17771596016317279</c:v>
                </c:pt>
                <c:pt idx="92">
                  <c:v>-0.29818527173856152</c:v>
                </c:pt>
                <c:pt idx="93">
                  <c:v>-0.41385109455930558</c:v>
                </c:pt>
                <c:pt idx="94">
                  <c:v>-0.52349790605743307</c:v>
                </c:pt>
                <c:pt idx="95">
                  <c:v>-0.62599185730866758</c:v>
                </c:pt>
                <c:pt idx="96">
                  <c:v>-0.72029225383005979</c:v>
                </c:pt>
                <c:pt idx="97">
                  <c:v>-0.8054618644917183</c:v>
                </c:pt>
                <c:pt idx="98">
                  <c:v>-0.88067595955585054</c:v>
                </c:pt>
                <c:pt idx="99">
                  <c:v>-0.94522999411943565</c:v>
                </c:pt>
                <c:pt idx="100">
                  <c:v>-0.99854586923169786</c:v>
                </c:pt>
                <c:pt idx="101">
                  <c:v>-1.0401767194983289</c:v>
                </c:pt>
                <c:pt idx="102">
                  <c:v>-1.0698101928820869</c:v>
                </c:pt>
                <c:pt idx="103">
                  <c:v>-1.0872702054728183</c:v>
                </c:pt>
                <c:pt idx="104">
                  <c:v>-1.092517171038965</c:v>
                </c:pt>
                <c:pt idx="105">
                  <c:v>-1.0856467219995751</c:v>
                </c:pt>
                <c:pt idx="106">
                  <c:v>-1.0668869548876421</c:v>
                </c:pt>
                <c:pt idx="107">
                  <c:v>-1.0365942492361839</c:v>
                </c:pt>
                <c:pt idx="108">
                  <c:v>-0.99524772393984384</c:v>
                </c:pt>
                <c:pt idx="109">
                  <c:v>-0.943442409369598</c:v>
                </c:pt>
                <c:pt idx="110">
                  <c:v>-0.88188122670065094</c:v>
                </c:pt>
                <c:pt idx="111">
                  <c:v>-0.81136587792155157</c:v>
                </c:pt>
                <c:pt idx="112">
                  <c:v>-0.73278676070816851</c:v>
                </c:pt>
                <c:pt idx="113">
                  <c:v>-0.64711203166761933</c:v>
                </c:pt>
                <c:pt idx="114">
                  <c:v>-0.5553759492990703</c:v>
                </c:pt>
                <c:pt idx="115">
                  <c:v>-0.45866663431276822</c:v>
                </c:pt>
                <c:pt idx="116">
                  <c:v>-0.35811338964568029</c:v>
                </c:pt>
                <c:pt idx="117">
                  <c:v>-0.25487372557989418</c:v>
                </c:pt>
                <c:pt idx="118">
                  <c:v>-0.15012023679532288</c:v>
                </c:pt>
                <c:pt idx="119">
                  <c:v>-4.5027477975876126E-2</c:v>
                </c:pt>
                <c:pt idx="120">
                  <c:v>5.9241017238607994E-2</c:v>
                </c:pt>
                <c:pt idx="121">
                  <c:v>0.16154543256366338</c:v>
                </c:pt>
                <c:pt idx="122">
                  <c:v>0.26078194417177381</c:v>
                </c:pt>
                <c:pt idx="123">
                  <c:v>0.35589444447299257</c:v>
                </c:pt>
                <c:pt idx="124">
                  <c:v>0.44588559218042878</c:v>
                </c:pt>
                <c:pt idx="125">
                  <c:v>0.52982707523645123</c:v>
                </c:pt>
                <c:pt idx="126">
                  <c:v>0.60686898328410077</c:v>
                </c:pt>
                <c:pt idx="127">
                  <c:v>0.67624819748928622</c:v>
                </c:pt>
                <c:pt idx="128">
                  <c:v>0.73729571751770462</c:v>
                </c:pt>
                <c:pt idx="129">
                  <c:v>0.78944285820263904</c:v>
                </c:pt>
                <c:pt idx="130">
                  <c:v>0.83222626175604664</c:v>
                </c:pt>
                <c:pt idx="131">
                  <c:v>0.86529168512166688</c:v>
                </c:pt>
                <c:pt idx="132">
                  <c:v>0.88839653608794189</c:v>
                </c:pt>
                <c:pt idx="133">
                  <c:v>0.90141114591252303</c:v>
                </c:pt>
                <c:pt idx="134">
                  <c:v>0.9043187803014906</c:v>
                </c:pt>
                <c:pt idx="135">
                  <c:v>0.89721440448036094</c:v>
                </c:pt>
                <c:pt idx="136">
                  <c:v>0.88030223163965859</c:v>
                </c:pt>
                <c:pt idx="137">
                  <c:v>0.85389209709024338</c:v>
                </c:pt>
                <c:pt idx="138">
                  <c:v>0.81839471288495791</c:v>
                </c:pt>
                <c:pt idx="139">
                  <c:v>0.77431586932436647</c:v>
                </c:pt>
                <c:pt idx="140">
                  <c:v>0.72224966054637874</c:v>
                </c:pt>
                <c:pt idx="141">
                  <c:v>0.66287082119440233</c:v>
                </c:pt>
                <c:pt idx="142">
                  <c:v>0.5969262698708544</c:v>
                </c:pt>
                <c:pt idx="143">
                  <c:v>0.5252259626297161</c:v>
                </c:pt>
                <c:pt idx="144">
                  <c:v>0.4486331660749206</c:v>
                </c:pt>
                <c:pt idx="145">
                  <c:v>0.36805426465640523</c:v>
                </c:pt>
                <c:pt idx="146">
                  <c:v>0.28442822045355309</c:v>
                </c:pt>
                <c:pt idx="147">
                  <c:v>0.19871580608230646</c:v>
                </c:pt>
                <c:pt idx="148">
                  <c:v>0.1118887323485049</c:v>
                </c:pt>
                <c:pt idx="149">
                  <c:v>2.4918791902395692E-2</c:v>
                </c:pt>
                <c:pt idx="150">
                  <c:v>-6.1232861551439248E-2</c:v>
                </c:pt>
                <c:pt idx="151">
                  <c:v>-0.14562618193243684</c:v>
                </c:pt>
                <c:pt idx="152">
                  <c:v>-0.22735233504053531</c:v>
                </c:pt>
                <c:pt idx="153">
                  <c:v>-0.30554333151216473</c:v>
                </c:pt>
                <c:pt idx="154">
                  <c:v>-0.37938108813941712</c:v>
                </c:pt>
                <c:pt idx="155">
                  <c:v>-0.44810582478292693</c:v>
                </c:pt>
                <c:pt idx="156">
                  <c:v>-0.51102371260406287</c:v>
                </c:pt>
                <c:pt idx="157">
                  <c:v>-0.56751369865992651</c:v>
                </c:pt>
                <c:pt idx="158">
                  <c:v>-0.61703344193230802</c:v>
                </c:pt>
              </c:numCache>
            </c:numRef>
          </c:yVal>
        </c:ser>
        <c:axId val="73693056"/>
        <c:axId val="73711616"/>
      </c:scatterChart>
      <c:valAx>
        <c:axId val="73693056"/>
        <c:scaling>
          <c:orientation val="minMax"/>
        </c:scaling>
        <c:axPos val="b"/>
        <c:title>
          <c:tx>
            <c:rich>
              <a:bodyPr anchor="b" anchorCtr="1"/>
              <a:lstStyle/>
              <a:p>
                <a:pPr>
                  <a:defRPr sz="2000" b="0"/>
                </a:pPr>
                <a:r>
                  <a:rPr lang="en-US" sz="2000" b="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73711616"/>
        <c:crosses val="autoZero"/>
        <c:crossBetween val="midCat"/>
      </c:valAx>
      <c:valAx>
        <c:axId val="73711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Displacement (in)</a:t>
                </a:r>
              </a:p>
            </c:rich>
          </c:tx>
          <c:layout/>
        </c:title>
        <c:numFmt formatCode="General" sourceLinked="1"/>
        <c:tickLblPos val="nextTo"/>
        <c:crossAx val="73693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95673939940072"/>
          <c:y val="9.0775861606256308E-2"/>
          <c:w val="0.18420591159075148"/>
          <c:h val="9.861166127240234E-2"/>
        </c:manualLayout>
      </c:layout>
      <c:spPr>
        <a:solidFill>
          <a:sysClr val="window" lastClr="FFFFFF"/>
        </a:solidFill>
      </c:spPr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3</xdr:row>
      <xdr:rowOff>161925</xdr:rowOff>
    </xdr:from>
    <xdr:to>
      <xdr:col>23</xdr:col>
      <xdr:colOff>266700</xdr:colOff>
      <xdr:row>28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20</xdr:col>
      <xdr:colOff>9525</xdr:colOff>
      <xdr:row>30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32</xdr:col>
      <xdr:colOff>285750</xdr:colOff>
      <xdr:row>56</xdr:row>
      <xdr:rowOff>85725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32</xdr:row>
      <xdr:rowOff>0</xdr:rowOff>
    </xdr:from>
    <xdr:to>
      <xdr:col>20</xdr:col>
      <xdr:colOff>19051</xdr:colOff>
      <xdr:row>56</xdr:row>
      <xdr:rowOff>85725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40</xdr:row>
      <xdr:rowOff>142875</xdr:rowOff>
    </xdr:from>
    <xdr:to>
      <xdr:col>16</xdr:col>
      <xdr:colOff>304800</xdr:colOff>
      <xdr:row>45</xdr:row>
      <xdr:rowOff>104775</xdr:rowOff>
    </xdr:to>
    <xdr:sp macro="" textlink="">
      <xdr:nvSpPr>
        <xdr:cNvPr id="20" name="Arc 19"/>
        <xdr:cNvSpPr/>
      </xdr:nvSpPr>
      <xdr:spPr>
        <a:xfrm>
          <a:off x="13468350" y="7572375"/>
          <a:ext cx="914400" cy="914400"/>
        </a:xfrm>
        <a:prstGeom prst="arc">
          <a:avLst>
            <a:gd name="adj1" fmla="val 12954583"/>
            <a:gd name="adj2" fmla="val 8551429"/>
          </a:avLst>
        </a:prstGeom>
        <a:ln w="28575">
          <a:solidFill>
            <a:sysClr val="windowText" lastClr="000000"/>
          </a:solidFill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273050</xdr:colOff>
      <xdr:row>36</xdr:row>
      <xdr:rowOff>34925</xdr:rowOff>
    </xdr:from>
    <xdr:to>
      <xdr:col>22</xdr:col>
      <xdr:colOff>63500</xdr:colOff>
      <xdr:row>36</xdr:row>
      <xdr:rowOff>53975</xdr:rowOff>
    </xdr:to>
    <xdr:cxnSp macro="">
      <xdr:nvCxnSpPr>
        <xdr:cNvPr id="8" name="Straight Connector 7"/>
        <xdr:cNvCxnSpPr/>
      </xdr:nvCxnSpPr>
      <xdr:spPr>
        <a:xfrm rot="10800000" flipV="1">
          <a:off x="17237075" y="6892925"/>
          <a:ext cx="2838450" cy="19050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238126</xdr:colOff>
      <xdr:row>27</xdr:row>
      <xdr:rowOff>104775</xdr:rowOff>
    </xdr:from>
    <xdr:to>
      <xdr:col>17</xdr:col>
      <xdr:colOff>247652</xdr:colOff>
      <xdr:row>36</xdr:row>
      <xdr:rowOff>19050</xdr:rowOff>
    </xdr:to>
    <xdr:cxnSp macro="">
      <xdr:nvCxnSpPr>
        <xdr:cNvPr id="7" name="Straight Connector 6"/>
        <xdr:cNvCxnSpPr/>
      </xdr:nvCxnSpPr>
      <xdr:spPr>
        <a:xfrm rot="16200000" flipV="1">
          <a:off x="16392526" y="6057900"/>
          <a:ext cx="1628775" cy="9526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49</xdr:row>
      <xdr:rowOff>0</xdr:rowOff>
    </xdr:from>
    <xdr:to>
      <xdr:col>23</xdr:col>
      <xdr:colOff>295275</xdr:colOff>
      <xdr:row>73</xdr:row>
      <xdr:rowOff>85725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13</xdr:col>
      <xdr:colOff>685800</xdr:colOff>
      <xdr:row>47</xdr:row>
      <xdr:rowOff>85725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13</xdr:col>
      <xdr:colOff>685800</xdr:colOff>
      <xdr:row>73</xdr:row>
      <xdr:rowOff>85725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85725</xdr:colOff>
      <xdr:row>44</xdr:row>
      <xdr:rowOff>76201</xdr:rowOff>
    </xdr:from>
    <xdr:to>
      <xdr:col>11</xdr:col>
      <xdr:colOff>85728</xdr:colOff>
      <xdr:row>53</xdr:row>
      <xdr:rowOff>161925</xdr:rowOff>
    </xdr:to>
    <xdr:cxnSp macro="">
      <xdr:nvCxnSpPr>
        <xdr:cNvPr id="5" name="Straight Connector 4"/>
        <xdr:cNvCxnSpPr/>
      </xdr:nvCxnSpPr>
      <xdr:spPr>
        <a:xfrm flipV="1">
          <a:off x="13735050" y="8458201"/>
          <a:ext cx="3" cy="1800224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514351</xdr:colOff>
      <xdr:row>59</xdr:row>
      <xdr:rowOff>133350</xdr:rowOff>
    </xdr:from>
    <xdr:to>
      <xdr:col>11</xdr:col>
      <xdr:colOff>447676</xdr:colOff>
      <xdr:row>64</xdr:row>
      <xdr:rowOff>95250</xdr:rowOff>
    </xdr:to>
    <xdr:sp macro="" textlink="">
      <xdr:nvSpPr>
        <xdr:cNvPr id="7" name="Arc 6"/>
        <xdr:cNvSpPr/>
      </xdr:nvSpPr>
      <xdr:spPr>
        <a:xfrm>
          <a:off x="13201651" y="11372850"/>
          <a:ext cx="895350" cy="914400"/>
        </a:xfrm>
        <a:prstGeom prst="arc">
          <a:avLst>
            <a:gd name="adj1" fmla="val 12954583"/>
            <a:gd name="adj2" fmla="val 8551429"/>
          </a:avLst>
        </a:prstGeom>
        <a:ln w="28575">
          <a:solidFill>
            <a:sysClr val="windowText" lastClr="000000"/>
          </a:solidFill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5</xdr:col>
      <xdr:colOff>9525</xdr:colOff>
      <xdr:row>10</xdr:row>
      <xdr:rowOff>0</xdr:rowOff>
    </xdr:to>
    <xdr:cxnSp macro="">
      <xdr:nvCxnSpPr>
        <xdr:cNvPr id="8" name="Straight Connector 7"/>
        <xdr:cNvCxnSpPr/>
      </xdr:nvCxnSpPr>
      <xdr:spPr>
        <a:xfrm>
          <a:off x="1543050" y="1905000"/>
          <a:ext cx="3476625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9525</xdr:rowOff>
    </xdr:from>
    <xdr:to>
      <xdr:col>1</xdr:col>
      <xdr:colOff>0</xdr:colOff>
      <xdr:row>10</xdr:row>
      <xdr:rowOff>180975</xdr:rowOff>
    </xdr:to>
    <xdr:cxnSp macro="">
      <xdr:nvCxnSpPr>
        <xdr:cNvPr id="9" name="Straight Connector 8"/>
        <xdr:cNvCxnSpPr/>
      </xdr:nvCxnSpPr>
      <xdr:spPr>
        <a:xfrm rot="5400000">
          <a:off x="1362075" y="1905000"/>
          <a:ext cx="36195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1371600</xdr:colOff>
      <xdr:row>9</xdr:row>
      <xdr:rowOff>9523</xdr:rowOff>
    </xdr:from>
    <xdr:to>
      <xdr:col>1</xdr:col>
      <xdr:colOff>2</xdr:colOff>
      <xdr:row>9</xdr:row>
      <xdr:rowOff>104775</xdr:rowOff>
    </xdr:to>
    <xdr:cxnSp macro="">
      <xdr:nvCxnSpPr>
        <xdr:cNvPr id="10" name="Straight Connector 9"/>
        <xdr:cNvCxnSpPr/>
      </xdr:nvCxnSpPr>
      <xdr:spPr>
        <a:xfrm rot="10800000" flipV="1">
          <a:off x="1371600" y="1724023"/>
          <a:ext cx="171452" cy="9525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1390650</xdr:colOff>
      <xdr:row>9</xdr:row>
      <xdr:rowOff>161922</xdr:rowOff>
    </xdr:from>
    <xdr:to>
      <xdr:col>1</xdr:col>
      <xdr:colOff>4</xdr:colOff>
      <xdr:row>10</xdr:row>
      <xdr:rowOff>47623</xdr:rowOff>
    </xdr:to>
    <xdr:cxnSp macro="">
      <xdr:nvCxnSpPr>
        <xdr:cNvPr id="11" name="Straight Connector 10"/>
        <xdr:cNvCxnSpPr/>
      </xdr:nvCxnSpPr>
      <xdr:spPr>
        <a:xfrm rot="10800000" flipV="1">
          <a:off x="1390650" y="1876422"/>
          <a:ext cx="152404" cy="7620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1371600</xdr:colOff>
      <xdr:row>10</xdr:row>
      <xdr:rowOff>123820</xdr:rowOff>
    </xdr:from>
    <xdr:to>
      <xdr:col>1</xdr:col>
      <xdr:colOff>2</xdr:colOff>
      <xdr:row>11</xdr:row>
      <xdr:rowOff>38099</xdr:rowOff>
    </xdr:to>
    <xdr:cxnSp macro="">
      <xdr:nvCxnSpPr>
        <xdr:cNvPr id="12" name="Straight Connector 11"/>
        <xdr:cNvCxnSpPr/>
      </xdr:nvCxnSpPr>
      <xdr:spPr>
        <a:xfrm rot="10800000" flipV="1">
          <a:off x="1371600" y="2028820"/>
          <a:ext cx="171452" cy="104779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1162049</xdr:colOff>
      <xdr:row>9</xdr:row>
      <xdr:rowOff>38100</xdr:rowOff>
    </xdr:from>
    <xdr:to>
      <xdr:col>5</xdr:col>
      <xdr:colOff>180974</xdr:colOff>
      <xdr:row>10</xdr:row>
      <xdr:rowOff>161925</xdr:rowOff>
    </xdr:to>
    <xdr:sp macro="" textlink="">
      <xdr:nvSpPr>
        <xdr:cNvPr id="13" name="Oval 12"/>
        <xdr:cNvSpPr/>
      </xdr:nvSpPr>
      <xdr:spPr>
        <a:xfrm>
          <a:off x="6019799" y="1752600"/>
          <a:ext cx="352425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285751</xdr:colOff>
      <xdr:row>56</xdr:row>
      <xdr:rowOff>123825</xdr:rowOff>
    </xdr:from>
    <xdr:to>
      <xdr:col>16</xdr:col>
      <xdr:colOff>466725</xdr:colOff>
      <xdr:row>56</xdr:row>
      <xdr:rowOff>123825</xdr:rowOff>
    </xdr:to>
    <xdr:cxnSp macro="">
      <xdr:nvCxnSpPr>
        <xdr:cNvPr id="16" name="Straight Connector 15"/>
        <xdr:cNvCxnSpPr/>
      </xdr:nvCxnSpPr>
      <xdr:spPr>
        <a:xfrm flipH="1">
          <a:off x="14820901" y="10791825"/>
          <a:ext cx="3324224" cy="0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39</xdr:row>
      <xdr:rowOff>152403</xdr:rowOff>
    </xdr:from>
    <xdr:to>
      <xdr:col>10</xdr:col>
      <xdr:colOff>495303</xdr:colOff>
      <xdr:row>56</xdr:row>
      <xdr:rowOff>123825</xdr:rowOff>
    </xdr:to>
    <xdr:cxnSp macro="">
      <xdr:nvCxnSpPr>
        <xdr:cNvPr id="17" name="Straight Connector 16"/>
        <xdr:cNvCxnSpPr/>
      </xdr:nvCxnSpPr>
      <xdr:spPr>
        <a:xfrm flipV="1">
          <a:off x="13163550" y="7581903"/>
          <a:ext cx="19053" cy="3209922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8731</xdr:colOff>
      <xdr:row>5</xdr:row>
      <xdr:rowOff>105569</xdr:rowOff>
    </xdr:from>
    <xdr:to>
      <xdr:col>5</xdr:col>
      <xdr:colOff>10319</xdr:colOff>
      <xdr:row>7</xdr:row>
      <xdr:rowOff>181769</xdr:rowOff>
    </xdr:to>
    <xdr:cxnSp macro="">
      <xdr:nvCxnSpPr>
        <xdr:cNvPr id="19" name="Straight Arrow Connector 18"/>
        <xdr:cNvCxnSpPr/>
      </xdr:nvCxnSpPr>
      <xdr:spPr>
        <a:xfrm rot="5400000">
          <a:off x="4791075" y="1285875"/>
          <a:ext cx="457200" cy="1588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8731</xdr:colOff>
      <xdr:row>1</xdr:row>
      <xdr:rowOff>105569</xdr:rowOff>
    </xdr:from>
    <xdr:to>
      <xdr:col>5</xdr:col>
      <xdr:colOff>10319</xdr:colOff>
      <xdr:row>3</xdr:row>
      <xdr:rowOff>181769</xdr:rowOff>
    </xdr:to>
    <xdr:cxnSp macro="">
      <xdr:nvCxnSpPr>
        <xdr:cNvPr id="20" name="Straight Arrow Connector 19"/>
        <xdr:cNvCxnSpPr/>
      </xdr:nvCxnSpPr>
      <xdr:spPr>
        <a:xfrm rot="5400000">
          <a:off x="4791075" y="1285875"/>
          <a:ext cx="457200" cy="1588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53</xdr:row>
      <xdr:rowOff>152401</xdr:rowOff>
    </xdr:from>
    <xdr:to>
      <xdr:col>14</xdr:col>
      <xdr:colOff>581025</xdr:colOff>
      <xdr:row>53</xdr:row>
      <xdr:rowOff>161925</xdr:rowOff>
    </xdr:to>
    <xdr:cxnSp macro="">
      <xdr:nvCxnSpPr>
        <xdr:cNvPr id="27" name="Straight Connector 26"/>
        <xdr:cNvCxnSpPr/>
      </xdr:nvCxnSpPr>
      <xdr:spPr>
        <a:xfrm flipH="1" flipV="1">
          <a:off x="13735050" y="10248901"/>
          <a:ext cx="3305175" cy="9524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466726</xdr:colOff>
      <xdr:row>67</xdr:row>
      <xdr:rowOff>38100</xdr:rowOff>
    </xdr:from>
    <xdr:to>
      <xdr:col>19</xdr:col>
      <xdr:colOff>238125</xdr:colOff>
      <xdr:row>67</xdr:row>
      <xdr:rowOff>38101</xdr:rowOff>
    </xdr:to>
    <xdr:cxnSp macro="">
      <xdr:nvCxnSpPr>
        <xdr:cNvPr id="28" name="Straight Connector 27"/>
        <xdr:cNvCxnSpPr/>
      </xdr:nvCxnSpPr>
      <xdr:spPr>
        <a:xfrm flipH="1">
          <a:off x="15001876" y="12801600"/>
          <a:ext cx="4743449" cy="1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647700</xdr:colOff>
      <xdr:row>32</xdr:row>
      <xdr:rowOff>180978</xdr:rowOff>
    </xdr:from>
    <xdr:to>
      <xdr:col>10</xdr:col>
      <xdr:colOff>704853</xdr:colOff>
      <xdr:row>67</xdr:row>
      <xdr:rowOff>47625</xdr:rowOff>
    </xdr:to>
    <xdr:cxnSp macro="">
      <xdr:nvCxnSpPr>
        <xdr:cNvPr id="30" name="Straight Connector 29"/>
        <xdr:cNvCxnSpPr/>
      </xdr:nvCxnSpPr>
      <xdr:spPr>
        <a:xfrm flipV="1">
          <a:off x="13335000" y="6276978"/>
          <a:ext cx="57153" cy="6534147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18</xdr:row>
      <xdr:rowOff>9525</xdr:rowOff>
    </xdr:from>
    <xdr:to>
      <xdr:col>12</xdr:col>
      <xdr:colOff>495300</xdr:colOff>
      <xdr:row>42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5</xdr:col>
      <xdr:colOff>9525</xdr:colOff>
      <xdr:row>7</xdr:row>
      <xdr:rowOff>0</xdr:rowOff>
    </xdr:to>
    <xdr:cxnSp macro="">
      <xdr:nvCxnSpPr>
        <xdr:cNvPr id="8" name="Straight Connector 7"/>
        <xdr:cNvCxnSpPr/>
      </xdr:nvCxnSpPr>
      <xdr:spPr>
        <a:xfrm>
          <a:off x="1466850" y="1905000"/>
          <a:ext cx="4733925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</xdr:row>
      <xdr:rowOff>9525</xdr:rowOff>
    </xdr:from>
    <xdr:to>
      <xdr:col>1</xdr:col>
      <xdr:colOff>0</xdr:colOff>
      <xdr:row>7</xdr:row>
      <xdr:rowOff>180975</xdr:rowOff>
    </xdr:to>
    <xdr:cxnSp macro="">
      <xdr:nvCxnSpPr>
        <xdr:cNvPr id="9" name="Straight Connector 8"/>
        <xdr:cNvCxnSpPr/>
      </xdr:nvCxnSpPr>
      <xdr:spPr>
        <a:xfrm rot="5400000">
          <a:off x="1285875" y="1905000"/>
          <a:ext cx="36195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1371600</xdr:colOff>
      <xdr:row>6</xdr:row>
      <xdr:rowOff>9523</xdr:rowOff>
    </xdr:from>
    <xdr:to>
      <xdr:col>1</xdr:col>
      <xdr:colOff>2</xdr:colOff>
      <xdr:row>6</xdr:row>
      <xdr:rowOff>104775</xdr:rowOff>
    </xdr:to>
    <xdr:cxnSp macro="">
      <xdr:nvCxnSpPr>
        <xdr:cNvPr id="10" name="Straight Connector 9"/>
        <xdr:cNvCxnSpPr/>
      </xdr:nvCxnSpPr>
      <xdr:spPr>
        <a:xfrm rot="10800000" flipV="1">
          <a:off x="1371600" y="1724023"/>
          <a:ext cx="95252" cy="9525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1390650</xdr:colOff>
      <xdr:row>6</xdr:row>
      <xdr:rowOff>161922</xdr:rowOff>
    </xdr:from>
    <xdr:to>
      <xdr:col>1</xdr:col>
      <xdr:colOff>4</xdr:colOff>
      <xdr:row>7</xdr:row>
      <xdr:rowOff>47623</xdr:rowOff>
    </xdr:to>
    <xdr:cxnSp macro="">
      <xdr:nvCxnSpPr>
        <xdr:cNvPr id="11" name="Straight Connector 10"/>
        <xdr:cNvCxnSpPr/>
      </xdr:nvCxnSpPr>
      <xdr:spPr>
        <a:xfrm rot="10800000" flipV="1">
          <a:off x="1390650" y="1876422"/>
          <a:ext cx="76204" cy="7620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1371600</xdr:colOff>
      <xdr:row>7</xdr:row>
      <xdr:rowOff>123820</xdr:rowOff>
    </xdr:from>
    <xdr:to>
      <xdr:col>1</xdr:col>
      <xdr:colOff>2</xdr:colOff>
      <xdr:row>8</xdr:row>
      <xdr:rowOff>38099</xdr:rowOff>
    </xdr:to>
    <xdr:cxnSp macro="">
      <xdr:nvCxnSpPr>
        <xdr:cNvPr id="12" name="Straight Connector 11"/>
        <xdr:cNvCxnSpPr/>
      </xdr:nvCxnSpPr>
      <xdr:spPr>
        <a:xfrm rot="10800000" flipV="1">
          <a:off x="1371600" y="2028820"/>
          <a:ext cx="95252" cy="104779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1162049</xdr:colOff>
      <xdr:row>6</xdr:row>
      <xdr:rowOff>38100</xdr:rowOff>
    </xdr:from>
    <xdr:to>
      <xdr:col>5</xdr:col>
      <xdr:colOff>180974</xdr:colOff>
      <xdr:row>7</xdr:row>
      <xdr:rowOff>161925</xdr:rowOff>
    </xdr:to>
    <xdr:sp macro="" textlink="">
      <xdr:nvSpPr>
        <xdr:cNvPr id="13" name="Oval 12"/>
        <xdr:cNvSpPr/>
      </xdr:nvSpPr>
      <xdr:spPr>
        <a:xfrm>
          <a:off x="6019799" y="1752600"/>
          <a:ext cx="352425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8731</xdr:colOff>
      <xdr:row>2</xdr:row>
      <xdr:rowOff>105569</xdr:rowOff>
    </xdr:from>
    <xdr:to>
      <xdr:col>5</xdr:col>
      <xdr:colOff>10319</xdr:colOff>
      <xdr:row>4</xdr:row>
      <xdr:rowOff>181769</xdr:rowOff>
    </xdr:to>
    <xdr:cxnSp macro="">
      <xdr:nvCxnSpPr>
        <xdr:cNvPr id="14" name="Straight Arrow Connector 13"/>
        <xdr:cNvCxnSpPr/>
      </xdr:nvCxnSpPr>
      <xdr:spPr>
        <a:xfrm rot="5400000">
          <a:off x="5972175" y="1285875"/>
          <a:ext cx="457200" cy="1588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164"/>
  <sheetViews>
    <sheetView workbookViewId="0">
      <selection activeCell="F6" sqref="F6"/>
    </sheetView>
  </sheetViews>
  <sheetFormatPr defaultRowHeight="15"/>
  <cols>
    <col min="2" max="2" width="9.140625" style="1"/>
    <col min="3" max="4" width="14.42578125" style="1" customWidth="1"/>
    <col min="5" max="5" width="13.42578125" style="1" customWidth="1"/>
    <col min="6" max="6" width="26" style="1" customWidth="1"/>
    <col min="7" max="7" width="24.7109375" style="1" customWidth="1"/>
    <col min="8" max="8" width="24.7109375" style="8" customWidth="1"/>
    <col min="9" max="9" width="24.28515625" style="8" customWidth="1"/>
    <col min="10" max="10" width="13.85546875" style="1" customWidth="1"/>
  </cols>
  <sheetData>
    <row r="1" spans="2:10">
      <c r="B1" s="1" t="s">
        <v>1</v>
      </c>
      <c r="C1" s="1" t="s">
        <v>0</v>
      </c>
      <c r="D1" s="1" t="s">
        <v>29</v>
      </c>
      <c r="E1" s="1" t="s">
        <v>30</v>
      </c>
      <c r="F1" s="1" t="s">
        <v>31</v>
      </c>
      <c r="G1" s="1" t="s">
        <v>3</v>
      </c>
      <c r="H1" s="8" t="s">
        <v>4</v>
      </c>
      <c r="I1" s="8" t="s">
        <v>32</v>
      </c>
      <c r="J1" s="1" t="s">
        <v>6</v>
      </c>
    </row>
    <row r="2" spans="2:10">
      <c r="B2" s="1">
        <v>500</v>
      </c>
      <c r="C2" s="1">
        <v>0.4</v>
      </c>
      <c r="D2" s="1">
        <v>0.05</v>
      </c>
      <c r="E2" s="1">
        <f>SQRT(B2/C2)</f>
        <v>35.355339059327378</v>
      </c>
      <c r="F2" s="1">
        <f>E2*SQRT(1-D2^2)</f>
        <v>35.311117229563834</v>
      </c>
      <c r="G2" s="1">
        <v>1</v>
      </c>
      <c r="H2" s="8">
        <v>10</v>
      </c>
      <c r="I2" s="8">
        <f>(H2/ABS(H2))*SQRT(G2^2+((H2+D2*E2*G2)/F2)^2)</f>
        <v>1.0540692226142543</v>
      </c>
      <c r="J2" s="1">
        <f>ATAN(G2*F2/(H2+D2*E2*G2))</f>
        <v>1.2491121810334775</v>
      </c>
    </row>
    <row r="4" spans="2:10">
      <c r="B4" s="1" t="s">
        <v>2</v>
      </c>
      <c r="C4" s="1" t="s">
        <v>8</v>
      </c>
      <c r="D4" s="1" t="s">
        <v>9</v>
      </c>
      <c r="E4" s="1" t="s">
        <v>7</v>
      </c>
      <c r="F4" s="1" t="s">
        <v>10</v>
      </c>
      <c r="G4" s="1" t="s">
        <v>33</v>
      </c>
      <c r="H4" s="8" t="s">
        <v>34</v>
      </c>
      <c r="I4" s="8" t="s">
        <v>35</v>
      </c>
      <c r="J4"/>
    </row>
    <row r="5" spans="2:10">
      <c r="C5" s="1">
        <v>0</v>
      </c>
      <c r="D5" s="1">
        <v>0</v>
      </c>
      <c r="E5" s="1">
        <v>0</v>
      </c>
      <c r="F5" s="1">
        <v>0</v>
      </c>
      <c r="G5" s="1">
        <v>0</v>
      </c>
      <c r="H5" s="6"/>
      <c r="I5" s="6"/>
      <c r="J5"/>
    </row>
    <row r="6" spans="2:10">
      <c r="B6" s="1">
        <v>0</v>
      </c>
      <c r="C6" s="1">
        <f>$G$2*COS($F$2*B6)</f>
        <v>1</v>
      </c>
      <c r="D6" s="1">
        <f>(($H$2+$D$2*$E$2*$G$2)/$F$2)*SIN($F$2*B6)</f>
        <v>0</v>
      </c>
      <c r="E6" s="1">
        <f>EXP(-$D$2*$E$2*B6)*(C6+D6)</f>
        <v>1</v>
      </c>
      <c r="F6" s="1">
        <f>EXP(-$E$2*$D$2*B6)*$I$2*SIN($F$2*B6+$J$2)</f>
        <v>0.99999999999999989</v>
      </c>
      <c r="G6" s="1">
        <f>EXP(-$D$2*$E$2*B6)*$I$2*COS($F$2*B6+$J$2)-EXP(-$D$2*$E$2*B6)*$I$2*($E$2*$D$2/$F$2)*SIN($F$2*B6+$J$2)</f>
        <v>0.28319693016191555</v>
      </c>
      <c r="H6" s="6">
        <f>$I$2*EXP(-$D$2*$E$2*B6)</f>
        <v>1.0540692226142543</v>
      </c>
      <c r="I6" s="6">
        <f>-H6</f>
        <v>-1.0540692226142543</v>
      </c>
      <c r="J6"/>
    </row>
    <row r="7" spans="2:10">
      <c r="B7" s="1">
        <f>B6+0.005</f>
        <v>5.0000000000000001E-3</v>
      </c>
      <c r="C7" s="1">
        <f t="shared" ref="C7:C70" si="0">$G$2*COS($F$2*B7)</f>
        <v>0.98445450736294005</v>
      </c>
      <c r="D7" s="1">
        <f t="shared" ref="D7:D70" si="1">(($H$2+$D$2*$E$2*$G$2)/$F$2)*SIN($F$2*B7)</f>
        <v>5.8533624718135051E-2</v>
      </c>
      <c r="E7" s="1">
        <f t="shared" ref="E7:E70" si="2">EXP(-$D$2*$E$2*B7)*(C7+D7)</f>
        <v>1.0338099542721613</v>
      </c>
      <c r="F7" s="1">
        <f t="shared" ref="F7:F70" si="3">EXP(-$E$2*$D$2*B7)*$I$2*SIN($F$2*B7+$J$2)</f>
        <v>1.0338099542721615</v>
      </c>
      <c r="G7" s="1">
        <f t="shared" ref="G7:G70" si="4">EXP(-$D$2*$E$2*B7)*$I$2*COS($F$2*B7+$J$2)-EXP(-$D$2*$E$2*B7)*$I$2*($E$2*$D$2/$F$2)*SIN($F$2*B7+$J$2)</f>
        <v>9.934243126917372E-2</v>
      </c>
      <c r="H7" s="6">
        <f t="shared" ref="H7:H70" si="5">$I$2*EXP(-$D$2*$E$2*B7)</f>
        <v>1.0447935324597042</v>
      </c>
      <c r="I7" s="6">
        <f t="shared" ref="I7:I70" si="6">-H7</f>
        <v>-1.0447935324597042</v>
      </c>
      <c r="J7"/>
    </row>
    <row r="8" spans="2:10">
      <c r="B8" s="1">
        <f t="shared" ref="B8:B71" si="7">B7+0.005</f>
        <v>0.01</v>
      </c>
      <c r="C8" s="1">
        <f t="shared" si="0"/>
        <v>0.93830135413441806</v>
      </c>
      <c r="D8" s="1">
        <f t="shared" si="1"/>
        <v>0.11524738137211771</v>
      </c>
      <c r="E8" s="1">
        <f t="shared" si="2"/>
        <v>1.0350881003736523</v>
      </c>
      <c r="F8" s="1">
        <f t="shared" si="3"/>
        <v>1.0350881003736523</v>
      </c>
      <c r="G8" s="1">
        <f t="shared" si="4"/>
        <v>-8.4359674425565967E-2</v>
      </c>
      <c r="H8" s="6">
        <f t="shared" si="5"/>
        <v>1.0355994673312885</v>
      </c>
      <c r="I8" s="6">
        <f t="shared" si="6"/>
        <v>-1.0355994673312885</v>
      </c>
      <c r="J8"/>
    </row>
    <row r="9" spans="2:10">
      <c r="B9" s="1">
        <f t="shared" si="7"/>
        <v>1.4999999999999999E-2</v>
      </c>
      <c r="C9" s="1">
        <f t="shared" si="0"/>
        <v>0.86297548732181617</v>
      </c>
      <c r="D9" s="1">
        <f t="shared" si="1"/>
        <v>0.16837798338897894</v>
      </c>
      <c r="E9" s="1">
        <f t="shared" si="2"/>
        <v>1.0043649834824382</v>
      </c>
      <c r="F9" s="1">
        <f t="shared" si="3"/>
        <v>1.004364983482438</v>
      </c>
      <c r="G9" s="1">
        <f t="shared" si="4"/>
        <v>-0.26223661259257541</v>
      </c>
      <c r="H9" s="6">
        <f t="shared" si="5"/>
        <v>1.0264863089379923</v>
      </c>
      <c r="I9" s="6">
        <f t="shared" si="6"/>
        <v>-1.0264863089379923</v>
      </c>
      <c r="J9"/>
    </row>
    <row r="10" spans="2:10">
      <c r="B10" s="1">
        <f t="shared" si="7"/>
        <v>0.02</v>
      </c>
      <c r="C10" s="1">
        <f t="shared" si="0"/>
        <v>0.7608188623409653</v>
      </c>
      <c r="D10" s="1">
        <f t="shared" si="1"/>
        <v>0.21627354800380752</v>
      </c>
      <c r="E10" s="1">
        <f t="shared" si="2"/>
        <v>0.94315052584151315</v>
      </c>
      <c r="F10" s="1">
        <f t="shared" si="3"/>
        <v>0.94315052584151327</v>
      </c>
      <c r="G10" s="1">
        <f t="shared" si="4"/>
        <v>-0.42889497669897458</v>
      </c>
      <c r="H10" s="6">
        <f t="shared" si="5"/>
        <v>1.0174533453096815</v>
      </c>
      <c r="I10" s="6">
        <f t="shared" si="6"/>
        <v>-1.0174533453096815</v>
      </c>
      <c r="J10"/>
    </row>
    <row r="11" spans="2:10">
      <c r="B11" s="1">
        <f t="shared" si="7"/>
        <v>2.5000000000000001E-2</v>
      </c>
      <c r="C11" s="1">
        <f t="shared" si="0"/>
        <v>0.6350076293147987</v>
      </c>
      <c r="D11" s="1">
        <f t="shared" si="1"/>
        <v>0.25744495492246799</v>
      </c>
      <c r="E11" s="1">
        <f t="shared" si="2"/>
        <v>0.85387021699955079</v>
      </c>
      <c r="F11" s="1">
        <f t="shared" si="3"/>
        <v>0.85387021699955068</v>
      </c>
      <c r="G11" s="1">
        <f t="shared" si="4"/>
        <v>-0.57938246118933878</v>
      </c>
      <c r="H11" s="6">
        <f t="shared" si="5"/>
        <v>1.0084998707414776</v>
      </c>
      <c r="I11" s="6">
        <f t="shared" si="6"/>
        <v>-1.0084998707414776</v>
      </c>
      <c r="J11"/>
    </row>
    <row r="12" spans="2:10">
      <c r="B12" s="1">
        <f t="shared" si="7"/>
        <v>3.0000000000000002E-2</v>
      </c>
      <c r="C12" s="1">
        <f t="shared" si="0"/>
        <v>0.48945338343665196</v>
      </c>
      <c r="D12" s="1">
        <f t="shared" si="1"/>
        <v>0.29061214453873757</v>
      </c>
      <c r="E12" s="1">
        <f t="shared" si="2"/>
        <v>0.7397741358548926</v>
      </c>
      <c r="F12" s="1">
        <f t="shared" si="3"/>
        <v>0.73977413585489282</v>
      </c>
      <c r="G12" s="1">
        <f t="shared" si="4"/>
        <v>-0.70933313298514067</v>
      </c>
      <c r="H12" s="6">
        <f t="shared" si="5"/>
        <v>0.99962518573862635</v>
      </c>
      <c r="I12" s="6">
        <f t="shared" si="6"/>
        <v>-0.99962518573862635</v>
      </c>
      <c r="J12"/>
    </row>
    <row r="13" spans="2:10">
      <c r="B13" s="1">
        <f t="shared" si="7"/>
        <v>3.5000000000000003E-2</v>
      </c>
      <c r="C13" s="1">
        <f t="shared" si="0"/>
        <v>0.3286815496217082</v>
      </c>
      <c r="D13" s="1">
        <f t="shared" si="1"/>
        <v>0.31474391624867293</v>
      </c>
      <c r="E13" s="1">
        <f t="shared" si="2"/>
        <v>0.60482209130128506</v>
      </c>
      <c r="F13" s="1">
        <f t="shared" si="3"/>
        <v>0.60482209130128506</v>
      </c>
      <c r="G13" s="1">
        <f t="shared" si="4"/>
        <v>-0.81509204161242488</v>
      </c>
      <c r="H13" s="6">
        <f t="shared" si="5"/>
        <v>0.990828596961848</v>
      </c>
      <c r="I13" s="6">
        <f t="shared" si="6"/>
        <v>-0.990828596961848</v>
      </c>
      <c r="J13"/>
    </row>
    <row r="14" spans="2:10">
      <c r="B14" s="1">
        <f t="shared" si="7"/>
        <v>0.04</v>
      </c>
      <c r="C14" s="1">
        <f t="shared" si="0"/>
        <v>0.15769068258760124</v>
      </c>
      <c r="D14" s="1">
        <f t="shared" si="1"/>
        <v>0.3290899894934019</v>
      </c>
      <c r="E14" s="1">
        <f t="shared" si="2"/>
        <v>0.45354884849302973</v>
      </c>
      <c r="F14" s="1">
        <f t="shared" si="3"/>
        <v>0.45354884849302979</v>
      </c>
      <c r="G14" s="1">
        <f t="shared" si="4"/>
        <v>-0.89381568018497892</v>
      </c>
      <c r="H14" s="6">
        <f t="shared" si="5"/>
        <v>0.98210941717317013</v>
      </c>
      <c r="I14" s="6">
        <f t="shared" si="6"/>
        <v>-0.98210941717317013</v>
      </c>
      <c r="J14"/>
    </row>
    <row r="15" spans="2:10">
      <c r="B15" s="1">
        <f t="shared" si="7"/>
        <v>4.4999999999999998E-2</v>
      </c>
      <c r="C15" s="1">
        <f t="shared" si="0"/>
        <v>-1.8202943136702968E-2</v>
      </c>
      <c r="D15" s="1">
        <f t="shared" si="1"/>
        <v>0.33320433072093131</v>
      </c>
      <c r="E15" s="1">
        <f t="shared" si="2"/>
        <v>0.29091395348712418</v>
      </c>
      <c r="F15" s="1">
        <f t="shared" si="3"/>
        <v>0.29091395348712423</v>
      </c>
      <c r="G15" s="1">
        <f t="shared" si="4"/>
        <v>-0.94354561666783465</v>
      </c>
      <c r="H15" s="6">
        <f t="shared" si="5"/>
        <v>0.97346696518223674</v>
      </c>
      <c r="I15" s="6">
        <f t="shared" si="6"/>
        <v>-0.97346696518223674</v>
      </c>
      <c r="J15"/>
    </row>
    <row r="16" spans="2:10">
      <c r="B16" s="1">
        <f t="shared" si="7"/>
        <v>4.9999999999999996E-2</v>
      </c>
      <c r="C16" s="1">
        <f t="shared" si="0"/>
        <v>-0.19353062142399829</v>
      </c>
      <c r="D16" s="1">
        <f t="shared" si="1"/>
        <v>0.32695902100874324</v>
      </c>
      <c r="E16" s="1">
        <f t="shared" si="2"/>
        <v>0.12214106577638152</v>
      </c>
      <c r="F16" s="1">
        <f t="shared" si="3"/>
        <v>0.12214106577638162</v>
      </c>
      <c r="G16" s="1">
        <f t="shared" si="4"/>
        <v>-0.96325349071537492</v>
      </c>
      <c r="H16" s="6">
        <f t="shared" si="5"/>
        <v>0.96490056579309047</v>
      </c>
      <c r="I16" s="6">
        <f t="shared" si="6"/>
        <v>-0.96490056579309047</v>
      </c>
      <c r="J16"/>
    </row>
    <row r="17" spans="2:10">
      <c r="B17" s="1">
        <f t="shared" si="7"/>
        <v>5.4999999999999993E-2</v>
      </c>
      <c r="C17" s="1">
        <f t="shared" si="0"/>
        <v>-0.3628412420105086</v>
      </c>
      <c r="D17" s="1">
        <f t="shared" si="1"/>
        <v>0.31054823318913177</v>
      </c>
      <c r="E17" s="1">
        <f t="shared" si="2"/>
        <v>-4.7448053646760378E-2</v>
      </c>
      <c r="F17" s="1">
        <f t="shared" si="3"/>
        <v>-4.7448053646760108E-2</v>
      </c>
      <c r="G17" s="1">
        <f t="shared" si="4"/>
        <v>-0.95285648765658837</v>
      </c>
      <c r="H17" s="6">
        <f t="shared" si="5"/>
        <v>0.95640954975142189</v>
      </c>
      <c r="I17" s="6">
        <f t="shared" si="6"/>
        <v>-0.95640954975142189</v>
      </c>
      <c r="J17"/>
    </row>
    <row r="18" spans="2:10">
      <c r="B18" s="1">
        <f t="shared" si="7"/>
        <v>5.9999999999999991E-2</v>
      </c>
      <c r="C18" s="1">
        <f t="shared" si="0"/>
        <v>-0.52087077088482714</v>
      </c>
      <c r="D18" s="1">
        <f t="shared" si="1"/>
        <v>0.28448219482453302</v>
      </c>
      <c r="E18" s="1">
        <f t="shared" si="2"/>
        <v>-0.21259967613824696</v>
      </c>
      <c r="F18" s="1">
        <f t="shared" si="3"/>
        <v>-0.21259967613824701</v>
      </c>
      <c r="G18" s="1">
        <f t="shared" si="4"/>
        <v>-0.91320332887074041</v>
      </c>
      <c r="H18" s="6">
        <f t="shared" si="5"/>
        <v>0.94799325369228404</v>
      </c>
      <c r="I18" s="6">
        <f t="shared" si="6"/>
        <v>-0.94799325369228404</v>
      </c>
      <c r="J18"/>
    </row>
    <row r="19" spans="2:10">
      <c r="B19" s="1">
        <f t="shared" si="7"/>
        <v>6.4999999999999988E-2</v>
      </c>
      <c r="C19" s="1">
        <f t="shared" si="0"/>
        <v>-0.66270591429184589</v>
      </c>
      <c r="D19" s="1">
        <f t="shared" si="1"/>
        <v>0.24957132472989541</v>
      </c>
      <c r="E19" s="1">
        <f t="shared" si="2"/>
        <v>-0.36828922634970052</v>
      </c>
      <c r="F19" s="1">
        <f t="shared" si="3"/>
        <v>-0.36828922634970024</v>
      </c>
      <c r="G19" s="1">
        <f t="shared" si="4"/>
        <v>-0.84603172800008786</v>
      </c>
      <c r="H19" s="6">
        <f t="shared" si="5"/>
        <v>0.93965102008826629</v>
      </c>
      <c r="I19" s="6">
        <f t="shared" si="6"/>
        <v>-0.93965102008826629</v>
      </c>
      <c r="J19"/>
    </row>
    <row r="20" spans="2:10">
      <c r="B20" s="1">
        <f t="shared" si="7"/>
        <v>6.9999999999999993E-2</v>
      </c>
      <c r="C20" s="1">
        <f t="shared" si="0"/>
        <v>-0.78393687787654487</v>
      </c>
      <c r="D20" s="1">
        <f t="shared" si="1"/>
        <v>0.20690103625323802</v>
      </c>
      <c r="E20" s="1">
        <f t="shared" si="2"/>
        <v>-0.5098725003090866</v>
      </c>
      <c r="F20" s="1">
        <f t="shared" si="3"/>
        <v>-0.50987250030908671</v>
      </c>
      <c r="G20" s="1">
        <f t="shared" si="4"/>
        <v>-0.75389912736774234</v>
      </c>
      <c r="H20" s="6">
        <f t="shared" si="5"/>
        <v>0.93138219719812554</v>
      </c>
      <c r="I20" s="6">
        <f t="shared" si="6"/>
        <v>-0.93138219719812554</v>
      </c>
      <c r="J20"/>
    </row>
    <row r="21" spans="2:10">
      <c r="B21" s="1">
        <f t="shared" si="7"/>
        <v>7.4999999999999997E-2</v>
      </c>
      <c r="C21" s="1">
        <f t="shared" si="0"/>
        <v>-0.88079447153534463</v>
      </c>
      <c r="D21" s="1">
        <f t="shared" si="1"/>
        <v>0.15779799070523112</v>
      </c>
      <c r="E21" s="1">
        <f t="shared" si="2"/>
        <v>-0.63322248229979394</v>
      </c>
      <c r="F21" s="1">
        <f t="shared" si="3"/>
        <v>-0.63322248229979361</v>
      </c>
      <c r="G21" s="1">
        <f t="shared" si="4"/>
        <v>-0.64008932268024288</v>
      </c>
      <c r="H21" s="6">
        <f t="shared" si="5"/>
        <v>0.92318613901586755</v>
      </c>
      <c r="I21" s="6">
        <f t="shared" si="6"/>
        <v>-0.92318613901586755</v>
      </c>
      <c r="J21"/>
    </row>
    <row r="22" spans="2:10">
      <c r="B22" s="1">
        <f t="shared" si="7"/>
        <v>0.08</v>
      </c>
      <c r="C22" s="1">
        <f t="shared" si="0"/>
        <v>-0.95026729725011283</v>
      </c>
      <c r="D22" s="1">
        <f t="shared" si="1"/>
        <v>0.10378885015192214</v>
      </c>
      <c r="E22" s="1">
        <f t="shared" si="2"/>
        <v>-0.73484778594713906</v>
      </c>
      <c r="F22" s="1">
        <f t="shared" si="3"/>
        <v>-0.73484778594713918</v>
      </c>
      <c r="G22" s="1">
        <f t="shared" si="4"/>
        <v>-0.50849828332198721</v>
      </c>
      <c r="H22" s="6">
        <f t="shared" si="5"/>
        <v>0.91506220522027815</v>
      </c>
      <c r="I22" s="6">
        <f t="shared" si="6"/>
        <v>-0.91506220522027815</v>
      </c>
      <c r="J22"/>
    </row>
    <row r="23" spans="2:10">
      <c r="B23" s="1">
        <f t="shared" si="7"/>
        <v>8.5000000000000006E-2</v>
      </c>
      <c r="C23" s="1">
        <f t="shared" si="0"/>
        <v>-0.99019537641960009</v>
      </c>
      <c r="D23" s="1">
        <f t="shared" si="1"/>
        <v>4.6552811986921773E-2</v>
      </c>
      <c r="E23" s="1">
        <f t="shared" si="2"/>
        <v>-0.81198938228233486</v>
      </c>
      <c r="F23" s="1">
        <f t="shared" si="3"/>
        <v>-0.81198938228233475</v>
      </c>
      <c r="G23" s="1">
        <f t="shared" si="4"/>
        <v>-0.3635030603455211</v>
      </c>
      <c r="H23" s="6">
        <f t="shared" si="5"/>
        <v>0.9070097611248974</v>
      </c>
      <c r="I23" s="6">
        <f t="shared" si="6"/>
        <v>-0.9070097611248974</v>
      </c>
      <c r="J23"/>
    </row>
    <row r="24" spans="2:10">
      <c r="B24" s="1">
        <f t="shared" si="7"/>
        <v>9.0000000000000011E-2</v>
      </c>
      <c r="C24" s="1">
        <f t="shared" si="0"/>
        <v>-0.99933730572232393</v>
      </c>
      <c r="D24" s="1">
        <f t="shared" si="1"/>
        <v>-1.2130598970032713E-2</v>
      </c>
      <c r="E24" s="1">
        <f t="shared" si="2"/>
        <v>-0.86269300685008343</v>
      </c>
      <c r="F24" s="1">
        <f t="shared" si="3"/>
        <v>-0.8626930068500831</v>
      </c>
      <c r="G24" s="1">
        <f t="shared" si="4"/>
        <v>-0.20981812856559751</v>
      </c>
      <c r="H24" s="6">
        <f t="shared" si="5"/>
        <v>0.8990281776284349</v>
      </c>
      <c r="I24" s="6">
        <f t="shared" si="6"/>
        <v>-0.8990281776284349</v>
      </c>
      <c r="J24"/>
    </row>
    <row r="25" spans="2:10">
      <c r="B25" s="1">
        <f t="shared" si="7"/>
        <v>9.5000000000000015E-2</v>
      </c>
      <c r="C25" s="1">
        <f t="shared" si="0"/>
        <v>-0.97740885356895635</v>
      </c>
      <c r="D25" s="1">
        <f t="shared" si="1"/>
        <v>-7.0436857653043652E-2</v>
      </c>
      <c r="E25" s="1">
        <f t="shared" si="2"/>
        <v>-0.88585543501477337</v>
      </c>
      <c r="F25" s="1">
        <f t="shared" si="3"/>
        <v>-0.88585543501477315</v>
      </c>
      <c r="G25" s="1">
        <f t="shared" si="4"/>
        <v>-5.2343821226893954E-2</v>
      </c>
      <c r="H25" s="6">
        <f t="shared" si="5"/>
        <v>0.89111683116562013</v>
      </c>
      <c r="I25" s="6">
        <f t="shared" si="6"/>
        <v>-0.89111683116562013</v>
      </c>
      <c r="J25"/>
    </row>
    <row r="26" spans="2:10">
      <c r="B26" s="1">
        <f t="shared" si="7"/>
        <v>0.10000000000000002</v>
      </c>
      <c r="C26" s="1">
        <f t="shared" si="0"/>
        <v>-0.9250917971424818</v>
      </c>
      <c r="D26" s="1">
        <f t="shared" si="1"/>
        <v>-0.12655316503200867</v>
      </c>
      <c r="E26" s="1">
        <f t="shared" si="2"/>
        <v>-0.88124365368794622</v>
      </c>
      <c r="F26" s="1">
        <f t="shared" si="3"/>
        <v>-0.88124365368794599</v>
      </c>
      <c r="G26" s="1">
        <f t="shared" si="4"/>
        <v>0.10398832161343347</v>
      </c>
      <c r="H26" s="6">
        <f t="shared" si="5"/>
        <v>0.88327510365848683</v>
      </c>
      <c r="I26" s="6">
        <f t="shared" si="6"/>
        <v>-0.88327510365848683</v>
      </c>
      <c r="J26"/>
    </row>
    <row r="27" spans="2:10">
      <c r="B27" s="1">
        <f t="shared" si="7"/>
        <v>0.10500000000000002</v>
      </c>
      <c r="C27" s="1">
        <f t="shared" si="0"/>
        <v>-0.8440127252738413</v>
      </c>
      <c r="D27" s="1">
        <f t="shared" si="1"/>
        <v>-0.17873480982057011</v>
      </c>
      <c r="E27" s="1">
        <f t="shared" si="2"/>
        <v>-0.84948681208786647</v>
      </c>
      <c r="F27" s="1">
        <f t="shared" si="3"/>
        <v>-0.84948681208786658</v>
      </c>
      <c r="G27" s="1">
        <f t="shared" si="4"/>
        <v>0.25436845897461502</v>
      </c>
      <c r="H27" s="6">
        <f t="shared" si="5"/>
        <v>0.87550238246808498</v>
      </c>
      <c r="I27" s="6">
        <f t="shared" si="6"/>
        <v>-0.87550238246808498</v>
      </c>
      <c r="J27"/>
    </row>
    <row r="28" spans="2:10">
      <c r="B28" s="1">
        <f t="shared" si="7"/>
        <v>0.11000000000000003</v>
      </c>
      <c r="C28" s="1">
        <f t="shared" si="0"/>
        <v>-0.73669246619254214</v>
      </c>
      <c r="D28" s="1">
        <f t="shared" si="1"/>
        <v>-0.22535941326902759</v>
      </c>
      <c r="E28" s="1">
        <f t="shared" si="2"/>
        <v>-0.79204167718602991</v>
      </c>
      <c r="F28" s="1">
        <f t="shared" si="3"/>
        <v>-0.7920416771860298</v>
      </c>
      <c r="G28" s="1">
        <f t="shared" si="4"/>
        <v>0.3942549157009384</v>
      </c>
      <c r="H28" s="6">
        <f t="shared" si="5"/>
        <v>0.86779806034661811</v>
      </c>
      <c r="I28" s="6">
        <f t="shared" si="6"/>
        <v>-0.86779806034661811</v>
      </c>
      <c r="J28"/>
    </row>
    <row r="29" spans="2:10">
      <c r="B29" s="1">
        <f t="shared" si="7"/>
        <v>0.11500000000000003</v>
      </c>
      <c r="C29" s="1">
        <f t="shared" si="0"/>
        <v>-0.60646771249329556</v>
      </c>
      <c r="D29" s="1">
        <f t="shared" si="1"/>
        <v>-0.2649773705181534</v>
      </c>
      <c r="E29" s="1">
        <f t="shared" si="2"/>
        <v>-0.71113312534836459</v>
      </c>
      <c r="F29" s="1">
        <f t="shared" si="3"/>
        <v>-0.71113312534836459</v>
      </c>
      <c r="G29" s="1">
        <f t="shared" si="4"/>
        <v>0.51950979783426332</v>
      </c>
      <c r="H29" s="6">
        <f t="shared" si="5"/>
        <v>0.86016153539000195</v>
      </c>
      <c r="I29" s="6">
        <f t="shared" si="6"/>
        <v>-0.86016153539000195</v>
      </c>
      <c r="J29"/>
    </row>
    <row r="30" spans="2:10">
      <c r="B30" s="1">
        <f t="shared" si="7"/>
        <v>0.12000000000000004</v>
      </c>
      <c r="C30" s="1">
        <f t="shared" si="0"/>
        <v>-0.45738728007569035</v>
      </c>
      <c r="D30" s="1">
        <f t="shared" si="1"/>
        <v>-0.29635692024252441</v>
      </c>
      <c r="E30" s="1">
        <f t="shared" si="2"/>
        <v>-0.60967194609571451</v>
      </c>
      <c r="F30" s="1">
        <f t="shared" si="3"/>
        <v>-0.60967194609571473</v>
      </c>
      <c r="G30" s="1">
        <f t="shared" si="4"/>
        <v>0.62651975693850559</v>
      </c>
      <c r="H30" s="6">
        <f t="shared" si="5"/>
        <v>0.85259221099084004</v>
      </c>
      <c r="I30" s="6">
        <f t="shared" si="6"/>
        <v>-0.85259221099084004</v>
      </c>
      <c r="J30"/>
    </row>
    <row r="31" spans="2:10">
      <c r="B31" s="1">
        <f t="shared" si="7"/>
        <v>0.12500000000000003</v>
      </c>
      <c r="C31" s="1">
        <f t="shared" si="0"/>
        <v>-0.29408622646868293</v>
      </c>
      <c r="D31" s="1">
        <f t="shared" si="1"/>
        <v>-0.31852244132375146</v>
      </c>
      <c r="E31" s="1">
        <f t="shared" si="2"/>
        <v>-0.49115289496680731</v>
      </c>
      <c r="F31" s="1">
        <f t="shared" si="3"/>
        <v>-0.49115289496680753</v>
      </c>
      <c r="G31" s="1">
        <f t="shared" si="4"/>
        <v>0.71229843260831749</v>
      </c>
      <c r="H31" s="6">
        <f t="shared" si="5"/>
        <v>0.84508949579181369</v>
      </c>
      <c r="I31" s="6">
        <f t="shared" si="6"/>
        <v>-0.84508949579181369</v>
      </c>
      <c r="J31"/>
    </row>
    <row r="32" spans="2:10">
      <c r="B32" s="1">
        <f t="shared" si="7"/>
        <v>0.13000000000000003</v>
      </c>
      <c r="C32" s="1">
        <f t="shared" si="0"/>
        <v>-0.12164174232521535</v>
      </c>
      <c r="D32" s="1">
        <f t="shared" si="1"/>
        <v>-0.33078478587230509</v>
      </c>
      <c r="E32" s="1">
        <f t="shared" si="2"/>
        <v>-0.35953649120463865</v>
      </c>
      <c r="F32" s="1">
        <f t="shared" si="3"/>
        <v>-0.35953649120463888</v>
      </c>
      <c r="G32" s="1">
        <f t="shared" si="4"/>
        <v>0.77456772925950779</v>
      </c>
      <c r="H32" s="6">
        <f t="shared" si="5"/>
        <v>0.83765280363948191</v>
      </c>
      <c r="I32" s="6">
        <f t="shared" si="6"/>
        <v>-0.83765280363948191</v>
      </c>
      <c r="J32"/>
    </row>
    <row r="33" spans="2:10">
      <c r="B33" s="1">
        <f t="shared" si="7"/>
        <v>0.13500000000000004</v>
      </c>
      <c r="C33" s="1">
        <f t="shared" si="0"/>
        <v>5.4584703437602904E-2</v>
      </c>
      <c r="D33" s="1">
        <f t="shared" si="1"/>
        <v>-0.33276270551440001</v>
      </c>
      <c r="E33" s="1">
        <f t="shared" si="2"/>
        <v>-0.21911849693488283</v>
      </c>
      <c r="F33" s="1">
        <f t="shared" si="3"/>
        <v>-0.21911849693488311</v>
      </c>
      <c r="G33" s="1">
        <f t="shared" si="4"/>
        <v>0.81181578704170665</v>
      </c>
      <c r="H33" s="6">
        <f t="shared" si="5"/>
        <v>0.83028155353848798</v>
      </c>
      <c r="I33" s="6">
        <f t="shared" si="6"/>
        <v>-0.83028155353848798</v>
      </c>
      <c r="J33"/>
    </row>
    <row r="34" spans="2:10">
      <c r="B34" s="1">
        <f t="shared" si="7"/>
        <v>0.14000000000000004</v>
      </c>
      <c r="C34" s="1">
        <f t="shared" si="0"/>
        <v>0.22911405698965132</v>
      </c>
      <c r="D34" s="1">
        <f t="shared" si="1"/>
        <v>-0.32439470477957033</v>
      </c>
      <c r="E34" s="1">
        <f t="shared" si="2"/>
        <v>-7.4391326103437808E-2</v>
      </c>
      <c r="F34" s="1">
        <f t="shared" si="3"/>
        <v>-7.4391326103438099E-2</v>
      </c>
      <c r="G34" s="1">
        <f t="shared" si="4"/>
        <v>0.8233302642454472</v>
      </c>
      <c r="H34" s="6">
        <f t="shared" si="5"/>
        <v>0.82297516960616823</v>
      </c>
      <c r="I34" s="6">
        <f t="shared" si="6"/>
        <v>-0.82297516960616823</v>
      </c>
      <c r="J34"/>
    </row>
    <row r="35" spans="2:10">
      <c r="B35" s="1">
        <f t="shared" si="7"/>
        <v>0.14500000000000005</v>
      </c>
      <c r="C35" s="1">
        <f t="shared" si="0"/>
        <v>0.39652002876974057</v>
      </c>
      <c r="D35" s="1">
        <f t="shared" si="1"/>
        <v>-0.30594095305543662</v>
      </c>
      <c r="E35" s="1">
        <f t="shared" si="2"/>
        <v>7.0098193670623907E-2</v>
      </c>
      <c r="F35" s="1">
        <f t="shared" si="3"/>
        <v>7.0098193670623671E-2</v>
      </c>
      <c r="G35" s="1">
        <f t="shared" si="4"/>
        <v>0.80920633554976751</v>
      </c>
      <c r="H35" s="6">
        <f t="shared" si="5"/>
        <v>0.81573308102756203</v>
      </c>
      <c r="I35" s="6">
        <f t="shared" si="6"/>
        <v>-0.81573308102756203</v>
      </c>
      <c r="J35"/>
    </row>
    <row r="36" spans="2:10">
      <c r="B36" s="1">
        <f t="shared" si="7"/>
        <v>0.15000000000000005</v>
      </c>
      <c r="C36" s="1">
        <f t="shared" si="0"/>
        <v>0.55159780217445542</v>
      </c>
      <c r="D36" s="1">
        <f t="shared" si="1"/>
        <v>-0.2779751956651062</v>
      </c>
      <c r="E36" s="1">
        <f t="shared" si="2"/>
        <v>0.20989024799845221</v>
      </c>
      <c r="F36" s="1">
        <f t="shared" si="3"/>
        <v>0.20989024799845199</v>
      </c>
      <c r="G36" s="1">
        <f t="shared" si="4"/>
        <v>0.77032960204341605</v>
      </c>
      <c r="H36" s="6">
        <f t="shared" si="5"/>
        <v>0.80855472201081524</v>
      </c>
      <c r="I36" s="6">
        <f t="shared" si="6"/>
        <v>-0.80855472201081524</v>
      </c>
      <c r="J36"/>
    </row>
    <row r="37" spans="2:10">
      <c r="B37" s="1">
        <f t="shared" si="7"/>
        <v>0.15500000000000005</v>
      </c>
      <c r="C37" s="1">
        <f t="shared" si="0"/>
        <v>0.68952585643452824</v>
      </c>
      <c r="D37" s="1">
        <f t="shared" si="1"/>
        <v>-0.24136691555978118</v>
      </c>
      <c r="E37" s="1">
        <f t="shared" si="2"/>
        <v>0.3407482962364502</v>
      </c>
      <c r="F37" s="1">
        <f t="shared" si="3"/>
        <v>0.34074829623644992</v>
      </c>
      <c r="G37" s="1">
        <f t="shared" si="4"/>
        <v>0.70833488061591399</v>
      </c>
      <c r="H37" s="6">
        <f t="shared" si="5"/>
        <v>0.80143953174297899</v>
      </c>
      <c r="I37" s="6">
        <f t="shared" si="6"/>
        <v>-0.80143953174297899</v>
      </c>
      <c r="J37"/>
    </row>
    <row r="38" spans="2:10">
      <c r="B38" s="1">
        <f t="shared" si="7"/>
        <v>0.16000000000000006</v>
      </c>
      <c r="C38" s="1">
        <f t="shared" si="0"/>
        <v>0.80601587244606998</v>
      </c>
      <c r="D38" s="1">
        <f t="shared" si="1"/>
        <v>-0.19725430023712728</v>
      </c>
      <c r="E38" s="1">
        <f t="shared" si="2"/>
        <v>0.45878604639520681</v>
      </c>
      <c r="F38" s="1">
        <f t="shared" si="3"/>
        <v>0.45878604639520665</v>
      </c>
      <c r="G38" s="1">
        <f t="shared" si="4"/>
        <v>0.62554256856286705</v>
      </c>
      <c r="H38" s="6">
        <f t="shared" si="5"/>
        <v>0.79438695434619444</v>
      </c>
      <c r="I38" s="6">
        <f t="shared" si="6"/>
        <v>-0.79438695434619444</v>
      </c>
      <c r="J38"/>
    </row>
    <row r="39" spans="2:10">
      <c r="B39" s="1">
        <f t="shared" si="7"/>
        <v>0.16500000000000006</v>
      </c>
      <c r="C39" s="1">
        <f t="shared" si="0"/>
        <v>0.89744606083668366</v>
      </c>
      <c r="D39" s="1">
        <f t="shared" si="1"/>
        <v>-0.14700885437054426</v>
      </c>
      <c r="E39" s="1">
        <f t="shared" si="2"/>
        <v>0.56058138428012361</v>
      </c>
      <c r="F39" s="1">
        <f t="shared" si="3"/>
        <v>0.56058138428012338</v>
      </c>
      <c r="G39" s="1">
        <f t="shared" si="4"/>
        <v>0.52487494234461407</v>
      </c>
      <c r="H39" s="6">
        <f t="shared" si="5"/>
        <v>0.78739643883426524</v>
      </c>
      <c r="I39" s="6">
        <f t="shared" si="6"/>
        <v>-0.78739643883426524</v>
      </c>
      <c r="J39"/>
    </row>
    <row r="40" spans="2:10">
      <c r="B40" s="1">
        <f t="shared" si="7"/>
        <v>0.17000000000000007</v>
      </c>
      <c r="C40" s="1">
        <f t="shared" si="0"/>
        <v>0.96097376696550751</v>
      </c>
      <c r="D40" s="1">
        <f t="shared" si="1"/>
        <v>-9.2192758377561163E-2</v>
      </c>
      <c r="E40" s="1">
        <f t="shared" si="2"/>
        <v>0.643273965635072</v>
      </c>
      <c r="F40" s="1">
        <f t="shared" si="3"/>
        <v>0.64327396563507178</v>
      </c>
      <c r="G40" s="1">
        <f t="shared" si="4"/>
        <v>0.40975532803402043</v>
      </c>
      <c r="H40" s="6">
        <f t="shared" si="5"/>
        <v>0.78046743906961169</v>
      </c>
      <c r="I40" s="6">
        <f t="shared" si="6"/>
        <v>-0.78046743906961169</v>
      </c>
      <c r="J40"/>
    </row>
    <row r="41" spans="2:10">
      <c r="B41" s="1">
        <f t="shared" si="7"/>
        <v>0.17500000000000007</v>
      </c>
      <c r="C41" s="1">
        <f t="shared" si="0"/>
        <v>0.99462385185679114</v>
      </c>
      <c r="D41" s="1">
        <f t="shared" si="1"/>
        <v>-3.4510298691480812E-2</v>
      </c>
      <c r="E41" s="1">
        <f t="shared" si="2"/>
        <v>0.70464374245912498</v>
      </c>
      <c r="F41" s="1">
        <f t="shared" si="3"/>
        <v>0.70464374245912487</v>
      </c>
      <c r="G41" s="1">
        <f t="shared" si="4"/>
        <v>0.28399355869292642</v>
      </c>
      <c r="H41" s="6">
        <f t="shared" si="5"/>
        <v>0.77359941372060259</v>
      </c>
      <c r="I41" s="6">
        <f t="shared" si="6"/>
        <v>-0.77359941372060259</v>
      </c>
      <c r="J41"/>
    </row>
    <row r="42" spans="2:10">
      <c r="B42" s="1">
        <f t="shared" si="7"/>
        <v>0.18000000000000008</v>
      </c>
      <c r="C42" s="1">
        <f t="shared" si="0"/>
        <v>0.99735010121670675</v>
      </c>
      <c r="D42" s="1">
        <f t="shared" si="1"/>
        <v>2.4245120183021569E-2</v>
      </c>
      <c r="E42" s="1">
        <f t="shared" si="2"/>
        <v>0.743168331517299</v>
      </c>
      <c r="F42" s="1">
        <f t="shared" si="3"/>
        <v>0.74316833151729889</v>
      </c>
      <c r="G42" s="1">
        <f t="shared" si="4"/>
        <v>0.15166149773672935</v>
      </c>
      <c r="H42" s="6">
        <f t="shared" si="5"/>
        <v>0.76679182621926467</v>
      </c>
      <c r="I42" s="6">
        <f t="shared" si="6"/>
        <v>-0.76679182621926467</v>
      </c>
      <c r="J42"/>
    </row>
    <row r="43" spans="2:10">
      <c r="B43" s="1">
        <f t="shared" si="7"/>
        <v>0.18500000000000008</v>
      </c>
      <c r="C43" s="1">
        <f t="shared" si="0"/>
        <v>0.96906775326655181</v>
      </c>
      <c r="D43" s="1">
        <f t="shared" si="1"/>
        <v>8.224673438294465E-2</v>
      </c>
      <c r="E43" s="1">
        <f t="shared" si="2"/>
        <v>0.75805782338932093</v>
      </c>
      <c r="F43" s="1">
        <f t="shared" si="3"/>
        <v>0.75805782338932093</v>
      </c>
      <c r="G43" s="1">
        <f t="shared" si="4"/>
        <v>1.6962648038203923E-2</v>
      </c>
      <c r="H43" s="6">
        <f t="shared" si="5"/>
        <v>0.76004414471936144</v>
      </c>
      <c r="I43" s="6">
        <f t="shared" si="6"/>
        <v>-0.76004414471936144</v>
      </c>
      <c r="J43"/>
    </row>
    <row r="44" spans="2:10">
      <c r="B44" s="1">
        <f t="shared" si="7"/>
        <v>0.19000000000000009</v>
      </c>
      <c r="C44" s="1">
        <f t="shared" si="0"/>
        <v>0.91065613406996182</v>
      </c>
      <c r="D44" s="1">
        <f t="shared" si="1"/>
        <v>0.13769121657532313</v>
      </c>
      <c r="E44" s="1">
        <f t="shared" si="2"/>
        <v>0.74926635193139468</v>
      </c>
      <c r="F44" s="1">
        <f t="shared" si="3"/>
        <v>0.74926635193139468</v>
      </c>
      <c r="G44" s="1">
        <f t="shared" si="4"/>
        <v>-0.11590002119369955</v>
      </c>
      <c r="H44" s="6">
        <f t="shared" si="5"/>
        <v>0.75335584205484396</v>
      </c>
      <c r="I44" s="6">
        <f t="shared" si="6"/>
        <v>-0.75335584205484396</v>
      </c>
      <c r="J44"/>
    </row>
    <row r="45" spans="2:10">
      <c r="B45" s="1">
        <f t="shared" si="7"/>
        <v>0.19500000000000009</v>
      </c>
      <c r="C45" s="1">
        <f t="shared" si="0"/>
        <v>0.82393131841921619</v>
      </c>
      <c r="D45" s="1">
        <f t="shared" si="1"/>
        <v>0.18885474318078233</v>
      </c>
      <c r="E45" s="1">
        <f t="shared" si="2"/>
        <v>0.71748047392631031</v>
      </c>
      <c r="F45" s="1">
        <f t="shared" si="3"/>
        <v>0.7174804739263102</v>
      </c>
      <c r="G45" s="1">
        <f t="shared" si="4"/>
        <v>-0.24285391506574794</v>
      </c>
      <c r="H45" s="6">
        <f t="shared" si="5"/>
        <v>0.74672639569866461</v>
      </c>
      <c r="I45" s="6">
        <f t="shared" si="6"/>
        <v>-0.74672639569866461</v>
      </c>
      <c r="J45"/>
    </row>
    <row r="46" spans="2:10">
      <c r="B46" s="1">
        <f t="shared" si="7"/>
        <v>0.20000000000000009</v>
      </c>
      <c r="C46" s="1">
        <f t="shared" si="0"/>
        <v>0.71158966628061204</v>
      </c>
      <c r="D46" s="1">
        <f t="shared" si="1"/>
        <v>0.23414658974706037</v>
      </c>
      <c r="E46" s="1">
        <f t="shared" si="2"/>
        <v>0.66408512427026256</v>
      </c>
      <c r="F46" s="1">
        <f t="shared" si="3"/>
        <v>0.66408512427026267</v>
      </c>
      <c r="G46" s="1">
        <f t="shared" si="4"/>
        <v>-0.36008035064894511</v>
      </c>
      <c r="H46" s="6">
        <f t="shared" si="5"/>
        <v>0.74015528772195471</v>
      </c>
      <c r="I46" s="6">
        <f t="shared" si="6"/>
        <v>-0.74015528772195471</v>
      </c>
      <c r="J46"/>
    </row>
    <row r="47" spans="2:10">
      <c r="B47" s="1">
        <f t="shared" si="7"/>
        <v>0.2050000000000001</v>
      </c>
      <c r="C47" s="1">
        <f t="shared" si="0"/>
        <v>0.57712399030646133</v>
      </c>
      <c r="D47" s="1">
        <f t="shared" si="1"/>
        <v>0.27215858813952715</v>
      </c>
      <c r="E47" s="1">
        <f t="shared" si="2"/>
        <v>0.59110859143394867</v>
      </c>
      <c r="F47" s="1">
        <f t="shared" si="3"/>
        <v>0.59110859143394834</v>
      </c>
      <c r="G47" s="1">
        <f t="shared" si="4"/>
        <v>-0.46412808539286116</v>
      </c>
      <c r="H47" s="6">
        <f t="shared" si="5"/>
        <v>0.73364200475356178</v>
      </c>
      <c r="I47" s="6">
        <f t="shared" si="6"/>
        <v>-0.73364200475356178</v>
      </c>
      <c r="J47"/>
    </row>
    <row r="48" spans="2:10">
      <c r="B48" s="1">
        <f t="shared" si="7"/>
        <v>0.2100000000000001</v>
      </c>
      <c r="C48" s="1">
        <f t="shared" si="0"/>
        <v>0.42471496084835192</v>
      </c>
      <c r="D48" s="1">
        <f t="shared" si="1"/>
        <v>0.30170890787592247</v>
      </c>
      <c r="E48" s="1">
        <f t="shared" si="2"/>
        <v>0.5011485807853101</v>
      </c>
      <c r="F48" s="1">
        <f t="shared" si="3"/>
        <v>0.50114858078530977</v>
      </c>
      <c r="G48" s="1">
        <f t="shared" si="4"/>
        <v>-0.55201350425030071</v>
      </c>
      <c r="H48" s="6">
        <f t="shared" si="5"/>
        <v>0.72718603793994063</v>
      </c>
      <c r="I48" s="6">
        <f t="shared" si="6"/>
        <v>-0.72718603793994063</v>
      </c>
      <c r="J48"/>
    </row>
    <row r="49" spans="2:10">
      <c r="B49" s="1">
        <f t="shared" si="7"/>
        <v>0.21500000000000011</v>
      </c>
      <c r="C49" s="1">
        <f t="shared" si="0"/>
        <v>0.25910112479680719</v>
      </c>
      <c r="D49" s="1">
        <f t="shared" si="1"/>
        <v>0.32187880040047684</v>
      </c>
      <c r="E49" s="1">
        <f t="shared" si="2"/>
        <v>0.39728198141955712</v>
      </c>
      <c r="F49" s="1">
        <f t="shared" si="3"/>
        <v>0.39728198141955723</v>
      </c>
      <c r="G49" s="1">
        <f t="shared" si="4"/>
        <v>-0.62130460401910148</v>
      </c>
      <c r="H49" s="6">
        <f t="shared" si="5"/>
        <v>0.72078688290540061</v>
      </c>
      <c r="I49" s="6">
        <f t="shared" si="6"/>
        <v>-0.72078688290540061</v>
      </c>
      <c r="J49"/>
    </row>
    <row r="50" spans="2:10">
      <c r="B50" s="1">
        <f t="shared" si="7"/>
        <v>0.22000000000000011</v>
      </c>
      <c r="C50" s="1">
        <f t="shared" si="0"/>
        <v>8.5431579489696971E-2</v>
      </c>
      <c r="D50" s="1">
        <f t="shared" si="1"/>
        <v>0.3320411638817285</v>
      </c>
      <c r="E50" s="1">
        <f t="shared" si="2"/>
        <v>0.28296140978719714</v>
      </c>
      <c r="F50" s="1">
        <f t="shared" si="3"/>
        <v>0.2829614097871968</v>
      </c>
      <c r="G50" s="1">
        <f t="shared" si="4"/>
        <v>-0.6701864641300066</v>
      </c>
      <c r="H50" s="6">
        <f t="shared" si="5"/>
        <v>0.71444403971269954</v>
      </c>
      <c r="I50" s="6">
        <f t="shared" si="6"/>
        <v>-0.71444403971269954</v>
      </c>
      <c r="J50"/>
    </row>
    <row r="51" spans="2:10">
      <c r="B51" s="1">
        <f t="shared" si="7"/>
        <v>0.22500000000000012</v>
      </c>
      <c r="C51" s="1">
        <f t="shared" si="0"/>
        <v>-9.0894117797271329E-2</v>
      </c>
      <c r="D51" s="1">
        <f t="shared" si="1"/>
        <v>0.33188004042633179</v>
      </c>
      <c r="E51" s="1">
        <f t="shared" si="2"/>
        <v>0.16190195808807986</v>
      </c>
      <c r="F51" s="1">
        <f t="shared" si="3"/>
        <v>0.16190195808807945</v>
      </c>
      <c r="G51" s="1">
        <f t="shared" si="4"/>
        <v>-0.69750650557273752</v>
      </c>
      <c r="H51" s="6">
        <f t="shared" si="5"/>
        <v>0.70815701282398713</v>
      </c>
      <c r="I51" s="6">
        <f t="shared" si="6"/>
        <v>-0.70815701282398713</v>
      </c>
      <c r="J51"/>
    </row>
    <row r="52" spans="2:10">
      <c r="B52" s="1">
        <f t="shared" si="7"/>
        <v>0.23000000000000012</v>
      </c>
      <c r="C52" s="1">
        <f t="shared" si="0"/>
        <v>-0.26439382740630057</v>
      </c>
      <c r="D52" s="1">
        <f t="shared" si="1"/>
        <v>0.32140043952126568</v>
      </c>
      <c r="E52" s="1">
        <f t="shared" si="2"/>
        <v>3.7961817955514274E-2</v>
      </c>
      <c r="F52" s="1">
        <f t="shared" si="3"/>
        <v>3.7961817955513871E-2</v>
      </c>
      <c r="G52" s="1">
        <f t="shared" si="4"/>
        <v>-0.70279849385264881</v>
      </c>
      <c r="H52" s="6">
        <f t="shared" si="5"/>
        <v>0.70192531106208966</v>
      </c>
      <c r="I52" s="6">
        <f t="shared" si="6"/>
        <v>-0.70192531106208966</v>
      </c>
      <c r="J52"/>
    </row>
    <row r="53" spans="2:10">
      <c r="B53" s="1">
        <f t="shared" si="7"/>
        <v>0.23500000000000013</v>
      </c>
      <c r="C53" s="1">
        <f t="shared" si="0"/>
        <v>-0.42967327242087394</v>
      </c>
      <c r="D53" s="1">
        <f t="shared" si="1"/>
        <v>0.30092818228394808</v>
      </c>
      <c r="E53" s="1">
        <f t="shared" si="2"/>
        <v>-8.497942513978661E-2</v>
      </c>
      <c r="F53" s="1">
        <f t="shared" si="3"/>
        <v>-8.497942513978704E-2</v>
      </c>
      <c r="G53" s="1">
        <f t="shared" si="4"/>
        <v>-0.68628491686503013</v>
      </c>
      <c r="H53" s="6">
        <f t="shared" si="5"/>
        <v>0.69574844757213761</v>
      </c>
      <c r="I53" s="6">
        <f t="shared" si="6"/>
        <v>-0.69574844757213761</v>
      </c>
      <c r="J53"/>
    </row>
    <row r="54" spans="2:10">
      <c r="B54" s="1">
        <f t="shared" si="7"/>
        <v>0.24000000000000013</v>
      </c>
      <c r="C54" s="1">
        <f t="shared" si="0"/>
        <v>-0.58159375204992547</v>
      </c>
      <c r="D54" s="1">
        <f t="shared" si="1"/>
        <v>0.27109977136267277</v>
      </c>
      <c r="E54" s="1">
        <f t="shared" si="2"/>
        <v>-0.20314102587827512</v>
      </c>
      <c r="F54" s="1">
        <f t="shared" si="3"/>
        <v>-0.20314102587827548</v>
      </c>
      <c r="G54" s="1">
        <f t="shared" si="4"/>
        <v>-0.64885804314501072</v>
      </c>
      <c r="H54" s="6">
        <f t="shared" si="5"/>
        <v>0.68962593978352904</v>
      </c>
      <c r="I54" s="6">
        <f t="shared" si="6"/>
        <v>-0.68962593978352904</v>
      </c>
      <c r="J54"/>
    </row>
    <row r="55" spans="2:10">
      <c r="B55" s="1">
        <f t="shared" si="7"/>
        <v>0.24500000000000013</v>
      </c>
      <c r="C55" s="1">
        <f t="shared" si="0"/>
        <v>-0.71543190889847263</v>
      </c>
      <c r="D55" s="1">
        <f t="shared" si="1"/>
        <v>0.23284260144214336</v>
      </c>
      <c r="E55" s="1">
        <f t="shared" si="2"/>
        <v>-0.31295615265049553</v>
      </c>
      <c r="F55" s="1">
        <f t="shared" si="3"/>
        <v>-0.31295615265049581</v>
      </c>
      <c r="G55" s="1">
        <f t="shared" si="4"/>
        <v>-0.59204061926476492</v>
      </c>
      <c r="H55" s="6">
        <f t="shared" si="5"/>
        <v>0.68355730937222881</v>
      </c>
      <c r="I55" s="6">
        <f t="shared" si="6"/>
        <v>-0.68355730937222881</v>
      </c>
      <c r="J55"/>
    </row>
    <row r="56" spans="2:10">
      <c r="B56" s="1">
        <f t="shared" si="7"/>
        <v>0.25000000000000011</v>
      </c>
      <c r="C56" s="1">
        <f t="shared" si="0"/>
        <v>-0.82702658280282204</v>
      </c>
      <c r="D56" s="1">
        <f t="shared" si="1"/>
        <v>0.18734612562898859</v>
      </c>
      <c r="E56" s="1">
        <f t="shared" si="2"/>
        <v>-0.41117833593153447</v>
      </c>
      <c r="F56" s="1">
        <f t="shared" si="3"/>
        <v>-0.41117833593153486</v>
      </c>
      <c r="G56" s="1">
        <f t="shared" si="4"/>
        <v>-0.51792777739480622</v>
      </c>
      <c r="H56" s="6">
        <f t="shared" si="5"/>
        <v>0.67754208222339951</v>
      </c>
      <c r="I56" s="6">
        <f t="shared" si="6"/>
        <v>-0.67754208222339951</v>
      </c>
      <c r="J56"/>
    </row>
    <row r="57" spans="2:10">
      <c r="B57" s="1">
        <f t="shared" si="7"/>
        <v>0.25500000000000012</v>
      </c>
      <c r="C57" s="1">
        <f t="shared" si="0"/>
        <v>-0.91290818539994412</v>
      </c>
      <c r="D57" s="1">
        <f t="shared" si="1"/>
        <v>0.13602487418273901</v>
      </c>
      <c r="E57" s="1">
        <f t="shared" si="2"/>
        <v>-0.49497615390037392</v>
      </c>
      <c r="F57" s="1">
        <f t="shared" si="3"/>
        <v>-0.49497615390037419</v>
      </c>
      <c r="G57" s="1">
        <f t="shared" si="4"/>
        <v>-0.42911227702698246</v>
      </c>
      <c r="H57" s="6">
        <f t="shared" si="5"/>
        <v>0.67157978839436039</v>
      </c>
      <c r="I57" s="6">
        <f t="shared" si="6"/>
        <v>-0.67157978839436039</v>
      </c>
      <c r="J57"/>
    </row>
    <row r="58" spans="2:10">
      <c r="B58" s="1">
        <f t="shared" si="7"/>
        <v>0.26000000000000012</v>
      </c>
      <c r="C58" s="1">
        <f t="shared" si="0"/>
        <v>-0.97040657304817224</v>
      </c>
      <c r="D58" s="1">
        <f t="shared" si="1"/>
        <v>8.0474475376360363E-2</v>
      </c>
      <c r="E58" s="1">
        <f t="shared" si="2"/>
        <v>-0.56201343611933918</v>
      </c>
      <c r="F58" s="1">
        <f t="shared" si="3"/>
        <v>-0.56201343611933929</v>
      </c>
      <c r="G58" s="1">
        <f t="shared" si="4"/>
        <v>-0.32859568252757021</v>
      </c>
      <c r="H58" s="6">
        <f t="shared" si="5"/>
        <v>0.66566996207787377</v>
      </c>
      <c r="I58" s="6">
        <f t="shared" si="6"/>
        <v>-0.66566996207787377</v>
      </c>
      <c r="J58"/>
    </row>
    <row r="59" spans="2:10">
      <c r="B59" s="1">
        <f t="shared" si="7"/>
        <v>0.26500000000000012</v>
      </c>
      <c r="C59" s="1">
        <f t="shared" si="0"/>
        <v>-0.99773406422385069</v>
      </c>
      <c r="D59" s="1">
        <f t="shared" si="1"/>
        <v>2.242204584111282E-2</v>
      </c>
      <c r="E59" s="1">
        <f t="shared" si="2"/>
        <v>-0.61051276115234177</v>
      </c>
      <c r="F59" s="1">
        <f t="shared" si="3"/>
        <v>-0.61051276115234188</v>
      </c>
      <c r="G59" s="1">
        <f t="shared" si="4"/>
        <v>-0.21968846711162027</v>
      </c>
      <c r="H59" s="6">
        <f t="shared" si="5"/>
        <v>0.65981214156575252</v>
      </c>
      <c r="I59" s="6">
        <f t="shared" si="6"/>
        <v>-0.65981214156575252</v>
      </c>
      <c r="J59"/>
    </row>
    <row r="60" spans="2:10">
      <c r="B60" s="1">
        <f t="shared" si="7"/>
        <v>0.27000000000000013</v>
      </c>
      <c r="C60" s="1">
        <f t="shared" si="0"/>
        <v>-0.99404102030125752</v>
      </c>
      <c r="D60" s="1">
        <f t="shared" si="1"/>
        <v>-3.6327507191196998E-2</v>
      </c>
      <c r="E60" s="1">
        <f t="shared" si="2"/>
        <v>-0.63930057910324978</v>
      </c>
      <c r="F60" s="1">
        <f t="shared" si="3"/>
        <v>-0.63930057910324978</v>
      </c>
      <c r="G60" s="1">
        <f t="shared" si="4"/>
        <v>-0.10590232354388393</v>
      </c>
      <c r="H60" s="6">
        <f t="shared" si="5"/>
        <v>0.6540058692127898</v>
      </c>
      <c r="I60" s="6">
        <f t="shared" si="6"/>
        <v>-0.6540058692127898</v>
      </c>
      <c r="J60"/>
    </row>
    <row r="61" spans="2:10">
      <c r="B61" s="1">
        <f t="shared" si="7"/>
        <v>0.27500000000000013</v>
      </c>
      <c r="C61" s="1">
        <f t="shared" si="0"/>
        <v>-0.95944226165460689</v>
      </c>
      <c r="D61" s="1">
        <f t="shared" si="1"/>
        <v>-9.3947602232379246E-2</v>
      </c>
      <c r="E61" s="1">
        <f t="shared" si="2"/>
        <v>-0.64783288699574115</v>
      </c>
      <c r="F61" s="1">
        <f t="shared" si="3"/>
        <v>-0.64783288699574115</v>
      </c>
      <c r="G61" s="1">
        <f t="shared" si="4"/>
        <v>9.1618548351587448E-3</v>
      </c>
      <c r="H61" s="6">
        <f t="shared" si="5"/>
        <v>0.64825069140100466</v>
      </c>
      <c r="I61" s="6">
        <f t="shared" si="6"/>
        <v>-0.64825069140100466</v>
      </c>
      <c r="J61"/>
    </row>
    <row r="62" spans="2:10">
      <c r="B62" s="1">
        <f t="shared" si="7"/>
        <v>0.28000000000000014</v>
      </c>
      <c r="C62" s="1">
        <f t="shared" si="0"/>
        <v>-0.8950134977794848</v>
      </c>
      <c r="D62" s="1">
        <f t="shared" si="1"/>
        <v>-0.14864677375601573</v>
      </c>
      <c r="E62" s="1">
        <f t="shared" si="2"/>
        <v>-0.6362010045178994</v>
      </c>
      <c r="F62" s="1">
        <f t="shared" si="3"/>
        <v>-0.63620100451789929</v>
      </c>
      <c r="G62" s="1">
        <f t="shared" si="4"/>
        <v>0.12192678608543675</v>
      </c>
      <c r="H62" s="6">
        <f t="shared" si="5"/>
        <v>0.6425461585042036</v>
      </c>
      <c r="I62" s="6">
        <f t="shared" si="6"/>
        <v>-0.6425461585042036</v>
      </c>
      <c r="J62"/>
    </row>
    <row r="63" spans="2:10">
      <c r="B63" s="1">
        <f t="shared" si="7"/>
        <v>0.28500000000000014</v>
      </c>
      <c r="C63" s="1">
        <f t="shared" si="0"/>
        <v>-0.80275788242476132</v>
      </c>
      <c r="D63" s="1">
        <f t="shared" si="1"/>
        <v>-0.19872437062575898</v>
      </c>
      <c r="E63" s="1">
        <f t="shared" si="2"/>
        <v>-0.6051176203790114</v>
      </c>
      <c r="F63" s="1">
        <f t="shared" si="3"/>
        <v>-0.60511762037901129</v>
      </c>
      <c r="G63" s="1">
        <f t="shared" si="4"/>
        <v>0.22894890544393437</v>
      </c>
      <c r="H63" s="6">
        <f t="shared" si="5"/>
        <v>0.63689182485285245</v>
      </c>
      <c r="I63" s="6">
        <f t="shared" si="6"/>
        <v>-0.63689182485285245</v>
      </c>
      <c r="J63"/>
    </row>
    <row r="64" spans="2:10">
      <c r="B64" s="1">
        <f t="shared" si="7"/>
        <v>0.29000000000000015</v>
      </c>
      <c r="C64" s="1">
        <f t="shared" si="0"/>
        <v>-0.68554373356888687</v>
      </c>
      <c r="D64" s="1">
        <f t="shared" si="1"/>
        <v>-0.24262343101476755</v>
      </c>
      <c r="E64" s="1">
        <f t="shared" si="2"/>
        <v>-0.55588388607892869</v>
      </c>
      <c r="F64" s="1">
        <f t="shared" si="3"/>
        <v>-0.55588388607892858</v>
      </c>
      <c r="G64" s="1">
        <f t="shared" si="4"/>
        <v>0.32702241062196752</v>
      </c>
      <c r="H64" s="6">
        <f t="shared" si="5"/>
        <v>0.63128724869925856</v>
      </c>
      <c r="I64" s="6">
        <f t="shared" si="6"/>
        <v>-0.63128724869925856</v>
      </c>
      <c r="J64"/>
    </row>
    <row r="65" spans="2:10">
      <c r="B65" s="1">
        <f t="shared" si="7"/>
        <v>0.29500000000000015</v>
      </c>
      <c r="C65" s="1">
        <f t="shared" si="0"/>
        <v>-0.54701535458785711</v>
      </c>
      <c r="D65" s="1">
        <f t="shared" si="1"/>
        <v>-0.27897908988293957</v>
      </c>
      <c r="E65" s="1">
        <f t="shared" si="2"/>
        <v>-0.49033890581586342</v>
      </c>
      <c r="F65" s="1">
        <f t="shared" si="3"/>
        <v>-0.49033890581586315</v>
      </c>
      <c r="G65" s="1">
        <f t="shared" si="4"/>
        <v>0.41327413835548843</v>
      </c>
      <c r="H65" s="6">
        <f t="shared" si="5"/>
        <v>0.62573199218305953</v>
      </c>
      <c r="I65" s="6">
        <f t="shared" si="6"/>
        <v>-0.62573199218305953</v>
      </c>
      <c r="J65"/>
    </row>
    <row r="66" spans="2:10">
      <c r="B66" s="1">
        <f t="shared" si="7"/>
        <v>0.30000000000000016</v>
      </c>
      <c r="C66" s="1">
        <f t="shared" si="0"/>
        <v>-0.39147972927261893</v>
      </c>
      <c r="D66" s="1">
        <f t="shared" si="1"/>
        <v>-0.30666101397577383</v>
      </c>
      <c r="E66" s="1">
        <f t="shared" si="2"/>
        <v>-0.41079349149392214</v>
      </c>
      <c r="F66" s="1">
        <f t="shared" si="3"/>
        <v>-0.4107934914939218</v>
      </c>
      <c r="G66" s="1">
        <f t="shared" si="4"/>
        <v>0.48524650167173938</v>
      </c>
      <c r="H66" s="6">
        <f t="shared" si="5"/>
        <v>0.62022562129701431</v>
      </c>
      <c r="I66" s="6">
        <f t="shared" si="6"/>
        <v>-0.62022562129701431</v>
      </c>
      <c r="J66"/>
    </row>
    <row r="67" spans="2:10">
      <c r="B67" s="1">
        <f t="shared" si="7"/>
        <v>0.30500000000000016</v>
      </c>
      <c r="C67" s="1">
        <f t="shared" si="0"/>
        <v>-0.22377261345944766</v>
      </c>
      <c r="D67" s="1">
        <f t="shared" si="1"/>
        <v>-0.3248085449989408</v>
      </c>
      <c r="E67" s="1">
        <f t="shared" si="2"/>
        <v>-0.31995050517011175</v>
      </c>
      <c r="F67" s="1">
        <f t="shared" si="3"/>
        <v>-0.31995050517011148</v>
      </c>
      <c r="G67" s="1">
        <f t="shared" si="4"/>
        <v>0.54096613474398203</v>
      </c>
      <c r="H67" s="6">
        <f t="shared" si="5"/>
        <v>0.61476770585309681</v>
      </c>
      <c r="I67" s="6">
        <f t="shared" si="6"/>
        <v>-0.61476770585309681</v>
      </c>
      <c r="J67"/>
    </row>
    <row r="68" spans="2:10">
      <c r="B68" s="1">
        <f t="shared" si="7"/>
        <v>0.31000000000000016</v>
      </c>
      <c r="C68" s="1">
        <f t="shared" si="0"/>
        <v>-4.9108186616459035E-2</v>
      </c>
      <c r="D68" s="1">
        <f t="shared" si="1"/>
        <v>-0.33285745833263719</v>
      </c>
      <c r="E68" s="1">
        <f t="shared" si="2"/>
        <v>-0.2208144849664653</v>
      </c>
      <c r="F68" s="1">
        <f t="shared" si="3"/>
        <v>-0.22081448496646497</v>
      </c>
      <c r="G68" s="1">
        <f t="shared" si="4"/>
        <v>0.57899637499988743</v>
      </c>
      <c r="H68" s="6">
        <f t="shared" si="5"/>
        <v>0.60935781944888689</v>
      </c>
      <c r="I68" s="6">
        <f t="shared" si="6"/>
        <v>-0.60935781944888689</v>
      </c>
      <c r="J68"/>
    </row>
    <row r="69" spans="2:10">
      <c r="B69" s="1">
        <f t="shared" si="7"/>
        <v>0.31500000000000017</v>
      </c>
      <c r="C69" s="1">
        <f t="shared" si="0"/>
        <v>0.12708306213346063</v>
      </c>
      <c r="D69" s="1">
        <f t="shared" si="1"/>
        <v>-0.3305575053309327</v>
      </c>
      <c r="E69" s="1">
        <f t="shared" si="2"/>
        <v>-0.11659353431773413</v>
      </c>
      <c r="F69" s="1">
        <f t="shared" si="3"/>
        <v>-0.11659353431773377</v>
      </c>
      <c r="G69" s="1">
        <f t="shared" si="4"/>
        <v>0.59847224426705892</v>
      </c>
      <c r="H69" s="6">
        <f t="shared" si="5"/>
        <v>0.60399553943425777</v>
      </c>
      <c r="I69" s="6">
        <f t="shared" si="6"/>
        <v>-0.60399553943425777</v>
      </c>
      <c r="J69"/>
    </row>
    <row r="70" spans="2:10">
      <c r="B70" s="1">
        <f t="shared" si="7"/>
        <v>0.32000000000000017</v>
      </c>
      <c r="C70" s="1">
        <f t="shared" si="0"/>
        <v>0.29932317327000052</v>
      </c>
      <c r="D70" s="1">
        <f t="shared" si="1"/>
        <v>-0.31798019379873421</v>
      </c>
      <c r="E70" s="1">
        <f t="shared" si="2"/>
        <v>-1.0596641233730957E-2</v>
      </c>
      <c r="F70" s="1">
        <f t="shared" si="3"/>
        <v>-1.0596641233730596E-2</v>
      </c>
      <c r="G70" s="1">
        <f t="shared" si="4"/>
        <v>0.59911715487701933</v>
      </c>
      <c r="H70" s="6">
        <f t="shared" si="5"/>
        <v>0.59868044687835564</v>
      </c>
      <c r="I70" s="6">
        <f t="shared" si="6"/>
        <v>-0.59868044687835564</v>
      </c>
      <c r="J70"/>
    </row>
    <row r="71" spans="2:10">
      <c r="B71" s="1">
        <f t="shared" si="7"/>
        <v>0.32500000000000018</v>
      </c>
      <c r="C71" s="1">
        <f t="shared" ref="C71:C134" si="8">$G$2*COS($F$2*B71)</f>
        <v>0.46225703203419832</v>
      </c>
      <c r="D71" s="1">
        <f t="shared" ref="D71:D134" si="9">(($H$2+$D$2*$E$2*$G$2)/$F$2)*SIN($F$2*B71)</f>
        <v>-0.29551656474367766</v>
      </c>
      <c r="E71" s="1">
        <f t="shared" ref="E71:E134" si="10">EXP(-$D$2*$E$2*B71)*(C71+D71)</f>
        <v>9.3870320043325642E-2</v>
      </c>
      <c r="F71" s="1">
        <f t="shared" ref="F71:F134" si="11">EXP(-$E$2*$D$2*B71)*$I$2*SIN($F$2*B71+$J$2)</f>
        <v>9.3870320043325975E-2</v>
      </c>
      <c r="G71" s="1">
        <f t="shared" ref="G71:G134" si="12">EXP(-$D$2*$E$2*B71)*$I$2*COS($F$2*B71+$J$2)-EXP(-$D$2*$E$2*B71)*$I$2*($E$2*$D$2/$F$2)*SIN($F$2*B71+$J$2)</f>
        <v>0.58124114481692113</v>
      </c>
      <c r="H71" s="6">
        <f t="shared" ref="H71:H134" si="13">$I$2*EXP(-$D$2*$E$2*B71)</f>
        <v>0.59341212653687136</v>
      </c>
      <c r="I71" s="6">
        <f t="shared" ref="I71:I134" si="14">-H71</f>
        <v>-0.59341212653687136</v>
      </c>
      <c r="J71"/>
    </row>
    <row r="72" spans="2:10">
      <c r="B72" s="1">
        <f t="shared" ref="B72:B135" si="15">B71+0.005</f>
        <v>0.33000000000000018</v>
      </c>
      <c r="C72" s="1">
        <f t="shared" si="8"/>
        <v>0.6108188642225626</v>
      </c>
      <c r="D72" s="1">
        <f t="shared" si="9"/>
        <v>-0.26386503452591692</v>
      </c>
      <c r="E72" s="1">
        <f t="shared" si="10"/>
        <v>0.19360666888824585</v>
      </c>
      <c r="F72" s="1">
        <f t="shared" si="11"/>
        <v>0.19360666888824615</v>
      </c>
      <c r="G72" s="1">
        <f t="shared" si="12"/>
        <v>0.54572102010788559</v>
      </c>
      <c r="H72" s="6">
        <f t="shared" si="13"/>
        <v>0.58819016681959868</v>
      </c>
      <c r="I72" s="6">
        <f t="shared" si="14"/>
        <v>-0.58819016681959868</v>
      </c>
      <c r="J72"/>
    </row>
    <row r="73" spans="2:10">
      <c r="B73" s="1">
        <f t="shared" si="15"/>
        <v>0.33500000000000019</v>
      </c>
      <c r="C73" s="1">
        <f t="shared" si="8"/>
        <v>0.74038973609822978</v>
      </c>
      <c r="D73" s="1">
        <f t="shared" si="9"/>
        <v>-0.22400968040535543</v>
      </c>
      <c r="E73" s="1">
        <f t="shared" si="10"/>
        <v>0.28561395952634555</v>
      </c>
      <c r="F73" s="1">
        <f t="shared" si="11"/>
        <v>0.28561395952634577</v>
      </c>
      <c r="G73" s="1">
        <f t="shared" si="12"/>
        <v>0.49396333493540162</v>
      </c>
      <c r="H73" s="6">
        <f t="shared" si="13"/>
        <v>0.58301415975827831</v>
      </c>
      <c r="I73" s="6">
        <f t="shared" si="14"/>
        <v>-0.58301415975827831</v>
      </c>
      <c r="J73"/>
    </row>
    <row r="74" spans="2:10">
      <c r="B74" s="1">
        <f t="shared" si="15"/>
        <v>0.34000000000000019</v>
      </c>
      <c r="C74" s="1">
        <f t="shared" si="8"/>
        <v>0.84694116159175614</v>
      </c>
      <c r="D74" s="1">
        <f t="shared" si="9"/>
        <v>-0.1771896446100511</v>
      </c>
      <c r="E74" s="1">
        <f t="shared" si="10"/>
        <v>0.3671850738672644</v>
      </c>
      <c r="F74" s="1">
        <f t="shared" si="11"/>
        <v>0.36718507386726462</v>
      </c>
      <c r="G74" s="1">
        <f t="shared" si="12"/>
        <v>0.42785165397689906</v>
      </c>
      <c r="H74" s="6">
        <f t="shared" si="13"/>
        <v>0.5778837009747263</v>
      </c>
      <c r="I74" s="6">
        <f t="shared" si="14"/>
        <v>-0.5778837009747263</v>
      </c>
      <c r="J74"/>
    </row>
    <row r="75" spans="2:10">
      <c r="B75" s="1">
        <f t="shared" si="15"/>
        <v>0.3450000000000002</v>
      </c>
      <c r="C75" s="1">
        <f t="shared" si="8"/>
        <v>0.92716035190218737</v>
      </c>
      <c r="D75" s="1">
        <f t="shared" si="9"/>
        <v>-0.12486060818344921</v>
      </c>
      <c r="E75" s="1">
        <f t="shared" si="10"/>
        <v>0.43598275270605263</v>
      </c>
      <c r="F75" s="1">
        <f t="shared" si="11"/>
        <v>0.43598275270605291</v>
      </c>
      <c r="G75" s="1">
        <f t="shared" si="12"/>
        <v>0.3496800016603332</v>
      </c>
      <c r="H75" s="6">
        <f t="shared" si="13"/>
        <v>0.57279838964924057</v>
      </c>
      <c r="I75" s="6">
        <f t="shared" si="14"/>
        <v>-0.57279838964924057</v>
      </c>
      <c r="J75"/>
    </row>
    <row r="76" spans="2:10">
      <c r="B76" s="1">
        <f t="shared" si="15"/>
        <v>0.3500000000000002</v>
      </c>
      <c r="C76" s="1">
        <f t="shared" si="8"/>
        <v>0.97855321336488044</v>
      </c>
      <c r="D76" s="1">
        <f t="shared" si="9"/>
        <v>-6.8649532426497475E-2</v>
      </c>
      <c r="E76" s="1">
        <f t="shared" si="10"/>
        <v>0.49010532414818608</v>
      </c>
      <c r="F76" s="1">
        <f t="shared" si="11"/>
        <v>0.49010532414818631</v>
      </c>
      <c r="G76" s="1">
        <f t="shared" si="12"/>
        <v>0.26207479646461324</v>
      </c>
      <c r="H76" s="6">
        <f t="shared" si="13"/>
        <v>0.56775782848928735</v>
      </c>
      <c r="I76" s="6">
        <f t="shared" si="14"/>
        <v>-0.56775782848928735</v>
      </c>
      <c r="J76"/>
    </row>
    <row r="77" spans="2:10">
      <c r="B77" s="1">
        <f t="shared" si="15"/>
        <v>0.3550000000000002</v>
      </c>
      <c r="C77" s="1">
        <f t="shared" si="8"/>
        <v>0.99952189128090285</v>
      </c>
      <c r="D77" s="1">
        <f t="shared" si="9"/>
        <v>-1.0304075067798839E-2</v>
      </c>
      <c r="E77" s="1">
        <f t="shared" si="10"/>
        <v>0.52813782292480427</v>
      </c>
      <c r="F77" s="1">
        <f t="shared" si="11"/>
        <v>0.52813782292480438</v>
      </c>
      <c r="G77" s="1">
        <f t="shared" si="12"/>
        <v>0.16790788385705557</v>
      </c>
      <c r="H77" s="6">
        <f t="shared" si="13"/>
        <v>0.56276162369846194</v>
      </c>
      <c r="I77" s="6">
        <f t="shared" si="14"/>
        <v>-0.56276162369846194</v>
      </c>
      <c r="J77"/>
    </row>
    <row r="78" spans="2:10">
      <c r="B78" s="1">
        <f t="shared" si="15"/>
        <v>0.36000000000000021</v>
      </c>
      <c r="C78" s="1">
        <f t="shared" si="8"/>
        <v>0.98941444879395035</v>
      </c>
      <c r="D78" s="1">
        <f t="shared" si="9"/>
        <v>4.8361746137096144E-2</v>
      </c>
      <c r="E78" s="1">
        <f t="shared" si="10"/>
        <v>0.54918717726155231</v>
      </c>
      <c r="F78" s="1">
        <f t="shared" si="11"/>
        <v>0.54918717726155231</v>
      </c>
      <c r="G78" s="1">
        <f t="shared" si="12"/>
        <v>7.0203510672803449E-2</v>
      </c>
      <c r="H78" s="6">
        <f t="shared" si="13"/>
        <v>0.5578093849457243</v>
      </c>
      <c r="I78" s="6">
        <f t="shared" si="14"/>
        <v>-0.5578093849457243</v>
      </c>
      <c r="J78"/>
    </row>
    <row r="79" spans="2:10">
      <c r="B79" s="1">
        <f t="shared" si="15"/>
        <v>0.36500000000000021</v>
      </c>
      <c r="C79" s="1">
        <f t="shared" si="8"/>
        <v>0.9485451362495434</v>
      </c>
      <c r="D79" s="1">
        <f t="shared" si="9"/>
        <v>0.10552395300501252</v>
      </c>
      <c r="E79" s="1">
        <f t="shared" si="10"/>
        <v>0.55290065538250077</v>
      </c>
      <c r="F79" s="1">
        <f t="shared" si="11"/>
        <v>0.55290065538250066</v>
      </c>
      <c r="G79" s="1">
        <f t="shared" si="12"/>
        <v>-2.7957778893310779E-2</v>
      </c>
      <c r="H79" s="6">
        <f t="shared" si="13"/>
        <v>0.55290072533490264</v>
      </c>
      <c r="I79" s="6">
        <f t="shared" si="14"/>
        <v>-0.55290072533490264</v>
      </c>
      <c r="J79"/>
    </row>
    <row r="80" spans="2:10">
      <c r="B80" s="1">
        <f t="shared" si="15"/>
        <v>0.37000000000000022</v>
      </c>
      <c r="C80" s="1">
        <f t="shared" si="8"/>
        <v>0.8781846208421642</v>
      </c>
      <c r="D80" s="1">
        <f t="shared" si="9"/>
        <v>0.15940531620398257</v>
      </c>
      <c r="E80" s="1">
        <f t="shared" si="10"/>
        <v>0.53946729507792546</v>
      </c>
      <c r="F80" s="1">
        <f t="shared" si="11"/>
        <v>0.53946729507792524</v>
      </c>
      <c r="G80" s="1">
        <f t="shared" si="12"/>
        <v>-0.12353530262530001</v>
      </c>
      <c r="H80" s="6">
        <f t="shared" si="13"/>
        <v>0.54803526137446845</v>
      </c>
      <c r="I80" s="6">
        <f t="shared" si="14"/>
        <v>-0.54803526137446845</v>
      </c>
      <c r="J80"/>
    </row>
    <row r="81" spans="2:10">
      <c r="B81" s="1">
        <f t="shared" si="15"/>
        <v>0.37500000000000022</v>
      </c>
      <c r="C81" s="1">
        <f t="shared" si="8"/>
        <v>0.78052048032022292</v>
      </c>
      <c r="D81" s="1">
        <f t="shared" si="9"/>
        <v>0.2083306110642382</v>
      </c>
      <c r="E81" s="1">
        <f t="shared" si="10"/>
        <v>0.50960257034617096</v>
      </c>
      <c r="F81" s="1">
        <f t="shared" si="11"/>
        <v>0.50960257034617096</v>
      </c>
      <c r="G81" s="1">
        <f t="shared" si="12"/>
        <v>-0.21362148315940416</v>
      </c>
      <c r="H81" s="6">
        <f t="shared" si="13"/>
        <v>0.54321261294757495</v>
      </c>
      <c r="I81" s="6">
        <f t="shared" si="14"/>
        <v>-0.54321261294757495</v>
      </c>
      <c r="J81"/>
    </row>
    <row r="82" spans="2:10">
      <c r="B82" s="1">
        <f t="shared" si="15"/>
        <v>0.38000000000000023</v>
      </c>
      <c r="C82" s="1">
        <f t="shared" si="8"/>
        <v>0.65858918903849539</v>
      </c>
      <c r="D82" s="1">
        <f t="shared" si="9"/>
        <v>0.25077870196374763</v>
      </c>
      <c r="E82" s="1">
        <f t="shared" si="10"/>
        <v>0.46451706255665459</v>
      </c>
      <c r="F82" s="1">
        <f t="shared" si="11"/>
        <v>0.46451706255665448</v>
      </c>
      <c r="G82" s="1">
        <f t="shared" si="12"/>
        <v>-0.2955293447732219</v>
      </c>
      <c r="H82" s="6">
        <f t="shared" si="13"/>
        <v>0.53843240328236108</v>
      </c>
      <c r="I82" s="6">
        <f t="shared" si="14"/>
        <v>-0.53843240328236108</v>
      </c>
      <c r="J82"/>
    </row>
    <row r="83" spans="2:10">
      <c r="B83" s="1">
        <f t="shared" si="15"/>
        <v>0.38500000000000023</v>
      </c>
      <c r="C83" s="1">
        <f t="shared" si="8"/>
        <v>0.51618171097867871</v>
      </c>
      <c r="D83" s="1">
        <f t="shared" si="9"/>
        <v>0.28542983593343885</v>
      </c>
      <c r="E83" s="1">
        <f t="shared" si="10"/>
        <v>0.40587038431114142</v>
      </c>
      <c r="F83" s="1">
        <f t="shared" si="11"/>
        <v>0.4058703843111412</v>
      </c>
      <c r="G83" s="1">
        <f t="shared" si="12"/>
        <v>-0.36687166157733558</v>
      </c>
      <c r="H83" s="6">
        <f t="shared" si="13"/>
        <v>0.53369425892251499</v>
      </c>
      <c r="I83" s="6">
        <f t="shared" si="14"/>
        <v>-0.53369425892251499</v>
      </c>
      <c r="J83"/>
    </row>
    <row r="84" spans="2:10">
      <c r="B84" s="1">
        <f t="shared" si="15"/>
        <v>0.39000000000000024</v>
      </c>
      <c r="C84" s="1">
        <f t="shared" si="8"/>
        <v>0.35772563494405402</v>
      </c>
      <c r="D84" s="1">
        <f t="shared" si="9"/>
        <v>0.31120667507732919</v>
      </c>
      <c r="E84" s="1">
        <f t="shared" si="10"/>
        <v>0.33571203792476251</v>
      </c>
      <c r="F84" s="1">
        <f t="shared" si="11"/>
        <v>0.33571203792476229</v>
      </c>
      <c r="G84" s="1">
        <f t="shared" si="12"/>
        <v>-0.42562945812675024</v>
      </c>
      <c r="H84" s="6">
        <f t="shared" si="13"/>
        <v>0.52899780969809906</v>
      </c>
      <c r="I84" s="6">
        <f t="shared" si="14"/>
        <v>-0.52899780969809906</v>
      </c>
      <c r="J84"/>
    </row>
    <row r="85" spans="2:10">
      <c r="B85" s="1">
        <f t="shared" si="15"/>
        <v>0.39500000000000024</v>
      </c>
      <c r="C85" s="1">
        <f t="shared" si="8"/>
        <v>0.18814751646120684</v>
      </c>
      <c r="D85" s="1">
        <f t="shared" si="9"/>
        <v>0.32730779206918253</v>
      </c>
      <c r="E85" s="1">
        <f t="shared" si="10"/>
        <v>0.25641126462970842</v>
      </c>
      <c r="F85" s="1">
        <f t="shared" si="11"/>
        <v>0.25641126462970826</v>
      </c>
      <c r="G85" s="1">
        <f t="shared" si="12"/>
        <v>-0.47020793270812933</v>
      </c>
      <c r="H85" s="6">
        <f t="shared" si="13"/>
        <v>0.5243426886966287</v>
      </c>
      <c r="I85" s="6">
        <f t="shared" si="14"/>
        <v>-0.5243426886966287</v>
      </c>
      <c r="J85"/>
    </row>
    <row r="86" spans="2:10">
      <c r="B86" s="1">
        <f t="shared" si="15"/>
        <v>0.40000000000000024</v>
      </c>
      <c r="C86" s="1">
        <f t="shared" si="8"/>
        <v>1.2719706314703769E-2</v>
      </c>
      <c r="D86" s="1">
        <f t="shared" si="9"/>
        <v>0.33323258731770816</v>
      </c>
      <c r="E86" s="1">
        <f t="shared" si="10"/>
        <v>0.170578244706515</v>
      </c>
      <c r="F86" s="1">
        <f t="shared" si="11"/>
        <v>0.17057824470651473</v>
      </c>
      <c r="G86" s="1">
        <f t="shared" si="12"/>
        <v>-0.49947829594670679</v>
      </c>
      <c r="H86" s="6">
        <f t="shared" si="13"/>
        <v>0.51972853223440785</v>
      </c>
      <c r="I86" s="6">
        <f t="shared" si="14"/>
        <v>-0.51972853223440785</v>
      </c>
      <c r="J86"/>
    </row>
    <row r="87" spans="2:10">
      <c r="B87" s="1">
        <f t="shared" si="15"/>
        <v>0.40500000000000025</v>
      </c>
      <c r="C87" s="1">
        <f t="shared" si="8"/>
        <v>-0.16310357203352088</v>
      </c>
      <c r="D87" s="1">
        <f t="shared" si="9"/>
        <v>0.32879685310108209</v>
      </c>
      <c r="E87" s="1">
        <f t="shared" si="10"/>
        <v>8.0979234603125547E-2</v>
      </c>
      <c r="F87" s="1">
        <f t="shared" si="11"/>
        <v>8.0979234603125241E-2</v>
      </c>
      <c r="G87" s="1">
        <f t="shared" si="12"/>
        <v>-0.51280447893289327</v>
      </c>
      <c r="H87" s="6">
        <f t="shared" si="13"/>
        <v>0.51515497982811609</v>
      </c>
      <c r="I87" s="6">
        <f t="shared" si="14"/>
        <v>-0.51515497982811609</v>
      </c>
      <c r="J87"/>
    </row>
    <row r="88" spans="2:10">
      <c r="B88" s="1">
        <f t="shared" si="15"/>
        <v>0.41000000000000025</v>
      </c>
      <c r="C88" s="1">
        <f t="shared" si="8"/>
        <v>-0.33385579962549672</v>
      </c>
      <c r="D88" s="1">
        <f t="shared" si="9"/>
        <v>0.31413850076651312</v>
      </c>
      <c r="E88" s="1">
        <f t="shared" si="10"/>
        <v>-9.5516308961643946E-3</v>
      </c>
      <c r="F88" s="1">
        <f t="shared" si="11"/>
        <v>-9.55163089616466E-3</v>
      </c>
      <c r="G88" s="1">
        <f t="shared" si="12"/>
        <v>-0.51005415084700412</v>
      </c>
      <c r="H88" s="6">
        <f t="shared" si="13"/>
        <v>0.5106216741666455</v>
      </c>
      <c r="I88" s="6">
        <f t="shared" si="14"/>
        <v>-0.5106216741666455</v>
      </c>
      <c r="J88"/>
    </row>
    <row r="89" spans="2:10">
      <c r="B89" s="1">
        <f t="shared" si="15"/>
        <v>0.41500000000000026</v>
      </c>
      <c r="C89" s="1">
        <f t="shared" si="8"/>
        <v>-0.49422812146763501</v>
      </c>
      <c r="D89" s="1">
        <f t="shared" si="9"/>
        <v>0.28971327293057864</v>
      </c>
      <c r="E89" s="1">
        <f t="shared" si="10"/>
        <v>-9.8201088159114241E-2</v>
      </c>
      <c r="F89" s="1">
        <f t="shared" si="11"/>
        <v>-9.8201088159114519E-2</v>
      </c>
      <c r="G89" s="1">
        <f t="shared" si="12"/>
        <v>-0.49159398062876214</v>
      </c>
      <c r="H89" s="6">
        <f t="shared" si="13"/>
        <v>0.50612826108318554</v>
      </c>
      <c r="I89" s="6">
        <f t="shared" si="14"/>
        <v>-0.50612826108318554</v>
      </c>
      <c r="J89"/>
    </row>
    <row r="90" spans="2:10">
      <c r="B90" s="1">
        <f t="shared" si="15"/>
        <v>0.42000000000000026</v>
      </c>
      <c r="C90" s="1">
        <f t="shared" si="8"/>
        <v>-0.63923440406316723</v>
      </c>
      <c r="D90" s="1">
        <f t="shared" si="9"/>
        <v>0.25628057399224247</v>
      </c>
      <c r="E90" s="1">
        <f t="shared" si="10"/>
        <v>-0.18226329428496829</v>
      </c>
      <c r="F90" s="1">
        <f t="shared" si="11"/>
        <v>-0.18226329428496771</v>
      </c>
      <c r="G90" s="1">
        <f t="shared" si="12"/>
        <v>-0.45826956516261974</v>
      </c>
      <c r="H90" s="6">
        <f t="shared" si="13"/>
        <v>0.50167438952755339</v>
      </c>
      <c r="I90" s="6">
        <f t="shared" si="14"/>
        <v>-0.50167438952755339</v>
      </c>
      <c r="J90"/>
    </row>
    <row r="91" spans="2:10">
      <c r="B91" s="1">
        <f t="shared" si="15"/>
        <v>0.42500000000000027</v>
      </c>
      <c r="C91" s="1">
        <f t="shared" si="8"/>
        <v>-0.76436625921526191</v>
      </c>
      <c r="D91" s="1">
        <f t="shared" si="9"/>
        <v>0.21487985950187011</v>
      </c>
      <c r="E91" s="1">
        <f t="shared" si="10"/>
        <v>-0.25922154138822751</v>
      </c>
      <c r="F91" s="1">
        <f t="shared" si="11"/>
        <v>-0.25922154138822701</v>
      </c>
      <c r="G91" s="1">
        <f t="shared" si="12"/>
        <v>-0.41137091277258053</v>
      </c>
      <c r="H91" s="6">
        <f t="shared" si="13"/>
        <v>0.49725971153876858</v>
      </c>
      <c r="I91" s="6">
        <f t="shared" si="14"/>
        <v>-0.49725971153876858</v>
      </c>
      <c r="J91"/>
    </row>
    <row r="92" spans="2:10">
      <c r="B92" s="1">
        <f t="shared" si="15"/>
        <v>0.43000000000000027</v>
      </c>
      <c r="C92" s="1">
        <f t="shared" si="8"/>
        <v>-0.8657332142580596</v>
      </c>
      <c r="D92" s="1">
        <f t="shared" si="9"/>
        <v>0.16679831846402055</v>
      </c>
      <c r="E92" s="1">
        <f t="shared" si="10"/>
        <v>-0.32682269576386003</v>
      </c>
      <c r="F92" s="1">
        <f t="shared" si="11"/>
        <v>-0.32682269576386019</v>
      </c>
      <c r="G92" s="1">
        <f t="shared" si="12"/>
        <v>-0.35258480151268062</v>
      </c>
      <c r="H92" s="6">
        <f t="shared" si="13"/>
        <v>0.49288388221786783</v>
      </c>
      <c r="I92" s="6">
        <f t="shared" si="14"/>
        <v>-0.49288388221786783</v>
      </c>
      <c r="J92"/>
    </row>
    <row r="93" spans="2:10">
      <c r="B93" s="1">
        <f t="shared" si="15"/>
        <v>0.43500000000000028</v>
      </c>
      <c r="C93" s="1">
        <f t="shared" si="8"/>
        <v>-0.9401836706850436</v>
      </c>
      <c r="D93" s="1">
        <f t="shared" si="9"/>
        <v>0.11353085336305821</v>
      </c>
      <c r="E93" s="1">
        <f t="shared" si="10"/>
        <v>-0.38314218962596275</v>
      </c>
      <c r="F93" s="1">
        <f t="shared" si="11"/>
        <v>-0.38314218962596241</v>
      </c>
      <c r="G93" s="1">
        <f t="shared" si="12"/>
        <v>-0.28393571411969615</v>
      </c>
      <c r="H93" s="6">
        <f t="shared" si="13"/>
        <v>0.48854655970095962</v>
      </c>
      <c r="I93" s="6">
        <f t="shared" si="14"/>
        <v>-0.48854655970095962</v>
      </c>
      <c r="J93"/>
    </row>
    <row r="94" spans="2:10">
      <c r="B94" s="1">
        <f t="shared" si="15"/>
        <v>0.44000000000000028</v>
      </c>
      <c r="C94" s="1">
        <f t="shared" si="8"/>
        <v>-0.98540289045179152</v>
      </c>
      <c r="D94" s="1">
        <f t="shared" si="9"/>
        <v>5.6733602172026193E-2</v>
      </c>
      <c r="E94" s="1">
        <f t="shared" si="10"/>
        <v>-0.42663772305237946</v>
      </c>
      <c r="F94" s="1">
        <f t="shared" si="11"/>
        <v>-0.42663772305237913</v>
      </c>
      <c r="G94" s="1">
        <f t="shared" si="12"/>
        <v>-0.20771737459600578</v>
      </c>
      <c r="H94" s="6">
        <f t="shared" si="13"/>
        <v>0.4842474051325163</v>
      </c>
      <c r="I94" s="6">
        <f t="shared" si="14"/>
        <v>-0.4842474051325163</v>
      </c>
      <c r="J94"/>
    </row>
    <row r="95" spans="2:10">
      <c r="B95" s="1">
        <f t="shared" si="15"/>
        <v>0.44500000000000028</v>
      </c>
      <c r="C95" s="1">
        <f t="shared" si="8"/>
        <v>-0.99998496346242705</v>
      </c>
      <c r="D95" s="1">
        <f t="shared" si="9"/>
        <v>-1.8275526086834932E-3</v>
      </c>
      <c r="E95" s="1">
        <f t="shared" si="10"/>
        <v>-0.45619021484660727</v>
      </c>
      <c r="F95" s="1">
        <f t="shared" si="11"/>
        <v>-0.45619021484660743</v>
      </c>
      <c r="G95" s="1">
        <f t="shared" si="12"/>
        <v>-0.1264171662693907</v>
      </c>
      <c r="H95" s="6">
        <f t="shared" si="13"/>
        <v>0.47998608263890064</v>
      </c>
      <c r="I95" s="6">
        <f t="shared" si="14"/>
        <v>-0.47998608263890064</v>
      </c>
      <c r="J95"/>
    </row>
    <row r="96" spans="2:10">
      <c r="B96" s="1">
        <f t="shared" si="15"/>
        <v>0.45000000000000029</v>
      </c>
      <c r="C96" s="1">
        <f t="shared" si="8"/>
        <v>-0.9834765186997112</v>
      </c>
      <c r="D96" s="1">
        <f t="shared" si="9"/>
        <v>-6.0331886978148917E-2</v>
      </c>
      <c r="E96" s="1">
        <f t="shared" si="10"/>
        <v>-0.47113096057599707</v>
      </c>
      <c r="F96" s="1">
        <f t="shared" si="11"/>
        <v>-0.47113096057599702</v>
      </c>
      <c r="G96" s="1">
        <f t="shared" si="12"/>
        <v>-4.2635891153803056E-2</v>
      </c>
      <c r="H96" s="6">
        <f t="shared" si="13"/>
        <v>0.47576225930212535</v>
      </c>
      <c r="I96" s="6">
        <f t="shared" si="14"/>
        <v>-0.47576225930212535</v>
      </c>
      <c r="J96"/>
    </row>
    <row r="97" spans="2:10">
      <c r="B97" s="1">
        <f t="shared" si="15"/>
        <v>0.45500000000000029</v>
      </c>
      <c r="C97" s="1">
        <f t="shared" si="8"/>
        <v>-0.93639081997666007</v>
      </c>
      <c r="D97" s="1">
        <f t="shared" si="9"/>
        <v>-0.11696044353801688</v>
      </c>
      <c r="E97" s="1">
        <f t="shared" si="10"/>
        <v>-0.47125440042585998</v>
      </c>
      <c r="F97" s="1">
        <f t="shared" si="11"/>
        <v>-0.47125440042585998</v>
      </c>
      <c r="G97" s="1">
        <f t="shared" si="12"/>
        <v>4.0994568736999554E-2</v>
      </c>
      <c r="H97" s="6">
        <f t="shared" si="13"/>
        <v>0.47157560513384383</v>
      </c>
      <c r="I97" s="6">
        <f t="shared" si="14"/>
        <v>-0.47157560513384383</v>
      </c>
      <c r="J97"/>
    </row>
    <row r="98" spans="2:10">
      <c r="B98" s="1">
        <f t="shared" si="15"/>
        <v>0.4600000000000003</v>
      </c>
      <c r="C98" s="1">
        <f t="shared" si="8"/>
        <v>-0.86019180805889284</v>
      </c>
      <c r="D98" s="1">
        <f t="shared" si="9"/>
        <v>-0.16995258467019034</v>
      </c>
      <c r="E98" s="1">
        <f t="shared" si="10"/>
        <v>-0.45681635455850333</v>
      </c>
      <c r="F98" s="1">
        <f t="shared" si="11"/>
        <v>-0.45681635455850322</v>
      </c>
      <c r="G98" s="1">
        <f t="shared" si="12"/>
        <v>0.1218931075208512</v>
      </c>
      <c r="H98" s="6">
        <f t="shared" si="13"/>
        <v>0.46742579304956977</v>
      </c>
      <c r="I98" s="6">
        <f t="shared" si="14"/>
        <v>-0.46742579304956977</v>
      </c>
      <c r="J98"/>
    </row>
    <row r="99" spans="2:10">
      <c r="B99" s="1">
        <f t="shared" si="15"/>
        <v>0.4650000000000003</v>
      </c>
      <c r="C99" s="1">
        <f t="shared" si="8"/>
        <v>-0.75724858530384764</v>
      </c>
      <c r="D99" s="1">
        <f t="shared" si="9"/>
        <v>-0.21766073249508422</v>
      </c>
      <c r="E99" s="1">
        <f t="shared" si="10"/>
        <v>-0.42851803513872899</v>
      </c>
      <c r="F99" s="1">
        <f t="shared" si="11"/>
        <v>-0.42851803513872888</v>
      </c>
      <c r="G99" s="1">
        <f t="shared" si="12"/>
        <v>0.19760824854818046</v>
      </c>
      <c r="H99" s="6">
        <f t="shared" si="13"/>
        <v>0.46331249884312337</v>
      </c>
      <c r="I99" s="6">
        <f t="shared" si="14"/>
        <v>-0.46331249884312337</v>
      </c>
      <c r="J99"/>
    </row>
    <row r="100" spans="2:10">
      <c r="B100" s="1">
        <f t="shared" si="15"/>
        <v>0.47000000000000031</v>
      </c>
      <c r="C100" s="1">
        <f t="shared" si="8"/>
        <v>-0.63076175793427491</v>
      </c>
      <c r="D100" s="1">
        <f t="shared" si="9"/>
        <v>-0.25860159369121843</v>
      </c>
      <c r="E100" s="1">
        <f t="shared" si="10"/>
        <v>-0.38747657819752268</v>
      </c>
      <c r="F100" s="1">
        <f t="shared" si="11"/>
        <v>-0.38747657819752257</v>
      </c>
      <c r="G100" s="1">
        <f t="shared" si="12"/>
        <v>0.26589161093985691</v>
      </c>
      <c r="H100" s="6">
        <f t="shared" si="13"/>
        <v>0.45923540116130263</v>
      </c>
      <c r="I100" s="6">
        <f t="shared" si="14"/>
        <v>-0.45923540116130263</v>
      </c>
      <c r="J100"/>
    </row>
    <row r="101" spans="2:10">
      <c r="B101" s="1">
        <f t="shared" si="15"/>
        <v>0.47500000000000031</v>
      </c>
      <c r="C101" s="1">
        <f t="shared" si="8"/>
        <v>-0.48466392603728692</v>
      </c>
      <c r="D101" s="1">
        <f t="shared" si="9"/>
        <v>-0.29150227654603589</v>
      </c>
      <c r="E101" s="1">
        <f t="shared" si="10"/>
        <v>-0.33518324195080129</v>
      </c>
      <c r="F101" s="1">
        <f t="shared" si="11"/>
        <v>-0.33518324195080107</v>
      </c>
      <c r="G101" s="1">
        <f t="shared" si="12"/>
        <v>0.32476381421115669</v>
      </c>
      <c r="H101" s="6">
        <f t="shared" si="13"/>
        <v>0.45519418147877749</v>
      </c>
      <c r="I101" s="6">
        <f t="shared" si="14"/>
        <v>-0.45519418147877749</v>
      </c>
      <c r="J101"/>
    </row>
    <row r="102" spans="2:10">
      <c r="B102" s="1">
        <f t="shared" si="15"/>
        <v>0.48000000000000032</v>
      </c>
      <c r="C102" s="1">
        <f t="shared" si="8"/>
        <v>-0.32349741515297636</v>
      </c>
      <c r="D102" s="1">
        <f t="shared" si="9"/>
        <v>-0.3153398664133879</v>
      </c>
      <c r="E102" s="1">
        <f t="shared" si="10"/>
        <v>-0.27345077914142707</v>
      </c>
      <c r="F102" s="1">
        <f t="shared" si="11"/>
        <v>-0.27345077914142685</v>
      </c>
      <c r="G102" s="1">
        <f t="shared" si="12"/>
        <v>0.37257091737232256</v>
      </c>
      <c r="H102" s="6">
        <f t="shared" si="13"/>
        <v>0.45118852407320464</v>
      </c>
      <c r="I102" s="6">
        <f t="shared" si="14"/>
        <v>-0.45118852407320464</v>
      </c>
      <c r="J102"/>
    </row>
    <row r="103" spans="2:10">
      <c r="B103" s="1">
        <f t="shared" si="15"/>
        <v>0.48500000000000032</v>
      </c>
      <c r="C103" s="1">
        <f t="shared" si="8"/>
        <v>-0.15227305089793214</v>
      </c>
      <c r="D103" s="1">
        <f t="shared" si="9"/>
        <v>-0.32937322913773809</v>
      </c>
      <c r="E103" s="1">
        <f t="shared" si="10"/>
        <v>-0.20435179902322159</v>
      </c>
      <c r="F103" s="1">
        <f t="shared" si="11"/>
        <v>-0.20435179902322134</v>
      </c>
      <c r="G103" s="1">
        <f t="shared" si="12"/>
        <v>0.40802981468763339</v>
      </c>
      <c r="H103" s="6">
        <f t="shared" si="13"/>
        <v>0.44721811600056194</v>
      </c>
      <c r="I103" s="6">
        <f t="shared" si="14"/>
        <v>-0.44721811600056194</v>
      </c>
      <c r="J103"/>
    </row>
    <row r="104" spans="2:10">
      <c r="B104" s="1">
        <f t="shared" si="15"/>
        <v>0.49000000000000032</v>
      </c>
      <c r="C104" s="1">
        <f t="shared" si="8"/>
        <v>2.368563254022845E-2</v>
      </c>
      <c r="D104" s="1">
        <f t="shared" si="9"/>
        <v>-0.33316605364527774</v>
      </c>
      <c r="E104" s="1">
        <f t="shared" si="10"/>
        <v>-0.13015018116528942</v>
      </c>
      <c r="F104" s="1">
        <f t="shared" si="11"/>
        <v>-0.1301501811652892</v>
      </c>
      <c r="G104" s="1">
        <f t="shared" si="12"/>
        <v>0.43026137910402096</v>
      </c>
      <c r="H104" s="6">
        <f t="shared" si="13"/>
        <v>0.44328264707069936</v>
      </c>
      <c r="I104" s="6">
        <f t="shared" si="14"/>
        <v>-0.44328264707069936</v>
      </c>
      <c r="J104"/>
    </row>
    <row r="105" spans="2:10">
      <c r="B105" s="1">
        <f t="shared" si="15"/>
        <v>0.49500000000000033</v>
      </c>
      <c r="C105" s="1">
        <f t="shared" si="8"/>
        <v>0.19890790632587257</v>
      </c>
      <c r="D105" s="1">
        <f t="shared" si="9"/>
        <v>-0.32660041728509531</v>
      </c>
      <c r="E105" s="1">
        <f t="shared" si="10"/>
        <v>-5.3227781783599548E-2</v>
      </c>
      <c r="F105" s="1">
        <f t="shared" si="11"/>
        <v>-5.3227781783599298E-2</v>
      </c>
      <c r="G105" s="1">
        <f t="shared" si="12"/>
        <v>0.43881054407822356</v>
      </c>
      <c r="H105" s="6">
        <f t="shared" si="13"/>
        <v>0.43938180982310487</v>
      </c>
      <c r="I105" s="6">
        <f t="shared" si="14"/>
        <v>-0.43938180982310487</v>
      </c>
      <c r="J105"/>
    </row>
    <row r="106" spans="2:10">
      <c r="B106" s="1">
        <f t="shared" si="15"/>
        <v>0.50000000000000033</v>
      </c>
      <c r="C106" s="1">
        <f t="shared" si="8"/>
        <v>0.36794593732502956</v>
      </c>
      <c r="D106" s="1">
        <f t="shared" si="9"/>
        <v>-0.3098804521605808</v>
      </c>
      <c r="E106" s="1">
        <f t="shared" si="10"/>
        <v>2.3991220519138257E-2</v>
      </c>
      <c r="F106" s="1">
        <f t="shared" si="11"/>
        <v>2.3991220519138493E-2</v>
      </c>
      <c r="G106" s="1">
        <f t="shared" si="12"/>
        <v>0.43365293224770418</v>
      </c>
      <c r="H106" s="6">
        <f t="shared" si="13"/>
        <v>0.4355152995028847</v>
      </c>
      <c r="I106" s="6">
        <f t="shared" si="14"/>
        <v>-0.4355152995028847</v>
      </c>
      <c r="J106"/>
    </row>
    <row r="107" spans="2:10">
      <c r="B107" s="1">
        <f t="shared" si="15"/>
        <v>0.50500000000000034</v>
      </c>
      <c r="C107" s="1">
        <f t="shared" si="8"/>
        <v>0.52554416660514514</v>
      </c>
      <c r="D107" s="1">
        <f t="shared" si="9"/>
        <v>-0.2835259984612038</v>
      </c>
      <c r="E107" s="1">
        <f t="shared" si="10"/>
        <v>9.9115960916998175E-2</v>
      </c>
      <c r="F107" s="1">
        <f t="shared" si="11"/>
        <v>9.9115960916998425E-2</v>
      </c>
      <c r="G107" s="1">
        <f t="shared" si="12"/>
        <v>0.41518806188440782</v>
      </c>
      <c r="H107" s="6">
        <f t="shared" si="13"/>
        <v>0.43168281403695313</v>
      </c>
      <c r="I107" s="6">
        <f t="shared" si="14"/>
        <v>-0.43168281403695313</v>
      </c>
      <c r="J107"/>
    </row>
    <row r="108" spans="2:10">
      <c r="B108" s="1">
        <f t="shared" si="15"/>
        <v>0.51000000000000034</v>
      </c>
      <c r="C108" s="1">
        <f t="shared" si="8"/>
        <v>0.66680270994044033</v>
      </c>
      <c r="D108" s="1">
        <f t="shared" si="9"/>
        <v>-0.24835644211883914</v>
      </c>
      <c r="E108" s="1">
        <f t="shared" si="10"/>
        <v>0.16986216997872269</v>
      </c>
      <c r="F108" s="1">
        <f t="shared" si="11"/>
        <v>0.16986216997872289</v>
      </c>
      <c r="G108" s="1">
        <f t="shared" si="12"/>
        <v>0.38421957620540159</v>
      </c>
      <c r="H108" s="6">
        <f t="shared" si="13"/>
        <v>0.42788405401043406</v>
      </c>
      <c r="I108" s="6">
        <f t="shared" si="14"/>
        <v>-0.42788405401043406</v>
      </c>
      <c r="J108"/>
    </row>
    <row r="109" spans="2:10">
      <c r="B109" s="1">
        <f t="shared" si="15"/>
        <v>0.51500000000000035</v>
      </c>
      <c r="C109" s="1">
        <f t="shared" si="8"/>
        <v>0.78732970004023151</v>
      </c>
      <c r="D109" s="1">
        <f t="shared" si="9"/>
        <v>-0.20546523929182572</v>
      </c>
      <c r="E109" s="1">
        <f t="shared" si="10"/>
        <v>0.23412087797429135</v>
      </c>
      <c r="F109" s="1">
        <f t="shared" si="11"/>
        <v>0.23412087797429157</v>
      </c>
      <c r="G109" s="1">
        <f t="shared" si="12"/>
        <v>0.34192333374226541</v>
      </c>
      <c r="H109" s="6">
        <f t="shared" si="13"/>
        <v>0.42411872264326828</v>
      </c>
      <c r="I109" s="6">
        <f t="shared" si="14"/>
        <v>-0.42411872264326828</v>
      </c>
      <c r="J109"/>
    </row>
    <row r="110" spans="2:10">
      <c r="B110" s="1">
        <f t="shared" si="15"/>
        <v>0.52000000000000035</v>
      </c>
      <c r="C110" s="1">
        <f t="shared" si="8"/>
        <v>0.88337783403019698</v>
      </c>
      <c r="D110" s="1">
        <f t="shared" si="9"/>
        <v>-0.15618591973564572</v>
      </c>
      <c r="E110" s="1">
        <f t="shared" si="10"/>
        <v>0.29002049946774183</v>
      </c>
      <c r="F110" s="1">
        <f t="shared" si="11"/>
        <v>0.290020499467742</v>
      </c>
      <c r="G110" s="1">
        <f t="shared" si="12"/>
        <v>0.289804558314331</v>
      </c>
      <c r="H110" s="6">
        <f t="shared" si="13"/>
        <v>0.4203865257670274</v>
      </c>
      <c r="I110" s="6">
        <f t="shared" si="14"/>
        <v>-0.4203865257670274</v>
      </c>
      <c r="J110"/>
    </row>
    <row r="111" spans="2:10">
      <c r="B111" s="1">
        <f t="shared" si="15"/>
        <v>0.52500000000000036</v>
      </c>
      <c r="C111" s="1">
        <f t="shared" si="8"/>
        <v>0.95196088079084529</v>
      </c>
      <c r="D111" s="1">
        <f t="shared" si="9"/>
        <v>-0.10205062604893984</v>
      </c>
      <c r="E111" s="1">
        <f t="shared" si="10"/>
        <v>0.33598049609638159</v>
      </c>
      <c r="F111" s="1">
        <f t="shared" si="11"/>
        <v>0.3359804960963817</v>
      </c>
      <c r="G111" s="1">
        <f t="shared" si="12"/>
        <v>0.22964556415120627</v>
      </c>
      <c r="H111" s="6">
        <f t="shared" si="13"/>
        <v>0.41668717180193232</v>
      </c>
      <c r="I111" s="6">
        <f t="shared" si="14"/>
        <v>-0.41668717180193232</v>
      </c>
      <c r="J111"/>
    </row>
    <row r="112" spans="2:10">
      <c r="B112" s="1">
        <f t="shared" si="15"/>
        <v>0.53000000000000036</v>
      </c>
      <c r="C112" s="1">
        <f t="shared" si="8"/>
        <v>0.99094652582528631</v>
      </c>
      <c r="D112" s="1">
        <f t="shared" si="9"/>
        <v>-4.4742477850532786E-2</v>
      </c>
      <c r="E112" s="1">
        <f t="shared" si="10"/>
        <v>0.37075510720403082</v>
      </c>
      <c r="F112" s="1">
        <f t="shared" si="11"/>
        <v>0.37075510720403093</v>
      </c>
      <c r="G112" s="1">
        <f t="shared" si="12"/>
        <v>0.16344583633322329</v>
      </c>
      <c r="H112" s="6">
        <f t="shared" si="13"/>
        <v>0.41302037173407291</v>
      </c>
      <c r="I112" s="6">
        <f t="shared" si="14"/>
        <v>-0.41302037173407291</v>
      </c>
      <c r="J112"/>
    </row>
    <row r="113" spans="2:10">
      <c r="B113" s="1">
        <f t="shared" si="15"/>
        <v>0.53500000000000036</v>
      </c>
      <c r="C113" s="1">
        <f t="shared" si="8"/>
        <v>0.99912266701785379</v>
      </c>
      <c r="D113" s="1">
        <f t="shared" si="9"/>
        <v>1.3956758067853972E-2</v>
      </c>
      <c r="E113" s="1">
        <f t="shared" si="10"/>
        <v>0.39346597131237065</v>
      </c>
      <c r="F113" s="1">
        <f t="shared" si="11"/>
        <v>0.39346597131237071</v>
      </c>
      <c r="G113" s="1">
        <f t="shared" si="12"/>
        <v>9.3356451706877439E-2</v>
      </c>
      <c r="H113" s="6">
        <f t="shared" si="13"/>
        <v>0.40938583909282877</v>
      </c>
      <c r="I113" s="6">
        <f t="shared" si="14"/>
        <v>-0.40938583909282877</v>
      </c>
      <c r="J113"/>
    </row>
    <row r="114" spans="2:10">
      <c r="B114" s="1">
        <f t="shared" si="15"/>
        <v>0.54000000000000037</v>
      </c>
      <c r="C114" s="1">
        <f t="shared" si="8"/>
        <v>0.9762351000831293</v>
      </c>
      <c r="D114" s="1">
        <f t="shared" si="9"/>
        <v>7.2222064626678628E-2</v>
      </c>
      <c r="E114" s="1">
        <f t="shared" si="10"/>
        <v>0.40362282525417875</v>
      </c>
      <c r="F114" s="1">
        <f t="shared" si="11"/>
        <v>0.4036228252541787</v>
      </c>
      <c r="G114" s="1">
        <f t="shared" si="12"/>
        <v>2.1610965497786974E-2</v>
      </c>
      <c r="H114" s="6">
        <f t="shared" si="13"/>
        <v>0.40578328992848867</v>
      </c>
      <c r="I114" s="6">
        <f t="shared" si="14"/>
        <v>-0.40578328992848867</v>
      </c>
      <c r="J114"/>
    </row>
    <row r="115" spans="2:10">
      <c r="B115" s="1">
        <f t="shared" si="15"/>
        <v>0.54500000000000037</v>
      </c>
      <c r="C115" s="1">
        <f t="shared" si="8"/>
        <v>0.92299542202764218</v>
      </c>
      <c r="D115" s="1">
        <f t="shared" si="9"/>
        <v>0.12824191603772755</v>
      </c>
      <c r="E115" s="1">
        <f t="shared" si="10"/>
        <v>0.40113185037955951</v>
      </c>
      <c r="F115" s="1">
        <f t="shared" si="11"/>
        <v>0.40113185037955951</v>
      </c>
      <c r="G115" s="1">
        <f t="shared" si="12"/>
        <v>-4.9545039203537623E-2</v>
      </c>
      <c r="H115" s="6">
        <f t="shared" si="13"/>
        <v>0.40221244279006685</v>
      </c>
      <c r="I115" s="6">
        <f t="shared" si="14"/>
        <v>-0.40221244279006685</v>
      </c>
      <c r="J115"/>
    </row>
    <row r="116" spans="2:10">
      <c r="B116" s="1">
        <f t="shared" si="15"/>
        <v>0.55000000000000038</v>
      </c>
      <c r="C116" s="1">
        <f t="shared" si="8"/>
        <v>0.84105890689781249</v>
      </c>
      <c r="D116" s="1">
        <f t="shared" si="9"/>
        <v>0.18027459992572367</v>
      </c>
      <c r="E116" s="1">
        <f t="shared" si="10"/>
        <v>0.38629162443270726</v>
      </c>
      <c r="F116" s="1">
        <f t="shared" si="11"/>
        <v>0.3862916244327072</v>
      </c>
      <c r="G116" s="1">
        <f t="shared" si="12"/>
        <v>-0.11792353909712527</v>
      </c>
      <c r="H116" s="6">
        <f t="shared" si="13"/>
        <v>0.39867301870331434</v>
      </c>
      <c r="I116" s="6">
        <f t="shared" si="14"/>
        <v>-0.39867301870331434</v>
      </c>
      <c r="J116"/>
    </row>
    <row r="117" spans="2:10">
      <c r="B117" s="1">
        <f t="shared" si="15"/>
        <v>0.55500000000000038</v>
      </c>
      <c r="C117" s="1">
        <f t="shared" si="8"/>
        <v>0.73297304167895505</v>
      </c>
      <c r="D117" s="1">
        <f t="shared" si="9"/>
        <v>0.22670236888213119</v>
      </c>
      <c r="E117" s="1">
        <f t="shared" si="10"/>
        <v>0.35977702134287781</v>
      </c>
      <c r="F117" s="1">
        <f t="shared" si="11"/>
        <v>0.3597770213428777</v>
      </c>
      <c r="G117" s="1">
        <f t="shared" si="12"/>
        <v>-0.18146066069094913</v>
      </c>
      <c r="H117" s="6">
        <f t="shared" si="13"/>
        <v>0.39516474114892419</v>
      </c>
      <c r="I117" s="6">
        <f t="shared" si="14"/>
        <v>-0.39516474114892419</v>
      </c>
      <c r="J117"/>
    </row>
    <row r="118" spans="2:10">
      <c r="B118" s="1">
        <f t="shared" si="15"/>
        <v>0.56000000000000039</v>
      </c>
      <c r="C118" s="1">
        <f t="shared" si="8"/>
        <v>0.602098322414933</v>
      </c>
      <c r="D118" s="1">
        <f t="shared" si="9"/>
        <v>0.26608173782601541</v>
      </c>
      <c r="E118" s="1">
        <f t="shared" si="10"/>
        <v>0.32261176752342718</v>
      </c>
      <c r="F118" s="1">
        <f t="shared" si="11"/>
        <v>0.32261176752342707</v>
      </c>
      <c r="G118" s="1">
        <f t="shared" si="12"/>
        <v>-0.2382782679189428</v>
      </c>
      <c r="H118" s="6">
        <f t="shared" si="13"/>
        <v>0.39168733604092798</v>
      </c>
      <c r="I118" s="6">
        <f t="shared" si="14"/>
        <v>-0.39168733604092798</v>
      </c>
      <c r="J118"/>
    </row>
    <row r="119" spans="2:10">
      <c r="B119" s="1">
        <f t="shared" si="15"/>
        <v>0.56500000000000039</v>
      </c>
      <c r="C119" s="1">
        <f t="shared" si="8"/>
        <v>0.45250377307513318</v>
      </c>
      <c r="D119" s="1">
        <f t="shared" si="9"/>
        <v>0.29718836337743959</v>
      </c>
      <c r="E119" s="1">
        <f t="shared" si="10"/>
        <v>0.27613070131176065</v>
      </c>
      <c r="F119" s="1">
        <f t="shared" si="11"/>
        <v>0.27613070131176048</v>
      </c>
      <c r="G119" s="1">
        <f t="shared" si="12"/>
        <v>-0.28673873227458707</v>
      </c>
      <c r="H119" s="6">
        <f t="shared" si="13"/>
        <v>0.38824053170528294</v>
      </c>
      <c r="I119" s="6">
        <f t="shared" si="14"/>
        <v>-0.38824053170528294</v>
      </c>
      <c r="J119"/>
    </row>
    <row r="120" spans="2:10">
      <c r="B120" s="1">
        <f t="shared" si="15"/>
        <v>0.5700000000000004</v>
      </c>
      <c r="C120" s="1">
        <f t="shared" si="8"/>
        <v>0.28884043559017053</v>
      </c>
      <c r="D120" s="1">
        <f t="shared" si="9"/>
        <v>0.31905510989945585</v>
      </c>
      <c r="E120" s="1">
        <f t="shared" si="10"/>
        <v>0.22193308196326988</v>
      </c>
      <c r="F120" s="1">
        <f t="shared" si="11"/>
        <v>0.22193308196326966</v>
      </c>
      <c r="G120" s="1">
        <f t="shared" si="12"/>
        <v>-0.32549131280455806</v>
      </c>
      <c r="H120" s="6">
        <f t="shared" si="13"/>
        <v>0.38482405885864723</v>
      </c>
      <c r="I120" s="6">
        <f t="shared" si="14"/>
        <v>-0.38482405885864723</v>
      </c>
      <c r="J120"/>
    </row>
    <row r="121" spans="2:10">
      <c r="B121" s="1">
        <f t="shared" si="15"/>
        <v>0.5750000000000004</v>
      </c>
      <c r="C121" s="1">
        <f t="shared" si="8"/>
        <v>0.11619676437570696</v>
      </c>
      <c r="D121" s="1">
        <f t="shared" si="9"/>
        <v>0.33100211869795509</v>
      </c>
      <c r="E121" s="1">
        <f t="shared" si="10"/>
        <v>0.1618285475424851</v>
      </c>
      <c r="F121" s="1">
        <f t="shared" si="11"/>
        <v>0.16182854754248491</v>
      </c>
      <c r="G121" s="1">
        <f t="shared" si="12"/>
        <v>-0.3535088600754725</v>
      </c>
      <c r="H121" s="6">
        <f t="shared" si="13"/>
        <v>0.38143765058734208</v>
      </c>
      <c r="I121" s="6">
        <f t="shared" si="14"/>
        <v>-0.38143765058734208</v>
      </c>
      <c r="J121"/>
    </row>
    <row r="122" spans="2:10">
      <c r="B122" s="1">
        <f t="shared" si="15"/>
        <v>0.5800000000000004</v>
      </c>
      <c r="C122" s="1">
        <f t="shared" si="8"/>
        <v>-6.0059578728865567E-2</v>
      </c>
      <c r="D122" s="1">
        <f t="shared" si="9"/>
        <v>0.33265794549831396</v>
      </c>
      <c r="E122" s="1">
        <f t="shared" si="10"/>
        <v>9.7777520141494059E-2</v>
      </c>
      <c r="F122" s="1">
        <f t="shared" si="11"/>
        <v>9.7777520141493865E-2</v>
      </c>
      <c r="G122" s="1">
        <f t="shared" si="12"/>
        <v>-0.37011387969763887</v>
      </c>
      <c r="H122" s="6">
        <f t="shared" si="13"/>
        <v>0.37808104232649875</v>
      </c>
      <c r="I122" s="6">
        <f t="shared" si="14"/>
        <v>-0.37808104232649875</v>
      </c>
      <c r="J122"/>
    </row>
    <row r="123" spans="2:10">
      <c r="B123" s="1">
        <f t="shared" si="15"/>
        <v>0.58500000000000041</v>
      </c>
      <c r="C123" s="1">
        <f t="shared" si="8"/>
        <v>-0.23444861035560907</v>
      </c>
      <c r="D123" s="1">
        <f t="shared" si="9"/>
        <v>0.32397110901386561</v>
      </c>
      <c r="E123" s="1">
        <f t="shared" si="10"/>
        <v>3.1827996891856475E-2</v>
      </c>
      <c r="F123" s="1">
        <f t="shared" si="11"/>
        <v>3.1827996891856281E-2</v>
      </c>
      <c r="G123" s="1">
        <f t="shared" si="12"/>
        <v>-0.37499333662320089</v>
      </c>
      <c r="H123" s="6">
        <f t="shared" si="13"/>
        <v>0.37475397183938958</v>
      </c>
      <c r="I123" s="6">
        <f t="shared" si="14"/>
        <v>-0.37475397183938958</v>
      </c>
      <c r="J123"/>
    </row>
    <row r="124" spans="2:10">
      <c r="B124" s="1">
        <f t="shared" si="15"/>
        <v>0.59000000000000041</v>
      </c>
      <c r="C124" s="1">
        <f t="shared" si="8"/>
        <v>-0.40154840369024508</v>
      </c>
      <c r="D124" s="1">
        <f t="shared" si="9"/>
        <v>0.30521169154982725</v>
      </c>
      <c r="E124" s="1">
        <f t="shared" si="10"/>
        <v>-3.3949257069970359E-2</v>
      </c>
      <c r="F124" s="1">
        <f t="shared" si="11"/>
        <v>-3.3949257069970575E-2</v>
      </c>
      <c r="G124" s="1">
        <f t="shared" si="12"/>
        <v>-0.36820194013040125</v>
      </c>
      <c r="H124" s="6">
        <f t="shared" si="13"/>
        <v>0.37145617919694063</v>
      </c>
      <c r="I124" s="6">
        <f t="shared" si="14"/>
        <v>-0.37145617919694063</v>
      </c>
      <c r="J124"/>
    </row>
    <row r="125" spans="2:10">
      <c r="B125" s="1">
        <f t="shared" si="15"/>
        <v>0.59500000000000042</v>
      </c>
      <c r="C125" s="1">
        <f t="shared" si="8"/>
        <v>-0.55616366151890462</v>
      </c>
      <c r="D125" s="1">
        <f t="shared" si="9"/>
        <v>0.27696294187832354</v>
      </c>
      <c r="E125" s="1">
        <f t="shared" si="10"/>
        <v>-9.7525083480112282E-2</v>
      </c>
      <c r="F125" s="1">
        <f t="shared" si="11"/>
        <v>-9.752508348011249E-2</v>
      </c>
      <c r="G125" s="1">
        <f t="shared" si="12"/>
        <v>-0.35015400985022849</v>
      </c>
      <c r="H125" s="6">
        <f t="shared" si="13"/>
        <v>0.36818740675742428</v>
      </c>
      <c r="I125" s="6">
        <f t="shared" si="14"/>
        <v>-0.36818740675742428</v>
      </c>
      <c r="J125"/>
    </row>
    <row r="126" spans="2:10">
      <c r="B126" s="1">
        <f t="shared" si="15"/>
        <v>0.60000000000000042</v>
      </c>
      <c r="C126" s="1">
        <f t="shared" si="8"/>
        <v>-0.69348724313727905</v>
      </c>
      <c r="D126" s="1">
        <f t="shared" si="9"/>
        <v>0.24010314145940387</v>
      </c>
      <c r="E126" s="1">
        <f t="shared" si="10"/>
        <v>-0.15697389238940745</v>
      </c>
      <c r="F126" s="1">
        <f t="shared" si="11"/>
        <v>-0.15697389238940765</v>
      </c>
      <c r="G126" s="1">
        <f t="shared" si="12"/>
        <v>-0.32160437421996019</v>
      </c>
      <c r="H126" s="6">
        <f t="shared" si="13"/>
        <v>0.36494739914633123</v>
      </c>
      <c r="I126" s="6">
        <f t="shared" si="14"/>
        <v>-0.36494739914633123</v>
      </c>
      <c r="J126"/>
    </row>
    <row r="127" spans="2:10">
      <c r="B127" s="1">
        <f t="shared" si="15"/>
        <v>0.60500000000000043</v>
      </c>
      <c r="C127" s="1">
        <f t="shared" si="8"/>
        <v>-0.80924962309147996</v>
      </c>
      <c r="D127" s="1">
        <f t="shared" si="9"/>
        <v>0.19577829780510075</v>
      </c>
      <c r="E127" s="1">
        <f t="shared" si="10"/>
        <v>-0.21053133817125297</v>
      </c>
      <c r="F127" s="1">
        <f t="shared" si="11"/>
        <v>-0.21053133817125308</v>
      </c>
      <c r="G127" s="1">
        <f t="shared" si="12"/>
        <v>-0.28361908368006006</v>
      </c>
      <c r="H127" s="6">
        <f t="shared" si="13"/>
        <v>0.3617359032364188</v>
      </c>
      <c r="I127" s="6">
        <f t="shared" si="14"/>
        <v>-0.3617359032364188</v>
      </c>
      <c r="J127"/>
    </row>
    <row r="128" spans="2:10">
      <c r="B128" s="1">
        <f t="shared" si="15"/>
        <v>0.61000000000000043</v>
      </c>
      <c r="C128" s="1">
        <f t="shared" si="8"/>
        <v>-0.8998516349310588</v>
      </c>
      <c r="D128" s="1">
        <f t="shared" si="9"/>
        <v>0.1453665139767461</v>
      </c>
      <c r="E128" s="1">
        <f t="shared" si="10"/>
        <v>-0.25664600329574089</v>
      </c>
      <c r="F128" s="1">
        <f t="shared" si="11"/>
        <v>-0.25664600329574105</v>
      </c>
      <c r="G128" s="1">
        <f t="shared" si="12"/>
        <v>-0.2375370218946054</v>
      </c>
      <c r="H128" s="6">
        <f t="shared" si="13"/>
        <v>0.35855266812793551</v>
      </c>
      <c r="I128" s="6">
        <f t="shared" si="14"/>
        <v>-0.35855266812793551</v>
      </c>
      <c r="J128"/>
    </row>
    <row r="129" spans="2:10">
      <c r="B129" s="1">
        <f t="shared" si="15"/>
        <v>0.61500000000000044</v>
      </c>
      <c r="C129" s="1">
        <f t="shared" si="8"/>
        <v>-0.96247637284010301</v>
      </c>
      <c r="D129" s="1">
        <f t="shared" si="9"/>
        <v>9.0435142002990243E-2</v>
      </c>
      <c r="E129" s="1">
        <f t="shared" si="10"/>
        <v>-0.29402359810679513</v>
      </c>
      <c r="F129" s="1">
        <f t="shared" si="11"/>
        <v>-0.29402359810679524</v>
      </c>
      <c r="G129" s="1">
        <f t="shared" si="12"/>
        <v>-0.184923760497819</v>
      </c>
      <c r="H129" s="6">
        <f t="shared" si="13"/>
        <v>0.35539744512901955</v>
      </c>
      <c r="I129" s="6">
        <f t="shared" si="14"/>
        <v>-0.35539744512901955</v>
      </c>
      <c r="J129"/>
    </row>
    <row r="130" spans="2:10">
      <c r="B130" s="1">
        <f t="shared" si="15"/>
        <v>0.62000000000000044</v>
      </c>
      <c r="C130" s="1">
        <f t="shared" si="8"/>
        <v>-0.9951767720144864</v>
      </c>
      <c r="D130" s="1">
        <f t="shared" si="9"/>
        <v>3.2692052360957596E-2</v>
      </c>
      <c r="E130" s="1">
        <f t="shared" si="10"/>
        <v>-0.32166244219500856</v>
      </c>
      <c r="F130" s="1">
        <f t="shared" si="11"/>
        <v>-0.32166244219500867</v>
      </c>
      <c r="G130" s="1">
        <f t="shared" si="12"/>
        <v>-0.12751921892781626</v>
      </c>
      <c r="H130" s="6">
        <f t="shared" si="13"/>
        <v>0.35226998773626933</v>
      </c>
      <c r="I130" s="6">
        <f t="shared" si="14"/>
        <v>-0.35226998773626933</v>
      </c>
      <c r="J130"/>
    </row>
    <row r="131" spans="2:10">
      <c r="B131" s="1">
        <f t="shared" si="15"/>
        <v>0.62500000000000044</v>
      </c>
      <c r="C131" s="1">
        <f t="shared" si="8"/>
        <v>-0.9969361448250218</v>
      </c>
      <c r="D131" s="1">
        <f t="shared" si="9"/>
        <v>-2.6067465399611491E-2</v>
      </c>
      <c r="E131" s="1">
        <f t="shared" si="10"/>
        <v>-0.33887928394213634</v>
      </c>
      <c r="F131" s="1">
        <f t="shared" si="11"/>
        <v>-0.33887928394213634</v>
      </c>
      <c r="G131" s="1">
        <f t="shared" si="12"/>
        <v>-6.7180854937252718E-2</v>
      </c>
      <c r="H131" s="6">
        <f t="shared" si="13"/>
        <v>0.34917005161548509</v>
      </c>
      <c r="I131" s="6">
        <f t="shared" si="14"/>
        <v>-0.34917005161548509</v>
      </c>
      <c r="J131"/>
    </row>
    <row r="132" spans="2:10">
      <c r="B132" s="1">
        <f t="shared" si="15"/>
        <v>0.63000000000000045</v>
      </c>
      <c r="C132" s="1">
        <f t="shared" si="8"/>
        <v>-0.96769979063756417</v>
      </c>
      <c r="D132" s="1">
        <f t="shared" si="9"/>
        <v>-8.4016519977307622E-2</v>
      </c>
      <c r="E132" s="1">
        <f t="shared" si="10"/>
        <v>-0.34532482984470853</v>
      </c>
      <c r="F132" s="1">
        <f t="shared" si="11"/>
        <v>-0.34532482984470853</v>
      </c>
      <c r="G132" s="1">
        <f t="shared" si="12"/>
        <v>-5.8242192131627533E-3</v>
      </c>
      <c r="H132" s="6">
        <f t="shared" si="13"/>
        <v>0.34609739458258093</v>
      </c>
      <c r="I132" s="6">
        <f t="shared" si="14"/>
        <v>-0.34609739458258093</v>
      </c>
      <c r="J132"/>
    </row>
    <row r="133" spans="2:10">
      <c r="B133" s="1">
        <f t="shared" si="15"/>
        <v>0.63500000000000045</v>
      </c>
      <c r="C133" s="1">
        <f t="shared" si="8"/>
        <v>-0.90837669650962616</v>
      </c>
      <c r="D133" s="1">
        <f t="shared" si="9"/>
        <v>-0.13935341816960536</v>
      </c>
      <c r="E133" s="1">
        <f t="shared" si="10"/>
        <v>-0.34098868414972994</v>
      </c>
      <c r="F133" s="1">
        <f t="shared" si="11"/>
        <v>-0.34098868414972988</v>
      </c>
      <c r="G133" s="1">
        <f t="shared" si="12"/>
        <v>5.4637243152383504E-2</v>
      </c>
      <c r="H133" s="6">
        <f t="shared" si="13"/>
        <v>0.34305177658466324</v>
      </c>
      <c r="I133" s="6">
        <f t="shared" si="14"/>
        <v>-0.34305177658466324</v>
      </c>
      <c r="J133"/>
    </row>
    <row r="134" spans="2:10">
      <c r="B134" s="1">
        <f t="shared" si="15"/>
        <v>0.64000000000000046</v>
      </c>
      <c r="C134" s="1">
        <f t="shared" si="8"/>
        <v>-0.82081127588715241</v>
      </c>
      <c r="D134" s="1">
        <f t="shared" si="9"/>
        <v>-0.19035768128969469</v>
      </c>
      <c r="E134" s="1">
        <f t="shared" si="10"/>
        <v>-0.32619373174934402</v>
      </c>
      <c r="F134" s="1">
        <f t="shared" si="11"/>
        <v>-0.32619373174934396</v>
      </c>
      <c r="G134" s="1">
        <f t="shared" si="12"/>
        <v>0.11235127132076364</v>
      </c>
      <c r="H134" s="6">
        <f t="shared" si="13"/>
        <v>0.34003295968127689</v>
      </c>
      <c r="I134" s="6">
        <f t="shared" si="14"/>
        <v>-0.34003295968127689</v>
      </c>
      <c r="J134"/>
    </row>
    <row r="135" spans="2:10">
      <c r="B135" s="1">
        <f t="shared" si="15"/>
        <v>0.64500000000000046</v>
      </c>
      <c r="C135" s="1">
        <f t="shared" ref="C135:C164" si="16">$G$2*COS($F$2*B135)</f>
        <v>-0.70772602397323936</v>
      </c>
      <c r="D135" s="1">
        <f t="shared" ref="D135:D164" si="17">(($H$2+$D$2*$E$2*$G$2)/$F$2)*SIN($F$2*B135)</f>
        <v>-0.2354435365439905</v>
      </c>
      <c r="E135" s="1">
        <f t="shared" ref="E135:E164" si="18">EXP(-$D$2*$E$2*B135)*(C135+D135)</f>
        <v>-0.30158032285272207</v>
      </c>
      <c r="F135" s="1">
        <f t="shared" ref="F135:F164" si="19">EXP(-$E$2*$D$2*B135)*$I$2*SIN($F$2*B135+$J$2)</f>
        <v>-0.30158032285272196</v>
      </c>
      <c r="G135" s="1">
        <f t="shared" ref="G135:G164" si="20">EXP(-$D$2*$E$2*B135)*$I$2*COS($F$2*B135+$J$2)-EXP(-$D$2*$E$2*B135)*$I$2*($E$2*$D$2/$F$2)*SIN($F$2*B135+$J$2)</f>
        <v>0.16558294189228825</v>
      </c>
      <c r="H135" s="6">
        <f t="shared" ref="H135:H164" si="21">$I$2*EXP(-$D$2*$E$2*B135)</f>
        <v>0.33704070802581571</v>
      </c>
      <c r="I135" s="6">
        <f t="shared" ref="I135:I164" si="22">-H135</f>
        <v>-0.33704070802581571</v>
      </c>
      <c r="J135"/>
    </row>
    <row r="136" spans="2:10">
      <c r="B136" s="1">
        <f t="shared" ref="B136:B164" si="23">B135+0.005</f>
        <v>0.65000000000000047</v>
      </c>
      <c r="C136" s="1">
        <f t="shared" si="16"/>
        <v>-0.5726368726698654</v>
      </c>
      <c r="D136" s="1">
        <f t="shared" si="17"/>
        <v>-0.27320922027070954</v>
      </c>
      <c r="E136" s="1">
        <f t="shared" si="18"/>
        <v>-0.26808092674367912</v>
      </c>
      <c r="F136" s="1">
        <f t="shared" si="19"/>
        <v>-0.26808092674367906</v>
      </c>
      <c r="G136" s="1">
        <f t="shared" si="20"/>
        <v>0.2127662130369295</v>
      </c>
      <c r="H136" s="6">
        <f t="shared" si="21"/>
        <v>0.33407478784709732</v>
      </c>
      <c r="I136" s="6">
        <f t="shared" si="22"/>
        <v>-0.33407478784709732</v>
      </c>
      <c r="J136"/>
    </row>
    <row r="137" spans="2:10">
      <c r="B137" s="1">
        <f t="shared" si="23"/>
        <v>0.65500000000000047</v>
      </c>
      <c r="C137" s="1">
        <f t="shared" si="16"/>
        <v>-0.41974387679089187</v>
      </c>
      <c r="D137" s="1">
        <f t="shared" si="17"/>
        <v>-0.30248056015323888</v>
      </c>
      <c r="E137" s="1">
        <f t="shared" si="18"/>
        <v>-0.22688620469564647</v>
      </c>
      <c r="F137" s="1">
        <f t="shared" si="19"/>
        <v>-0.22688620469564635</v>
      </c>
      <c r="G137" s="1">
        <f t="shared" si="20"/>
        <v>0.25254934788473027</v>
      </c>
      <c r="H137" s="6">
        <f t="shared" si="21"/>
        <v>0.33113496743109916</v>
      </c>
      <c r="I137" s="6">
        <f t="shared" si="22"/>
        <v>-0.33113496743109916</v>
      </c>
      <c r="J137"/>
    </row>
    <row r="138" spans="2:10">
      <c r="B138" s="1">
        <f t="shared" si="23"/>
        <v>0.66000000000000048</v>
      </c>
      <c r="C138" s="1">
        <f t="shared" si="16"/>
        <v>-0.2538006302197105</v>
      </c>
      <c r="D138" s="1">
        <f t="shared" si="17"/>
        <v>-0.32234748139433628</v>
      </c>
      <c r="E138" s="1">
        <f t="shared" si="18"/>
        <v>-0.17940370057181379</v>
      </c>
      <c r="F138" s="1">
        <f t="shared" si="19"/>
        <v>-0.17940370057181365</v>
      </c>
      <c r="G138" s="1">
        <f t="shared" si="20"/>
        <v>0.28383292107780805</v>
      </c>
      <c r="H138" s="6">
        <f t="shared" si="21"/>
        <v>0.32822101710285595</v>
      </c>
      <c r="I138" s="6">
        <f t="shared" si="22"/>
        <v>-0.32822101710285595</v>
      </c>
      <c r="J138"/>
    </row>
    <row r="139" spans="2:10">
      <c r="B139" s="1">
        <f t="shared" si="23"/>
        <v>0.66500000000000048</v>
      </c>
      <c r="C139" s="1">
        <f t="shared" si="16"/>
        <v>-7.9966471991809243E-2</v>
      </c>
      <c r="D139" s="1">
        <f t="shared" si="17"/>
        <v>-0.33219230183825249</v>
      </c>
      <c r="E139" s="1">
        <f t="shared" si="18"/>
        <v>-0.12721055471255796</v>
      </c>
      <c r="F139" s="1">
        <f t="shared" si="19"/>
        <v>-0.12721055471255779</v>
      </c>
      <c r="G139" s="1">
        <f t="shared" si="20"/>
        <v>0.30579936423849136</v>
      </c>
      <c r="H139" s="6">
        <f t="shared" si="21"/>
        <v>0.32533270920851615</v>
      </c>
      <c r="I139" s="6">
        <f t="shared" si="22"/>
        <v>-0.32533270920851615</v>
      </c>
      <c r="J139"/>
    </row>
    <row r="140" spans="2:10">
      <c r="B140" s="1">
        <f t="shared" si="23"/>
        <v>0.67000000000000048</v>
      </c>
      <c r="C140" s="1">
        <f t="shared" si="16"/>
        <v>9.6353922639216161E-2</v>
      </c>
      <c r="D140" s="1">
        <f t="shared" si="17"/>
        <v>-0.33170893631753967</v>
      </c>
      <c r="E140" s="1">
        <f t="shared" si="18"/>
        <v>-7.2001806732356566E-2</v>
      </c>
      <c r="F140" s="1">
        <f t="shared" si="19"/>
        <v>-7.2001806732356399E-2</v>
      </c>
      <c r="G140" s="1">
        <f t="shared" si="20"/>
        <v>0.31793328580943153</v>
      </c>
      <c r="H140" s="6">
        <f t="shared" si="21"/>
        <v>0.32246981809755637</v>
      </c>
      <c r="I140" s="6">
        <f t="shared" si="22"/>
        <v>-0.32246981809755637</v>
      </c>
      <c r="J140"/>
    </row>
    <row r="141" spans="2:10">
      <c r="B141" s="1">
        <f t="shared" si="23"/>
        <v>0.67500000000000049</v>
      </c>
      <c r="C141" s="1">
        <f t="shared" si="16"/>
        <v>0.26967857888036195</v>
      </c>
      <c r="D141" s="1">
        <f t="shared" si="17"/>
        <v>-0.3209124131424842</v>
      </c>
      <c r="E141" s="1">
        <f t="shared" si="18"/>
        <v>-1.5535961694909547E-2</v>
      </c>
      <c r="F141" s="1">
        <f t="shared" si="19"/>
        <v>-1.5535961694909355E-2</v>
      </c>
      <c r="G141" s="1">
        <f t="shared" si="20"/>
        <v>0.32003209914231801</v>
      </c>
      <c r="H141" s="6">
        <f t="shared" si="21"/>
        <v>0.31963212010515257</v>
      </c>
      <c r="I141" s="6">
        <f t="shared" si="22"/>
        <v>-0.31963212010515257</v>
      </c>
      <c r="J141"/>
    </row>
    <row r="142" spans="2:10">
      <c r="B142" s="1">
        <f t="shared" si="23"/>
        <v>0.68000000000000049</v>
      </c>
      <c r="C142" s="1">
        <f t="shared" si="16"/>
        <v>0.43461866239678953</v>
      </c>
      <c r="D142" s="1">
        <f t="shared" si="17"/>
        <v>-0.3001384068561338</v>
      </c>
      <c r="E142" s="1">
        <f t="shared" si="18"/>
        <v>4.0420450657987599E-2</v>
      </c>
      <c r="F142" s="1">
        <f t="shared" si="19"/>
        <v>4.0420450657987786E-2</v>
      </c>
      <c r="G142" s="1">
        <f t="shared" si="20"/>
        <v>0.31220680030437842</v>
      </c>
      <c r="H142" s="6">
        <f t="shared" si="21"/>
        <v>0.31681939353470584</v>
      </c>
      <c r="I142" s="6">
        <f t="shared" si="22"/>
        <v>-0.31681939353470584</v>
      </c>
      <c r="J142"/>
    </row>
    <row r="143" spans="2:10">
      <c r="B143" s="1">
        <f t="shared" si="23"/>
        <v>0.6850000000000005</v>
      </c>
      <c r="C143" s="1">
        <f t="shared" si="16"/>
        <v>0.58604602348078405</v>
      </c>
      <c r="D143" s="1">
        <f t="shared" si="17"/>
        <v>-0.2700328017820211</v>
      </c>
      <c r="E143" s="1">
        <f t="shared" si="18"/>
        <v>9.4147593146775094E-2</v>
      </c>
      <c r="F143" s="1">
        <f t="shared" si="19"/>
        <v>9.414759314677526E-2</v>
      </c>
      <c r="G143" s="1">
        <f t="shared" si="20"/>
        <v>0.29487304417241539</v>
      </c>
      <c r="H143" s="6">
        <f t="shared" si="21"/>
        <v>0.31403141864052198</v>
      </c>
      <c r="I143" s="6">
        <f t="shared" si="22"/>
        <v>-0.31403141864052198</v>
      </c>
      <c r="J143"/>
    </row>
    <row r="144" spans="2:10">
      <c r="B144" s="1">
        <f t="shared" si="23"/>
        <v>0.6900000000000005</v>
      </c>
      <c r="C144" s="1">
        <f t="shared" si="16"/>
        <v>0.71925263627878078</v>
      </c>
      <c r="D144" s="1">
        <f t="shared" si="17"/>
        <v>-0.23153161084417412</v>
      </c>
      <c r="E144" s="1">
        <f t="shared" si="18"/>
        <v>0.14402463706197843</v>
      </c>
      <c r="F144" s="1">
        <f t="shared" si="19"/>
        <v>0.1440246370619786</v>
      </c>
      <c r="G144" s="1">
        <f t="shared" si="20"/>
        <v>0.26873296451357653</v>
      </c>
      <c r="H144" s="6">
        <f t="shared" si="21"/>
        <v>0.31126797761064451</v>
      </c>
      <c r="I144" s="6">
        <f t="shared" si="22"/>
        <v>-0.31126797761064451</v>
      </c>
      <c r="J144"/>
    </row>
    <row r="145" spans="2:10">
      <c r="B145" s="1">
        <f t="shared" si="23"/>
        <v>0.69500000000000051</v>
      </c>
      <c r="C145" s="1">
        <f t="shared" si="16"/>
        <v>0.83009697595385967</v>
      </c>
      <c r="D145" s="1">
        <f t="shared" si="17"/>
        <v>-0.18583187400307855</v>
      </c>
      <c r="E145" s="1">
        <f t="shared" si="18"/>
        <v>0.18857810252567433</v>
      </c>
      <c r="F145" s="1">
        <f t="shared" si="19"/>
        <v>0.18857810252567447</v>
      </c>
      <c r="G145" s="1">
        <f t="shared" si="20"/>
        <v>0.23474846190527338</v>
      </c>
      <c r="H145" s="6">
        <f t="shared" si="21"/>
        <v>0.30852885454983736</v>
      </c>
      <c r="I145" s="6">
        <f t="shared" si="22"/>
        <v>-0.30852885454983736</v>
      </c>
      <c r="J145"/>
    </row>
    <row r="146" spans="2:10">
      <c r="B146" s="1">
        <f t="shared" si="23"/>
        <v>0.70000000000000051</v>
      </c>
      <c r="C146" s="1">
        <f t="shared" si="16"/>
        <v>0.91513278277346788</v>
      </c>
      <c r="D146" s="1">
        <f t="shared" si="17"/>
        <v>-0.13435444110389022</v>
      </c>
      <c r="E146" s="1">
        <f t="shared" si="18"/>
        <v>0.22652479950035995</v>
      </c>
      <c r="F146" s="1">
        <f t="shared" si="19"/>
        <v>0.22652479950036</v>
      </c>
      <c r="G146" s="1">
        <f t="shared" si="20"/>
        <v>0.19410693426270895</v>
      </c>
      <c r="H146" s="6">
        <f t="shared" si="21"/>
        <v>0.30581383546271818</v>
      </c>
      <c r="I146" s="6">
        <f t="shared" si="22"/>
        <v>-0.30581383546271818</v>
      </c>
      <c r="J146"/>
    </row>
    <row r="147" spans="2:10">
      <c r="B147" s="1">
        <f t="shared" si="23"/>
        <v>0.70500000000000052</v>
      </c>
      <c r="C147" s="1">
        <f t="shared" si="16"/>
        <v>0.97171620972000128</v>
      </c>
      <c r="D147" s="1">
        <f t="shared" si="17"/>
        <v>-7.8699796254828189E-2</v>
      </c>
      <c r="E147" s="1">
        <f t="shared" si="18"/>
        <v>0.25680813739948666</v>
      </c>
      <c r="F147" s="1">
        <f t="shared" si="19"/>
        <v>0.25680813739948677</v>
      </c>
      <c r="G147" s="1">
        <f t="shared" si="20"/>
        <v>0.14818064114658588</v>
      </c>
      <c r="H147" s="6">
        <f t="shared" si="21"/>
        <v>0.30312270823703996</v>
      </c>
      <c r="I147" s="6">
        <f t="shared" si="22"/>
        <v>-0.30312270823703996</v>
      </c>
      <c r="J147"/>
    </row>
    <row r="148" spans="2:10">
      <c r="B148" s="1">
        <f t="shared" si="23"/>
        <v>0.71000000000000052</v>
      </c>
      <c r="C148" s="1">
        <f t="shared" si="16"/>
        <v>0.99808802229950599</v>
      </c>
      <c r="D148" s="1">
        <f t="shared" si="17"/>
        <v>-2.0598297199332202E-2</v>
      </c>
      <c r="E148" s="1">
        <f t="shared" si="18"/>
        <v>0.27862679771816323</v>
      </c>
      <c r="F148" s="1">
        <f t="shared" si="19"/>
        <v>0.27862679771816329</v>
      </c>
      <c r="G148" s="1">
        <f t="shared" si="20"/>
        <v>9.8481068834675584E-2</v>
      </c>
      <c r="H148" s="6">
        <f t="shared" si="21"/>
        <v>0.30045526262711936</v>
      </c>
      <c r="I148" s="6">
        <f t="shared" si="22"/>
        <v>-0.30045526262711936</v>
      </c>
      <c r="J148"/>
    </row>
    <row r="149" spans="2:10">
      <c r="B149" s="1">
        <f t="shared" si="23"/>
        <v>0.71500000000000052</v>
      </c>
      <c r="C149" s="1">
        <f t="shared" si="16"/>
        <v>0.99342829487542161</v>
      </c>
      <c r="D149" s="1">
        <f t="shared" si="17"/>
        <v>3.814362321106133E-2</v>
      </c>
      <c r="E149" s="1">
        <f t="shared" si="18"/>
        <v>0.29145501766580278</v>
      </c>
      <c r="F149" s="1">
        <f t="shared" si="19"/>
        <v>0.2914550176658029</v>
      </c>
      <c r="G149" s="1">
        <f t="shared" si="20"/>
        <v>4.6609793638727318E-2</v>
      </c>
      <c r="H149" s="6">
        <f t="shared" si="21"/>
        <v>0.29781129023741121</v>
      </c>
      <c r="I149" s="6">
        <f t="shared" si="22"/>
        <v>-0.29781129023741121</v>
      </c>
      <c r="J149"/>
    </row>
    <row r="150" spans="2:10">
      <c r="B150" s="1">
        <f t="shared" si="23"/>
        <v>0.72000000000000053</v>
      </c>
      <c r="C150" s="1">
        <f t="shared" si="16"/>
        <v>0.95788190296447118</v>
      </c>
      <c r="D150" s="1">
        <f t="shared" si="17"/>
        <v>9.5699620793898155E-2</v>
      </c>
      <c r="E150" s="1">
        <f t="shared" si="18"/>
        <v>0.29505400513625585</v>
      </c>
      <c r="F150" s="1">
        <f t="shared" si="19"/>
        <v>0.29505400513625579</v>
      </c>
      <c r="G150" s="1">
        <f t="shared" si="20"/>
        <v>-5.7925771050686154E-3</v>
      </c>
      <c r="H150" s="6">
        <f t="shared" si="21"/>
        <v>0.29519058450622798</v>
      </c>
      <c r="I150" s="6">
        <f t="shared" si="22"/>
        <v>-0.29519058450622798</v>
      </c>
      <c r="J150"/>
    </row>
    <row r="151" spans="2:10">
      <c r="B151" s="1">
        <f t="shared" si="23"/>
        <v>0.72500000000000053</v>
      </c>
      <c r="C151" s="1">
        <f t="shared" si="16"/>
        <v>0.89255401891410746</v>
      </c>
      <c r="D151" s="1">
        <f t="shared" si="17"/>
        <v>0.15028022287589193</v>
      </c>
      <c r="E151" s="1">
        <f t="shared" si="18"/>
        <v>0.28947428775160267</v>
      </c>
      <c r="F151" s="1">
        <f t="shared" si="19"/>
        <v>0.28947428775160267</v>
      </c>
      <c r="G151" s="1">
        <f t="shared" si="20"/>
        <v>-5.7097775229209974E-2</v>
      </c>
      <c r="H151" s="6">
        <f t="shared" si="21"/>
        <v>0.29259294068960146</v>
      </c>
      <c r="I151" s="6">
        <f t="shared" si="22"/>
        <v>-0.29259294068960146</v>
      </c>
      <c r="J151"/>
    </row>
    <row r="152" spans="2:10">
      <c r="B152" s="1">
        <f t="shared" si="23"/>
        <v>0.73000000000000054</v>
      </c>
      <c r="C152" s="1">
        <f t="shared" si="16"/>
        <v>0.79947575100532742</v>
      </c>
      <c r="D152" s="1">
        <f t="shared" si="17"/>
        <v>0.20018846476146096</v>
      </c>
      <c r="E152" s="1">
        <f t="shared" si="18"/>
        <v>0.27504908226251101</v>
      </c>
      <c r="F152" s="1">
        <f t="shared" si="19"/>
        <v>0.27504908226251096</v>
      </c>
      <c r="G152" s="1">
        <f t="shared" si="20"/>
        <v>-0.10573996058574636</v>
      </c>
      <c r="H152" s="6">
        <f t="shared" si="21"/>
        <v>0.29001815584528706</v>
      </c>
      <c r="I152" s="6">
        <f t="shared" si="22"/>
        <v>-0.29001815584528706</v>
      </c>
      <c r="J152"/>
    </row>
    <row r="153" spans="2:10">
      <c r="B153" s="1">
        <f t="shared" si="23"/>
        <v>0.73500000000000054</v>
      </c>
      <c r="C153" s="1">
        <f t="shared" si="16"/>
        <v>0.68154099429502435</v>
      </c>
      <c r="D153" s="1">
        <f t="shared" si="17"/>
        <v>0.24387265003708269</v>
      </c>
      <c r="E153" s="1">
        <f t="shared" si="18"/>
        <v>0.25237904650071424</v>
      </c>
      <c r="F153" s="1">
        <f t="shared" si="19"/>
        <v>0.25237904650071413</v>
      </c>
      <c r="G153" s="1">
        <f t="shared" si="20"/>
        <v>-0.15026300352064054</v>
      </c>
      <c r="H153" s="6">
        <f t="shared" si="21"/>
        <v>0.28746602881690936</v>
      </c>
      <c r="I153" s="6">
        <f t="shared" si="22"/>
        <v>-0.28746602881690936</v>
      </c>
      <c r="J153"/>
    </row>
    <row r="154" spans="2:10">
      <c r="B154" s="1">
        <f t="shared" si="23"/>
        <v>0.74000000000000055</v>
      </c>
      <c r="C154" s="1">
        <f t="shared" si="16"/>
        <v>0.54241645656738846</v>
      </c>
      <c r="D154" s="1">
        <f t="shared" si="17"/>
        <v>0.27997459434164007</v>
      </c>
      <c r="E154" s="1">
        <f t="shared" si="18"/>
        <v>0.22230903596720586</v>
      </c>
      <c r="F154" s="1">
        <f t="shared" si="19"/>
        <v>0.22230903596720572</v>
      </c>
      <c r="G154" s="1">
        <f t="shared" si="20"/>
        <v>-0.18936354936209365</v>
      </c>
      <c r="H154" s="6">
        <f t="shared" si="21"/>
        <v>0.28493636021824614</v>
      </c>
      <c r="I154" s="6">
        <f t="shared" si="22"/>
        <v>-0.28493636021824614</v>
      </c>
      <c r="J154"/>
    </row>
    <row r="155" spans="2:10">
      <c r="B155" s="1">
        <f t="shared" si="23"/>
        <v>0.74500000000000055</v>
      </c>
      <c r="C155" s="1">
        <f t="shared" si="16"/>
        <v>0.38642765677617263</v>
      </c>
      <c r="D155" s="1">
        <f t="shared" si="17"/>
        <v>0.30737185265639455</v>
      </c>
      <c r="E155" s="1">
        <f t="shared" si="18"/>
        <v>0.18589772325477505</v>
      </c>
      <c r="F155" s="1">
        <f t="shared" si="19"/>
        <v>0.18589772325477488</v>
      </c>
      <c r="G155" s="1">
        <f t="shared" si="20"/>
        <v>-0.22192860836191464</v>
      </c>
      <c r="H155" s="6">
        <f t="shared" si="21"/>
        <v>0.28242895241765154</v>
      </c>
      <c r="I155" s="6">
        <f t="shared" si="22"/>
        <v>-0.28242895241765154</v>
      </c>
      <c r="J155"/>
    </row>
    <row r="156" spans="2:10">
      <c r="B156" s="1">
        <f t="shared" si="23"/>
        <v>0.75000000000000056</v>
      </c>
      <c r="C156" s="1">
        <f t="shared" si="16"/>
        <v>0.21842444039861605</v>
      </c>
      <c r="D156" s="1">
        <f t="shared" si="17"/>
        <v>0.32521261722653</v>
      </c>
      <c r="E156" s="1">
        <f t="shared" si="18"/>
        <v>0.14438114396736543</v>
      </c>
      <c r="F156" s="1">
        <f t="shared" si="19"/>
        <v>0.14438114396736526</v>
      </c>
      <c r="G156" s="1">
        <f t="shared" si="20"/>
        <v>-0.24706660568207692</v>
      </c>
      <c r="H156" s="6">
        <f t="shared" si="21"/>
        <v>0.27994360952261566</v>
      </c>
      <c r="I156" s="6">
        <f t="shared" si="22"/>
        <v>-0.27994360952261566</v>
      </c>
      <c r="J156"/>
    </row>
    <row r="157" spans="2:10">
      <c r="B157" s="1">
        <f t="shared" si="23"/>
        <v>0.75500000000000056</v>
      </c>
      <c r="C157" s="1">
        <f t="shared" si="16"/>
        <v>4.363019296112168E-2</v>
      </c>
      <c r="D157" s="1">
        <f t="shared" si="17"/>
        <v>0.33294220110351724</v>
      </c>
      <c r="E157" s="1">
        <f t="shared" si="18"/>
        <v>9.9131401800695004E-2</v>
      </c>
      <c r="F157" s="1">
        <f t="shared" si="19"/>
        <v>9.9131401800694852E-2</v>
      </c>
      <c r="G157" s="1">
        <f t="shared" si="20"/>
        <v>-0.26413104673782861</v>
      </c>
      <c r="H157" s="6">
        <f t="shared" si="21"/>
        <v>0.27748013736446081</v>
      </c>
      <c r="I157" s="6">
        <f t="shared" si="22"/>
        <v>-0.27748013736446081</v>
      </c>
      <c r="J157"/>
    </row>
    <row r="158" spans="2:10">
      <c r="B158" s="1">
        <f t="shared" si="23"/>
        <v>0.76000000000000056</v>
      </c>
      <c r="C158" s="1">
        <f t="shared" si="16"/>
        <v>-0.13252056016323743</v>
      </c>
      <c r="D158" s="1">
        <f t="shared" si="17"/>
        <v>0.33032028390886203</v>
      </c>
      <c r="E158" s="1">
        <f t="shared" si="18"/>
        <v>5.1611893406297307E-2</v>
      </c>
      <c r="F158" s="1">
        <f t="shared" si="19"/>
        <v>5.1611893406297155E-2</v>
      </c>
      <c r="G158" s="1">
        <f t="shared" si="20"/>
        <v>-0.27273619615689049</v>
      </c>
      <c r="H158" s="6">
        <f t="shared" si="21"/>
        <v>0.27503834348317163</v>
      </c>
      <c r="I158" s="6">
        <f t="shared" si="22"/>
        <v>-0.27503834348317163</v>
      </c>
      <c r="J158"/>
    </row>
    <row r="159" spans="2:10">
      <c r="B159" s="1">
        <f t="shared" si="23"/>
        <v>0.76500000000000057</v>
      </c>
      <c r="C159" s="1">
        <f t="shared" si="16"/>
        <v>-0.30455111850304312</v>
      </c>
      <c r="D159" s="1">
        <f t="shared" si="17"/>
        <v>0.31742838363145315</v>
      </c>
      <c r="E159" s="1">
        <f t="shared" si="18"/>
        <v>3.3304973405596716E-3</v>
      </c>
      <c r="F159" s="1">
        <f t="shared" si="19"/>
        <v>3.3304973405595098E-3</v>
      </c>
      <c r="G159" s="1">
        <f t="shared" si="20"/>
        <v>-0.27276442589612598</v>
      </c>
      <c r="H159" s="6">
        <f t="shared" si="21"/>
        <v>0.27261803711235916</v>
      </c>
      <c r="I159" s="6">
        <f t="shared" si="22"/>
        <v>-0.27261803711235916</v>
      </c>
      <c r="J159"/>
    </row>
    <row r="160" spans="2:10">
      <c r="B160" s="1">
        <f t="shared" si="23"/>
        <v>0.77000000000000057</v>
      </c>
      <c r="C160" s="1">
        <f t="shared" si="16"/>
        <v>-0.46711288250225075</v>
      </c>
      <c r="D160" s="1">
        <f t="shared" si="17"/>
        <v>0.29466732215297148</v>
      </c>
      <c r="E160" s="1">
        <f t="shared" si="18"/>
        <v>-4.4207791007990348E-2</v>
      </c>
      <c r="F160" s="1">
        <f t="shared" si="19"/>
        <v>-4.4207791007990486E-2</v>
      </c>
      <c r="G160" s="1">
        <f t="shared" si="20"/>
        <v>-0.26436515147272849</v>
      </c>
      <c r="H160" s="6">
        <f t="shared" si="21"/>
        <v>0.27021902916435714</v>
      </c>
      <c r="I160" s="6">
        <f t="shared" si="22"/>
        <v>-0.27021902916435714</v>
      </c>
      <c r="J160"/>
    </row>
    <row r="161" spans="2:10">
      <c r="B161" s="1">
        <f t="shared" si="23"/>
        <v>0.77500000000000058</v>
      </c>
      <c r="C161" s="1">
        <f t="shared" si="16"/>
        <v>-0.61515164675023226</v>
      </c>
      <c r="D161" s="1">
        <f t="shared" si="17"/>
        <v>0.26274476330066698</v>
      </c>
      <c r="E161" s="1">
        <f t="shared" si="18"/>
        <v>-8.9547305469701591E-2</v>
      </c>
      <c r="F161" s="1">
        <f t="shared" si="19"/>
        <v>-8.954730546970173E-2</v>
      </c>
      <c r="G161" s="1">
        <f t="shared" si="20"/>
        <v>-0.24794553657075497</v>
      </c>
      <c r="H161" s="6">
        <f t="shared" si="21"/>
        <v>0.26784113221544947</v>
      </c>
      <c r="I161" s="6">
        <f t="shared" si="22"/>
        <v>-0.26784113221544947</v>
      </c>
      <c r="J161"/>
    </row>
    <row r="162" spans="2:10">
      <c r="B162" s="1">
        <f t="shared" si="23"/>
        <v>0.78000000000000058</v>
      </c>
      <c r="C162" s="1">
        <f t="shared" si="16"/>
        <v>-0.7440647402077516</v>
      </c>
      <c r="D162" s="1">
        <f t="shared" si="17"/>
        <v>0.22265321088172918</v>
      </c>
      <c r="E162" s="1">
        <f t="shared" si="18"/>
        <v>-0.13132581728384693</v>
      </c>
      <c r="F162" s="1">
        <f t="shared" si="19"/>
        <v>-0.13132581728384707</v>
      </c>
      <c r="G162" s="1">
        <f t="shared" si="20"/>
        <v>-0.22415339743987123</v>
      </c>
      <c r="H162" s="6">
        <f t="shared" si="21"/>
        <v>0.26548416049122758</v>
      </c>
      <c r="I162" s="6">
        <f t="shared" si="22"/>
        <v>-0.26548416049122758</v>
      </c>
      <c r="J162"/>
    </row>
    <row r="163" spans="2:10">
      <c r="B163" s="1">
        <f t="shared" si="23"/>
        <v>0.78500000000000059</v>
      </c>
      <c r="C163" s="1">
        <f t="shared" si="16"/>
        <v>-0.8498441277844776</v>
      </c>
      <c r="D163" s="1">
        <f t="shared" si="17"/>
        <v>0.17563915076203296</v>
      </c>
      <c r="E163" s="1">
        <f t="shared" si="18"/>
        <v>-0.16831498367764219</v>
      </c>
      <c r="F163" s="1">
        <f t="shared" si="19"/>
        <v>-0.16831498367764228</v>
      </c>
      <c r="G163" s="1">
        <f t="shared" si="20"/>
        <v>-0.19385297192979789</v>
      </c>
      <c r="H163" s="6">
        <f t="shared" si="21"/>
        <v>0.26314792985207663</v>
      </c>
      <c r="I163" s="6">
        <f t="shared" si="22"/>
        <v>-0.26314792985207663</v>
      </c>
      <c r="J163"/>
    </row>
    <row r="164" spans="2:10">
      <c r="B164" s="1">
        <f t="shared" si="23"/>
        <v>0.79000000000000059</v>
      </c>
      <c r="C164" s="1">
        <f t="shared" si="16"/>
        <v>-0.9292010240989611</v>
      </c>
      <c r="D164" s="1">
        <f t="shared" si="17"/>
        <v>0.12316429639243448</v>
      </c>
      <c r="E164" s="1">
        <f t="shared" si="18"/>
        <v>-0.19945595130734606</v>
      </c>
      <c r="F164" s="1">
        <f t="shared" si="19"/>
        <v>-0.19945595130734617</v>
      </c>
      <c r="G164" s="1">
        <f t="shared" si="20"/>
        <v>-0.1580944268001743</v>
      </c>
      <c r="H164" s="6">
        <f t="shared" si="21"/>
        <v>0.26083225777878966</v>
      </c>
      <c r="I164" s="6">
        <f t="shared" si="22"/>
        <v>-0.26083225777878966</v>
      </c>
      <c r="J16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E165"/>
  <sheetViews>
    <sheetView topLeftCell="E4" zoomScaleNormal="100" workbookViewId="0">
      <selection activeCell="G3" sqref="G3"/>
    </sheetView>
  </sheetViews>
  <sheetFormatPr defaultRowHeight="15"/>
  <cols>
    <col min="2" max="2" width="9.140625" style="1"/>
    <col min="3" max="3" width="14.42578125" style="1" customWidth="1"/>
    <col min="4" max="4" width="13.42578125" style="1" customWidth="1"/>
    <col min="5" max="5" width="15" style="1" customWidth="1"/>
    <col min="6" max="6" width="24.7109375" style="1" customWidth="1"/>
    <col min="7" max="7" width="24.28515625" style="1" customWidth="1"/>
    <col min="8" max="8" width="19.28515625" style="8" customWidth="1"/>
    <col min="9" max="9" width="22.140625" style="8" customWidth="1"/>
    <col min="10" max="10" width="17.7109375" style="1" customWidth="1"/>
    <col min="11" max="11" width="26.5703125" style="1" customWidth="1"/>
    <col min="12" max="12" width="12" bestFit="1" customWidth="1"/>
    <col min="13" max="13" width="10" customWidth="1"/>
  </cols>
  <sheetData>
    <row r="1" spans="2:31">
      <c r="B1" s="1" t="s">
        <v>1</v>
      </c>
      <c r="C1" s="1" t="s">
        <v>0</v>
      </c>
      <c r="D1" s="1" t="s">
        <v>29</v>
      </c>
      <c r="E1" s="1" t="s">
        <v>30</v>
      </c>
      <c r="F1" s="1" t="s">
        <v>31</v>
      </c>
      <c r="G1" s="1" t="s">
        <v>3</v>
      </c>
      <c r="H1" s="8" t="s">
        <v>4</v>
      </c>
      <c r="I1" s="8" t="s">
        <v>32</v>
      </c>
      <c r="J1" s="1" t="s">
        <v>6</v>
      </c>
      <c r="K1" s="9"/>
      <c r="L1" s="10"/>
      <c r="AE1" s="7" t="s">
        <v>36</v>
      </c>
    </row>
    <row r="2" spans="2:31">
      <c r="B2" s="1">
        <v>100</v>
      </c>
      <c r="C2" s="1">
        <v>0.5</v>
      </c>
      <c r="D2" s="1">
        <v>0.05</v>
      </c>
      <c r="E2" s="1">
        <f>SQRT(B2/C2)</f>
        <v>14.142135623730951</v>
      </c>
      <c r="F2" s="1">
        <f>E2*SQRT(1-D2^2)</f>
        <v>14.124446891825535</v>
      </c>
      <c r="G2" s="1">
        <v>1</v>
      </c>
      <c r="H2" s="8">
        <v>10</v>
      </c>
      <c r="I2" s="8">
        <f>(H2+D2*E2*G2)/ABS((H2+D2*E2*G2))*SQRT(G2^2+((H2+D2*E2*G2)/F2)^2)</f>
        <v>1.2548495114393414</v>
      </c>
      <c r="J2" s="1">
        <f>ATAN(G2*F2/(H2+D2*E2*G2))</f>
        <v>0.92215995474247936</v>
      </c>
      <c r="K2"/>
      <c r="L2" s="10"/>
    </row>
    <row r="3" spans="2:31">
      <c r="H3" s="11" t="s">
        <v>39</v>
      </c>
      <c r="I3" s="8">
        <f>(H2/ABS(H2))*SQRT(G2^2+(H2/F2)^2)</f>
        <v>1.2252563539243859</v>
      </c>
      <c r="J3" s="1">
        <f>ATAN(G2*F2/H2)</f>
        <v>0.95472650172470164</v>
      </c>
      <c r="K3"/>
    </row>
    <row r="4" spans="2:31">
      <c r="H4" s="11"/>
      <c r="K4"/>
    </row>
    <row r="5" spans="2:31">
      <c r="B5" s="1" t="s">
        <v>2</v>
      </c>
      <c r="C5" s="1" t="s">
        <v>8</v>
      </c>
      <c r="D5" s="1" t="s">
        <v>9</v>
      </c>
      <c r="E5" s="1" t="s">
        <v>7</v>
      </c>
      <c r="F5" s="1" t="s">
        <v>10</v>
      </c>
      <c r="G5" s="1" t="s">
        <v>33</v>
      </c>
      <c r="H5" s="8" t="s">
        <v>34</v>
      </c>
      <c r="I5" s="8" t="s">
        <v>35</v>
      </c>
      <c r="J5" s="8" t="s">
        <v>38</v>
      </c>
      <c r="K5" s="1" t="s">
        <v>37</v>
      </c>
    </row>
    <row r="6" spans="2:31">
      <c r="C6" s="1">
        <v>0</v>
      </c>
      <c r="D6" s="1">
        <v>0</v>
      </c>
      <c r="E6" s="1">
        <v>0</v>
      </c>
      <c r="F6" s="1">
        <v>0</v>
      </c>
      <c r="G6" s="1">
        <v>0</v>
      </c>
      <c r="J6" s="8">
        <v>0</v>
      </c>
      <c r="K6" s="1">
        <v>0</v>
      </c>
    </row>
    <row r="7" spans="2:31">
      <c r="B7" s="1">
        <v>0</v>
      </c>
      <c r="C7" s="1">
        <f>$G$2*COS($F$2*B7)</f>
        <v>1</v>
      </c>
      <c r="D7" s="1">
        <f>(($H$2+$D$2*$E$2*$G$2)/$F$2)*SIN($F$2*B7)</f>
        <v>0</v>
      </c>
      <c r="E7" s="1">
        <f>EXP(-$D$2*$E$2*B7)*(C7+D7)</f>
        <v>1</v>
      </c>
      <c r="F7" s="1">
        <f>EXP(-$E$2*$D$2*B7)*$I$2*SIN($F$2*B7+$J$2)</f>
        <v>1</v>
      </c>
      <c r="G7" s="1">
        <f>EXP(-$D$2*$E$2*B7)*$I$2*COS($F$2*B7+$J$2)-EXP(-$D$2*$E$2*B7)*$I$2*($E$2*$D$2/$F$2)*SIN($F$2*B7+$J$2)</f>
        <v>0.70799232540478874</v>
      </c>
      <c r="H7" s="8">
        <f>$I$2*EXP(-$D$2*$E$2*B7)</f>
        <v>1.2548495114393414</v>
      </c>
      <c r="I7" s="8">
        <f>-H7</f>
        <v>-1.2548495114393414</v>
      </c>
      <c r="J7" s="8">
        <f>EXP(-$E$2*$D$2*B7)*$I$3*SIN($F$2*B7+$J$3)</f>
        <v>1</v>
      </c>
      <c r="K7" s="1">
        <f>EXP(-$E$2*$D$2*B7)*$I$3*COS($F$2*B7+$J$3)</f>
        <v>0.70799232540478851</v>
      </c>
    </row>
    <row r="8" spans="2:31">
      <c r="B8" s="1">
        <f>B7+0.005</f>
        <v>5.0000000000000001E-3</v>
      </c>
      <c r="C8" s="1">
        <f t="shared" ref="C8:C71" si="0">$G$2*COS($F$2*B8)</f>
        <v>0.99750728629254681</v>
      </c>
      <c r="D8" s="1">
        <f>(($H$2+$D$2*$E$2*$G$2)/$F$2)*SIN($F$2*B8)</f>
        <v>5.3491043589595451E-2</v>
      </c>
      <c r="E8" s="1">
        <f t="shared" ref="E8:E71" si="1">EXP(-$D$2*$E$2*B8)*(C8+D8)</f>
        <v>1.0472890506568309</v>
      </c>
      <c r="F8" s="1">
        <f t="shared" ref="F8:F71" si="2">EXP(-$E$2*$D$2*B8)*$I$2*SIN($F$2*B8+$J$2)</f>
        <v>1.0472890506568309</v>
      </c>
      <c r="G8" s="1">
        <f t="shared" ref="G8:G71" si="3">EXP(-$D$2*$E$2*B8)*$I$2*COS($F$2*B8+$J$2)-EXP(-$D$2*$E$2*B8)*$I$2*($E$2*$D$2/$F$2)*SIN($F$2*B8+$J$2)</f>
        <v>0.63075206505204662</v>
      </c>
      <c r="H8" s="8">
        <f t="shared" ref="H8:H71" si="4">$I$2*EXP(-$D$2*$E$2*B8)</f>
        <v>1.2504207820195752</v>
      </c>
      <c r="I8" s="8">
        <f t="shared" ref="I8:I71" si="5">-H8</f>
        <v>-1.2504207820195752</v>
      </c>
      <c r="J8" s="8">
        <f>EXP(-$E$2*$D$2*B8)*$I$3*SIN($F$2*B8+$J$3)</f>
        <v>1.0437689224898927</v>
      </c>
      <c r="K8" s="1">
        <f t="shared" ref="K8:K71" si="6">EXP(-$E$2*$D$2*B8)*$I$3*COS($F$2*B8+$J$3)</f>
        <v>0.63342051560841339</v>
      </c>
    </row>
    <row r="9" spans="2:31">
      <c r="B9" s="1">
        <f t="shared" ref="B9:B14" si="7">B8+0.005</f>
        <v>0.01</v>
      </c>
      <c r="C9" s="1">
        <f t="shared" si="0"/>
        <v>0.99004157241344193</v>
      </c>
      <c r="D9" s="1">
        <f t="shared" ref="D9:D71" si="8">(($H$2+$D$2*$E$2*$G$2)/$F$2)*SIN($F$2*B9)</f>
        <v>0.10671541146402737</v>
      </c>
      <c r="E9" s="1">
        <f t="shared" si="1"/>
        <v>1.0890290952829906</v>
      </c>
      <c r="F9" s="1">
        <f t="shared" si="2"/>
        <v>1.0890290952829906</v>
      </c>
      <c r="G9" s="1">
        <f t="shared" si="3"/>
        <v>0.55091472223380178</v>
      </c>
      <c r="H9" s="8">
        <f t="shared" si="4"/>
        <v>1.2460076828758657</v>
      </c>
      <c r="I9" s="8">
        <f t="shared" si="5"/>
        <v>-1.2460076828758657</v>
      </c>
      <c r="J9" s="8">
        <f t="shared" ref="J9:J71" si="9">EXP(-$E$2*$D$2*B9)*$I$3*SIN($F$2*B9+$J$3)</f>
        <v>1.0820311734710206</v>
      </c>
      <c r="K9" s="1">
        <f t="shared" si="6"/>
        <v>0.55621953145295211</v>
      </c>
    </row>
    <row r="10" spans="2:31">
      <c r="B10" s="1">
        <f t="shared" si="7"/>
        <v>1.4999999999999999E-2</v>
      </c>
      <c r="C10" s="1">
        <f t="shared" si="0"/>
        <v>0.97764007813733</v>
      </c>
      <c r="D10" s="1">
        <f t="shared" si="8"/>
        <v>0.15940775740055355</v>
      </c>
      <c r="E10" s="1">
        <f t="shared" si="1"/>
        <v>1.1250513554223394</v>
      </c>
      <c r="F10" s="1">
        <f t="shared" si="2"/>
        <v>1.1250513554223396</v>
      </c>
      <c r="G10" s="1">
        <f t="shared" si="3"/>
        <v>0.46889620930523146</v>
      </c>
      <c r="H10" s="8">
        <f t="shared" si="4"/>
        <v>1.2416101588444164</v>
      </c>
      <c r="I10" s="8">
        <f t="shared" si="5"/>
        <v>-1.2416101588444164</v>
      </c>
      <c r="J10" s="8">
        <f t="shared" si="9"/>
        <v>1.114634996607794</v>
      </c>
      <c r="K10" s="1">
        <f t="shared" si="6"/>
        <v>0.47679238159096093</v>
      </c>
    </row>
    <row r="11" spans="2:31">
      <c r="B11" s="1">
        <f t="shared" si="7"/>
        <v>0.02</v>
      </c>
      <c r="C11" s="1">
        <f t="shared" si="0"/>
        <v>0.96036463021376106</v>
      </c>
      <c r="D11" s="1">
        <f t="shared" si="8"/>
        <v>0.2113053875331862</v>
      </c>
      <c r="E11" s="1">
        <f t="shared" si="1"/>
        <v>1.1552167180682151</v>
      </c>
      <c r="F11" s="1">
        <f t="shared" si="2"/>
        <v>1.1552167180682154</v>
      </c>
      <c r="G11" s="1">
        <f t="shared" si="3"/>
        <v>0.38512037090634099</v>
      </c>
      <c r="H11" s="8">
        <f t="shared" si="4"/>
        <v>1.2372281549561195</v>
      </c>
      <c r="I11" s="8">
        <f t="shared" si="5"/>
        <v>-1.2372281549561195</v>
      </c>
      <c r="J11" s="8">
        <f t="shared" si="9"/>
        <v>1.1414578854608928</v>
      </c>
      <c r="K11" s="1">
        <f t="shared" si="6"/>
        <v>0.39555032197198786</v>
      </c>
    </row>
    <row r="12" spans="2:31">
      <c r="B12" s="1">
        <f t="shared" si="7"/>
        <v>2.5000000000000001E-2</v>
      </c>
      <c r="C12" s="1">
        <f t="shared" si="0"/>
        <v>0.93830135413441806</v>
      </c>
      <c r="D12" s="1">
        <f t="shared" si="8"/>
        <v>0.26214956999389355</v>
      </c>
      <c r="E12" s="1">
        <f t="shared" si="1"/>
        <v>1.1794162194597986</v>
      </c>
      <c r="F12" s="1">
        <f t="shared" si="2"/>
        <v>1.1794162194597986</v>
      </c>
      <c r="G12" s="1">
        <f t="shared" si="3"/>
        <v>0.30001681720158385</v>
      </c>
      <c r="H12" s="8">
        <f t="shared" si="4"/>
        <v>1.2328616164358692</v>
      </c>
      <c r="I12" s="8">
        <f t="shared" si="5"/>
        <v>-1.2328616164358692</v>
      </c>
      <c r="J12" s="8">
        <f t="shared" si="9"/>
        <v>1.1624069875061793</v>
      </c>
      <c r="K12" s="1">
        <f t="shared" si="6"/>
        <v>0.31291074955788495</v>
      </c>
    </row>
    <row r="13" spans="2:31">
      <c r="B13" s="1">
        <f t="shared" si="7"/>
        <v>3.0000000000000002E-2</v>
      </c>
      <c r="C13" s="1">
        <f t="shared" si="0"/>
        <v>0.9115602447607295</v>
      </c>
      <c r="D13" s="1">
        <f t="shared" si="8"/>
        <v>0.31168682480154741</v>
      </c>
      <c r="E13" s="1">
        <f t="shared" si="1"/>
        <v>1.1975713753176489</v>
      </c>
      <c r="F13" s="1">
        <f t="shared" si="2"/>
        <v>1.1975713753176487</v>
      </c>
      <c r="G13" s="1">
        <f t="shared" si="3"/>
        <v>0.21401874367277834</v>
      </c>
      <c r="H13" s="8">
        <f t="shared" si="4"/>
        <v>1.228510488701877</v>
      </c>
      <c r="I13" s="8">
        <f t="shared" si="5"/>
        <v>-1.228510488701877</v>
      </c>
      <c r="J13" s="8">
        <f t="shared" si="9"/>
        <v>1.1774193576217942</v>
      </c>
      <c r="K13" s="1">
        <f t="shared" si="6"/>
        <v>0.22929508029525869</v>
      </c>
    </row>
    <row r="14" spans="2:31">
      <c r="B14" s="1">
        <f t="shared" si="7"/>
        <v>3.5000000000000003E-2</v>
      </c>
      <c r="C14" s="1">
        <f t="shared" si="0"/>
        <v>0.88027461795247208</v>
      </c>
      <c r="D14" s="1">
        <f t="shared" si="8"/>
        <v>0.35967018756797053</v>
      </c>
      <c r="E14" s="1">
        <f t="shared" si="1"/>
        <v>1.2096343569557586</v>
      </c>
      <c r="F14" s="1">
        <f t="shared" si="2"/>
        <v>1.2096343569557586</v>
      </c>
      <c r="G14" s="1">
        <f t="shared" si="3"/>
        <v>0.12756074841812146</v>
      </c>
      <c r="H14" s="8">
        <f t="shared" si="4"/>
        <v>1.2241747173649902</v>
      </c>
      <c r="I14" s="8">
        <f t="shared" si="5"/>
        <v>-1.2241747173649902</v>
      </c>
      <c r="J14" s="8">
        <f t="shared" si="9"/>
        <v>1.1864620608416661</v>
      </c>
      <c r="K14" s="1">
        <f t="shared" si="6"/>
        <v>0.14512662202429091</v>
      </c>
    </row>
    <row r="15" spans="2:31">
      <c r="B15" s="1">
        <f t="shared" ref="B15:B72" si="10">B14+0.005</f>
        <v>0.04</v>
      </c>
      <c r="C15" s="1">
        <f t="shared" si="0"/>
        <v>0.84460044593122818</v>
      </c>
      <c r="D15" s="1">
        <f t="shared" si="8"/>
        <v>0.40586044072096772</v>
      </c>
      <c r="E15" s="1">
        <f t="shared" si="1"/>
        <v>1.215588013479002</v>
      </c>
      <c r="F15" s="1">
        <f t="shared" si="2"/>
        <v>1.215588013479002</v>
      </c>
      <c r="G15" s="1">
        <f t="shared" si="3"/>
        <v>4.1076657845359757E-2</v>
      </c>
      <c r="H15" s="8">
        <f t="shared" si="4"/>
        <v>1.2198542482280099</v>
      </c>
      <c r="I15" s="8">
        <f t="shared" si="5"/>
        <v>-1.2198542482280099</v>
      </c>
      <c r="J15" s="8">
        <f t="shared" si="9"/>
        <v>1.1895321249257786</v>
      </c>
      <c r="K15" s="1">
        <f t="shared" si="6"/>
        <v>6.0828452953139669E-2</v>
      </c>
    </row>
    <row r="16" spans="2:31">
      <c r="B16" s="1">
        <f t="shared" si="10"/>
        <v>4.4999999999999998E-2</v>
      </c>
      <c r="C16" s="1">
        <f t="shared" si="0"/>
        <v>0.80471557969219654</v>
      </c>
      <c r="D16" s="1">
        <f t="shared" si="8"/>
        <v>0.45002730610616865</v>
      </c>
      <c r="E16" s="1">
        <f t="shared" si="1"/>
        <v>1.21544574103994</v>
      </c>
      <c r="F16" s="1">
        <f t="shared" si="2"/>
        <v>1.2154457410399402</v>
      </c>
      <c r="G16" s="1">
        <f t="shared" si="3"/>
        <v>-4.5002628471358976E-2</v>
      </c>
      <c r="H16" s="8">
        <f t="shared" si="4"/>
        <v>1.2155490272850162</v>
      </c>
      <c r="I16" s="8">
        <f t="shared" si="5"/>
        <v>-1.2155490272850162</v>
      </c>
      <c r="J16" s="8">
        <f t="shared" si="9"/>
        <v>1.186656344041622</v>
      </c>
      <c r="K16" s="1">
        <f t="shared" si="6"/>
        <v>-2.3178683775488547E-2</v>
      </c>
    </row>
    <row r="17" spans="2:25">
      <c r="B17" s="1">
        <f t="shared" si="10"/>
        <v>4.9999999999999996E-2</v>
      </c>
      <c r="C17" s="1">
        <f t="shared" si="0"/>
        <v>0.7608188623409653</v>
      </c>
      <c r="D17" s="1">
        <f t="shared" si="8"/>
        <v>0.49195059302205141</v>
      </c>
      <c r="E17" s="1">
        <f t="shared" si="1"/>
        <v>1.209251200883751</v>
      </c>
      <c r="F17" s="1">
        <f t="shared" si="2"/>
        <v>1.209251200883751</v>
      </c>
      <c r="G17" s="1">
        <f t="shared" si="3"/>
        <v>-0.13025126317274729</v>
      </c>
      <c r="H17" s="8">
        <f t="shared" si="4"/>
        <v>1.2112590007206909</v>
      </c>
      <c r="I17" s="8">
        <f t="shared" si="5"/>
        <v>-1.2112590007206909</v>
      </c>
      <c r="J17" s="8">
        <f t="shared" si="9"/>
        <v>1.1778909355836369</v>
      </c>
      <c r="K17" s="1">
        <f t="shared" si="6"/>
        <v>-0.10647845905331738</v>
      </c>
    </row>
    <row r="18" spans="2:25">
      <c r="B18" s="1">
        <f t="shared" si="10"/>
        <v>5.4999999999999993E-2</v>
      </c>
      <c r="C18" s="1">
        <f t="shared" si="0"/>
        <v>0.71312913777564135</v>
      </c>
      <c r="D18" s="1">
        <f t="shared" si="8"/>
        <v>0.53142129596470267</v>
      </c>
      <c r="E18" s="1">
        <f t="shared" si="1"/>
        <v>1.1970778886509679</v>
      </c>
      <c r="F18" s="1">
        <f t="shared" si="2"/>
        <v>1.1970778886509681</v>
      </c>
      <c r="G18" s="1">
        <f t="shared" si="3"/>
        <v>-0.21425053635844762</v>
      </c>
      <c r="H18" s="8">
        <f t="shared" si="4"/>
        <v>1.2069841149096463</v>
      </c>
      <c r="I18" s="8">
        <f t="shared" si="5"/>
        <v>-1.2069841149096463</v>
      </c>
      <c r="J18" s="8">
        <f t="shared" si="9"/>
        <v>1.1633210528745996</v>
      </c>
      <c r="K18" s="1">
        <f t="shared" si="6"/>
        <v>-0.1886610001436361</v>
      </c>
    </row>
    <row r="19" spans="2:25">
      <c r="B19" s="1">
        <f t="shared" si="10"/>
        <v>5.9999999999999991E-2</v>
      </c>
      <c r="C19" s="1">
        <f t="shared" si="0"/>
        <v>0.66188415965648228</v>
      </c>
      <c r="D19" s="1">
        <f t="shared" si="8"/>
        <v>0.56824263660958629</v>
      </c>
      <c r="E19" s="1">
        <f t="shared" si="1"/>
        <v>1.1790285581310735</v>
      </c>
      <c r="F19" s="1">
        <f t="shared" si="2"/>
        <v>1.1790285581310735</v>
      </c>
      <c r="G19" s="1">
        <f t="shared" si="3"/>
        <v>-0.29659091059160525</v>
      </c>
      <c r="H19" s="8">
        <f t="shared" si="4"/>
        <v>1.2027243164157539</v>
      </c>
      <c r="I19" s="8">
        <f t="shared" si="5"/>
        <v>-1.2027243164157539</v>
      </c>
      <c r="J19" s="8">
        <f t="shared" si="9"/>
        <v>1.1430601571913128</v>
      </c>
      <c r="K19" s="1">
        <f t="shared" si="6"/>
        <v>-0.26932488647327801</v>
      </c>
    </row>
    <row r="20" spans="2:25">
      <c r="B20" s="1">
        <f t="shared" si="10"/>
        <v>6.4999999999999988E-2</v>
      </c>
      <c r="C20" s="1">
        <f t="shared" si="0"/>
        <v>0.60733940610227943</v>
      </c>
      <c r="D20" s="1">
        <f t="shared" si="8"/>
        <v>0.60223104483559786</v>
      </c>
      <c r="E20" s="1">
        <f t="shared" si="1"/>
        <v>1.155234503362383</v>
      </c>
      <c r="F20" s="1">
        <f t="shared" si="2"/>
        <v>1.1552345033623832</v>
      </c>
      <c r="G20" s="1">
        <f t="shared" si="3"/>
        <v>-0.37687399588302706</v>
      </c>
      <c r="H20" s="8">
        <f t="shared" si="4"/>
        <v>1.1984795519914775</v>
      </c>
      <c r="I20" s="8">
        <f t="shared" si="5"/>
        <v>-1.1984795519914775</v>
      </c>
      <c r="J20" s="8">
        <f t="shared" si="9"/>
        <v>1.1172492532333067</v>
      </c>
      <c r="K20" s="1">
        <f t="shared" si="6"/>
        <v>-0.34807908926778236</v>
      </c>
    </row>
    <row r="21" spans="2:25">
      <c r="B21" s="1">
        <f t="shared" si="10"/>
        <v>6.9999999999999993E-2</v>
      </c>
      <c r="C21" s="1">
        <f t="shared" si="0"/>
        <v>0.54976680602274142</v>
      </c>
      <c r="D21" s="1">
        <f t="shared" si="8"/>
        <v>0.63321707390057835</v>
      </c>
      <c r="E21" s="1">
        <f t="shared" si="1"/>
        <v>1.1258547036516757</v>
      </c>
      <c r="F21" s="1">
        <f t="shared" si="2"/>
        <v>1.1258547036516759</v>
      </c>
      <c r="G21" s="1">
        <f t="shared" si="3"/>
        <v>-0.45471445524185317</v>
      </c>
      <c r="H21" s="8">
        <f t="shared" si="4"/>
        <v>1.194249768577206</v>
      </c>
      <c r="I21" s="8">
        <f t="shared" si="5"/>
        <v>-1.194249768577206</v>
      </c>
      <c r="J21" s="8">
        <f t="shared" si="9"/>
        <v>1.0860559928043427</v>
      </c>
      <c r="K21" s="1">
        <f t="shared" si="6"/>
        <v>-0.42454484576549339</v>
      </c>
    </row>
    <row r="22" spans="2:25">
      <c r="B22" s="1">
        <f t="shared" si="10"/>
        <v>7.4999999999999997E-2</v>
      </c>
      <c r="C22" s="1">
        <f t="shared" si="0"/>
        <v>0.48945338343665196</v>
      </c>
      <c r="D22" s="1">
        <f t="shared" si="8"/>
        <v>0.66104624520574817</v>
      </c>
      <c r="E22" s="1">
        <f t="shared" si="1"/>
        <v>1.0910748367375083</v>
      </c>
      <c r="F22" s="1">
        <f t="shared" si="2"/>
        <v>1.0910748367375085</v>
      </c>
      <c r="G22" s="1">
        <f t="shared" si="3"/>
        <v>-0.52974183179177636</v>
      </c>
      <c r="H22" s="8">
        <f t="shared" si="4"/>
        <v>1.1900349133005916</v>
      </c>
      <c r="I22" s="8">
        <f t="shared" si="5"/>
        <v>-1.1900349133005916</v>
      </c>
      <c r="J22" s="8">
        <f t="shared" si="9"/>
        <v>1.0496736520992274</v>
      </c>
      <c r="K22" s="1">
        <f t="shared" si="6"/>
        <v>-0.4983574591374218</v>
      </c>
    </row>
    <row r="23" spans="2:25">
      <c r="B23" s="1">
        <f t="shared" si="10"/>
        <v>0.08</v>
      </c>
      <c r="C23" s="1">
        <f t="shared" si="0"/>
        <v>0.42669982653445893</v>
      </c>
      <c r="D23" s="1">
        <f t="shared" si="8"/>
        <v>0.68557981843754834</v>
      </c>
      <c r="E23" s="1">
        <f t="shared" si="1"/>
        <v>1.0511061659410181</v>
      </c>
      <c r="F23" s="1">
        <f t="shared" si="2"/>
        <v>1.0511061659410181</v>
      </c>
      <c r="G23" s="1">
        <f t="shared" si="3"/>
        <v>-0.6016022889059135</v>
      </c>
      <c r="H23" s="8">
        <f t="shared" si="4"/>
        <v>1.1858349334758891</v>
      </c>
      <c r="I23" s="8">
        <f t="shared" si="5"/>
        <v>-1.1858349334758891</v>
      </c>
      <c r="J23" s="8">
        <f t="shared" si="9"/>
        <v>1.0083199885799405</v>
      </c>
      <c r="K23" s="1">
        <f t="shared" si="6"/>
        <v>-0.56916801567224984</v>
      </c>
      <c r="S23" s="1"/>
      <c r="T23" s="1"/>
      <c r="U23" s="1"/>
      <c r="V23" s="1"/>
      <c r="W23" s="1"/>
      <c r="X23" s="1"/>
      <c r="Y23" s="1"/>
    </row>
    <row r="24" spans="2:25">
      <c r="B24" s="1">
        <f t="shared" si="10"/>
        <v>8.5000000000000006E-2</v>
      </c>
      <c r="C24" s="1">
        <f t="shared" si="0"/>
        <v>0.36181898861912498</v>
      </c>
      <c r="D24" s="1">
        <f t="shared" si="8"/>
        <v>0.70669548324740339</v>
      </c>
      <c r="E24" s="1">
        <f t="shared" si="1"/>
        <v>1.0061843077344221</v>
      </c>
      <c r="F24" s="1">
        <f t="shared" si="2"/>
        <v>1.0061843077344221</v>
      </c>
      <c r="G24" s="1">
        <f t="shared" si="3"/>
        <v>-0.66996025530683345</v>
      </c>
      <c r="H24" s="8">
        <f t="shared" si="4"/>
        <v>1.1816497766032954</v>
      </c>
      <c r="I24" s="8">
        <f t="shared" si="5"/>
        <v>-1.1816497766032954</v>
      </c>
      <c r="J24" s="8">
        <f t="shared" si="9"/>
        <v>0.96223598398258647</v>
      </c>
      <c r="K24" s="1">
        <f t="shared" si="6"/>
        <v>-0.63664501125735551</v>
      </c>
      <c r="S24" s="1"/>
      <c r="T24" s="1"/>
      <c r="U24" s="1"/>
      <c r="V24" s="1"/>
      <c r="W24" s="1"/>
      <c r="X24" s="1"/>
      <c r="Y24" s="1"/>
    </row>
    <row r="25" spans="2:25">
      <c r="B25" s="1">
        <f t="shared" si="10"/>
        <v>9.0000000000000011E-2</v>
      </c>
      <c r="C25" s="1">
        <f t="shared" si="0"/>
        <v>0.29513432839869574</v>
      </c>
      <c r="D25" s="1">
        <f t="shared" si="8"/>
        <v>0.72428796902108628</v>
      </c>
      <c r="E25" s="1">
        <f t="shared" si="1"/>
        <v>0.95656788670767712</v>
      </c>
      <c r="F25" s="1">
        <f t="shared" si="2"/>
        <v>0.95656788670767723</v>
      </c>
      <c r="G25" s="1">
        <f t="shared" si="3"/>
        <v>-0.73449996760829095</v>
      </c>
      <c r="H25" s="8">
        <f t="shared" si="4"/>
        <v>1.1774793903682954</v>
      </c>
      <c r="I25" s="8">
        <f t="shared" si="5"/>
        <v>-1.1774793903682954</v>
      </c>
      <c r="J25" s="8">
        <f t="shared" si="9"/>
        <v>0.91168448051770379</v>
      </c>
      <c r="K25" s="1">
        <f t="shared" si="6"/>
        <v>-0.70047587969462244</v>
      </c>
    </row>
    <row r="26" spans="2:25">
      <c r="B26" s="1">
        <f t="shared" si="10"/>
        <v>9.5000000000000015E-2</v>
      </c>
      <c r="C26" s="1">
        <f t="shared" si="0"/>
        <v>0.22697829740638745</v>
      </c>
      <c r="D26" s="1">
        <f t="shared" si="8"/>
        <v>0.73826956969772461</v>
      </c>
      <c r="E26" s="1">
        <f t="shared" si="1"/>
        <v>0.9025370854253506</v>
      </c>
      <c r="F26" s="1">
        <f t="shared" si="2"/>
        <v>0.90253708542535072</v>
      </c>
      <c r="G26" s="1">
        <f t="shared" si="3"/>
        <v>-0.79492690333901195</v>
      </c>
      <c r="H26" s="8">
        <f t="shared" si="4"/>
        <v>1.1733237226410067</v>
      </c>
      <c r="I26" s="8">
        <f t="shared" si="5"/>
        <v>-1.1733237226410067</v>
      </c>
      <c r="J26" s="8">
        <f t="shared" si="9"/>
        <v>0.85694871780860882</v>
      </c>
      <c r="K26" s="1">
        <f t="shared" si="6"/>
        <v>-0.76036841593127236</v>
      </c>
    </row>
    <row r="27" spans="2:25">
      <c r="B27" s="1">
        <f t="shared" si="10"/>
        <v>0.10000000000000002</v>
      </c>
      <c r="C27" s="1">
        <f t="shared" si="0"/>
        <v>0.1576906825876008</v>
      </c>
      <c r="D27" s="1">
        <f t="shared" si="8"/>
        <v>0.74857058102200069</v>
      </c>
      <c r="E27" s="1">
        <f t="shared" si="1"/>
        <v>0.84439209713645813</v>
      </c>
      <c r="F27" s="1">
        <f t="shared" si="2"/>
        <v>0.84439209713645835</v>
      </c>
      <c r="G27" s="1">
        <f t="shared" si="3"/>
        <v>-0.85096909808333154</v>
      </c>
      <c r="H27" s="8">
        <f t="shared" si="4"/>
        <v>1.1691827214755288</v>
      </c>
      <c r="I27" s="8">
        <f t="shared" si="5"/>
        <v>-1.1691827214755288</v>
      </c>
      <c r="J27" s="8">
        <f t="shared" si="9"/>
        <v>0.79833077855366685</v>
      </c>
      <c r="K27" s="1">
        <f t="shared" si="6"/>
        <v>-0.81605208785805838</v>
      </c>
    </row>
    <row r="28" spans="2:25">
      <c r="B28" s="1">
        <f t="shared" si="10"/>
        <v>0.10500000000000002</v>
      </c>
      <c r="C28" s="1">
        <f t="shared" si="0"/>
        <v>8.761691231676641E-2</v>
      </c>
      <c r="D28" s="1">
        <f t="shared" si="8"/>
        <v>0.75513964804965739</v>
      </c>
      <c r="E28" s="1">
        <f t="shared" si="1"/>
        <v>0.78245148972772394</v>
      </c>
      <c r="F28" s="1">
        <f t="shared" si="2"/>
        <v>0.78245148972772405</v>
      </c>
      <c r="G28" s="1">
        <f t="shared" si="3"/>
        <v>-0.90237834099547043</v>
      </c>
      <c r="H28" s="8">
        <f t="shared" si="4"/>
        <v>1.1650563351092929</v>
      </c>
      <c r="I28" s="8">
        <f t="shared" si="5"/>
        <v>-1.1650563351092929</v>
      </c>
      <c r="J28" s="8">
        <f t="shared" si="9"/>
        <v>0.73614995129667071</v>
      </c>
      <c r="K28" s="1">
        <f t="shared" si="6"/>
        <v>-0.86727923092685488</v>
      </c>
    </row>
    <row r="29" spans="2:25">
      <c r="B29" s="1">
        <f t="shared" si="10"/>
        <v>0.11000000000000003</v>
      </c>
      <c r="C29" s="1">
        <f t="shared" si="0"/>
        <v>1.7106334289258784E-2</v>
      </c>
      <c r="D29" s="1">
        <f t="shared" si="8"/>
        <v>0.75794402117384463</v>
      </c>
      <c r="E29" s="1">
        <f t="shared" si="1"/>
        <v>0.71705048969364393</v>
      </c>
      <c r="F29" s="1">
        <f t="shared" si="2"/>
        <v>0.71705048969364371</v>
      </c>
      <c r="G29" s="1">
        <f t="shared" si="3"/>
        <v>-0.94893124359044134</v>
      </c>
      <c r="H29" s="8">
        <f t="shared" si="4"/>
        <v>1.160944511962416</v>
      </c>
      <c r="I29" s="8">
        <f t="shared" si="5"/>
        <v>-1.160944511962416</v>
      </c>
      <c r="J29" s="8">
        <f t="shared" si="9"/>
        <v>0.67074101904328598</v>
      </c>
      <c r="K29" s="1">
        <f t="shared" si="6"/>
        <v>-0.91382612046377421</v>
      </c>
    </row>
    <row r="30" spans="2:25">
      <c r="B30" s="1">
        <f t="shared" si="10"/>
        <v>0.11500000000000003</v>
      </c>
      <c r="C30" s="1">
        <f t="shared" si="0"/>
        <v>-5.3489526126183289E-2</v>
      </c>
      <c r="D30" s="1">
        <f t="shared" si="8"/>
        <v>0.75696971939590718</v>
      </c>
      <c r="E30" s="1">
        <f t="shared" si="1"/>
        <v>0.64853919523323977</v>
      </c>
      <c r="F30" s="1">
        <f t="shared" si="2"/>
        <v>0.64853919523323988</v>
      </c>
      <c r="G30" s="1">
        <f t="shared" si="3"/>
        <v>-0.9904301773816061</v>
      </c>
      <c r="H30" s="8">
        <f t="shared" si="4"/>
        <v>1.1568472006370552</v>
      </c>
      <c r="I30" s="8">
        <f t="shared" si="5"/>
        <v>-1.1568472006370552</v>
      </c>
      <c r="J30" s="8">
        <f t="shared" si="9"/>
        <v>0.60245248276922425</v>
      </c>
      <c r="K30" s="1">
        <f t="shared" si="6"/>
        <v>-0.95549391719915322</v>
      </c>
    </row>
    <row r="31" spans="2:25">
      <c r="B31" s="1">
        <f t="shared" si="10"/>
        <v>0.12000000000000004</v>
      </c>
      <c r="C31" s="1">
        <f t="shared" si="0"/>
        <v>-0.12381871839166531</v>
      </c>
      <c r="D31" s="1">
        <f t="shared" si="8"/>
        <v>0.75222160002663963</v>
      </c>
      <c r="E31" s="1">
        <f t="shared" si="1"/>
        <v>0.57728072787218843</v>
      </c>
      <c r="F31" s="1">
        <f t="shared" si="2"/>
        <v>0.57728072787218865</v>
      </c>
      <c r="G31" s="1">
        <f t="shared" si="3"/>
        <v>-1.0267040766193027</v>
      </c>
      <c r="H31" s="8">
        <f t="shared" si="4"/>
        <v>1.1527643499167652</v>
      </c>
      <c r="I31" s="8">
        <f t="shared" si="5"/>
        <v>-1.1527643499167652</v>
      </c>
      <c r="J31" s="8">
        <f t="shared" si="9"/>
        <v>0.53164472912636496</v>
      </c>
      <c r="K31" s="1">
        <f t="shared" si="6"/>
        <v>-0.99210948219872974</v>
      </c>
    </row>
    <row r="32" spans="2:25">
      <c r="B32" s="1">
        <f t="shared" si="10"/>
        <v>0.12500000000000003</v>
      </c>
      <c r="C32" s="1">
        <f t="shared" si="0"/>
        <v>-0.19353062142399896</v>
      </c>
      <c r="D32" s="1">
        <f t="shared" si="8"/>
        <v>0.74372333447051442</v>
      </c>
      <c r="E32" s="1">
        <f t="shared" si="1"/>
        <v>0.50364933224893027</v>
      </c>
      <c r="F32" s="1">
        <f t="shared" si="2"/>
        <v>0.50364933224893016</v>
      </c>
      <c r="G32" s="1">
        <f t="shared" si="3"/>
        <v>-1.0576091030831873</v>
      </c>
      <c r="H32" s="8">
        <f t="shared" si="4"/>
        <v>1.1486959087658593</v>
      </c>
      <c r="I32" s="8">
        <f t="shared" si="5"/>
        <v>-1.1486959087658593</v>
      </c>
      <c r="J32" s="8">
        <f t="shared" si="9"/>
        <v>0.45868815186535278</v>
      </c>
      <c r="K32" s="1">
        <f t="shared" si="6"/>
        <v>-1.0235260580576322</v>
      </c>
    </row>
    <row r="33" spans="2:11">
      <c r="B33" s="1">
        <f t="shared" si="10"/>
        <v>0.13000000000000003</v>
      </c>
      <c r="C33" s="1">
        <f t="shared" si="0"/>
        <v>-0.26227769159066155</v>
      </c>
      <c r="D33" s="1">
        <f t="shared" si="8"/>
        <v>0.73151729021361434</v>
      </c>
      <c r="E33" s="1">
        <f t="shared" si="1"/>
        <v>0.42802843389362011</v>
      </c>
      <c r="F33" s="1">
        <f t="shared" si="2"/>
        <v>0.42802843389362033</v>
      </c>
      <c r="G33" s="1">
        <f t="shared" si="3"/>
        <v>-1.0830291705894159</v>
      </c>
      <c r="H33" s="8">
        <f t="shared" si="4"/>
        <v>1.1446418263287699</v>
      </c>
      <c r="I33" s="8">
        <f t="shared" si="5"/>
        <v>-1.1446418263287699</v>
      </c>
      <c r="J33" s="8">
        <f t="shared" si="9"/>
        <v>0.3839612366566571</v>
      </c>
      <c r="K33" s="1">
        <f t="shared" si="6"/>
        <v>-1.0496238139069647</v>
      </c>
    </row>
    <row r="34" spans="2:11">
      <c r="B34" s="1">
        <f t="shared" si="10"/>
        <v>0.13500000000000004</v>
      </c>
      <c r="C34" s="1">
        <f t="shared" si="0"/>
        <v>-0.32971719536334987</v>
      </c>
      <c r="D34" s="1">
        <f t="shared" si="8"/>
        <v>0.71566431960360533</v>
      </c>
      <c r="E34" s="1">
        <f t="shared" si="1"/>
        <v>0.3508086649687247</v>
      </c>
      <c r="F34" s="1">
        <f t="shared" si="2"/>
        <v>0.35080866496872487</v>
      </c>
      <c r="G34" s="1">
        <f t="shared" si="3"/>
        <v>-1.1028763275889455</v>
      </c>
      <c r="H34" s="8">
        <f t="shared" si="4"/>
        <v>1.140602051929414</v>
      </c>
      <c r="I34" s="8">
        <f t="shared" si="5"/>
        <v>-1.140602051929414</v>
      </c>
      <c r="J34" s="8">
        <f t="shared" si="9"/>
        <v>0.30784861910612665</v>
      </c>
      <c r="K34" s="1">
        <f t="shared" si="6"/>
        <v>-1.0703102524783001</v>
      </c>
    </row>
    <row r="35" spans="2:11">
      <c r="B35" s="1">
        <f t="shared" si="10"/>
        <v>0.14000000000000004</v>
      </c>
      <c r="C35" s="1">
        <f t="shared" si="0"/>
        <v>-0.39551291799110755</v>
      </c>
      <c r="D35" s="1">
        <f t="shared" si="8"/>
        <v>0.69624345647477415</v>
      </c>
      <c r="E35" s="1">
        <f t="shared" si="1"/>
        <v>0.27238586802939641</v>
      </c>
      <c r="F35" s="1">
        <f t="shared" si="2"/>
        <v>0.27238586802939635</v>
      </c>
      <c r="G35" s="1">
        <f t="shared" si="3"/>
        <v>-1.1170909969514007</v>
      </c>
      <c r="H35" s="8">
        <f t="shared" si="4"/>
        <v>1.1365765350705586</v>
      </c>
      <c r="I35" s="8">
        <f t="shared" si="5"/>
        <v>-1.1365765350705586</v>
      </c>
      <c r="J35" s="8">
        <f t="shared" si="9"/>
        <v>0.23073912582556586</v>
      </c>
      <c r="K35" s="1">
        <f t="shared" si="6"/>
        <v>-1.0855204781707302</v>
      </c>
    </row>
    <row r="36" spans="2:11">
      <c r="B36" s="1">
        <f t="shared" si="10"/>
        <v>0.14500000000000005</v>
      </c>
      <c r="C36" s="1">
        <f t="shared" si="0"/>
        <v>-0.4593368396745629</v>
      </c>
      <c r="D36" s="1">
        <f t="shared" si="8"/>
        <v>0.67335152213058447</v>
      </c>
      <c r="E36" s="1">
        <f t="shared" si="1"/>
        <v>0.19315908790034506</v>
      </c>
      <c r="F36" s="1">
        <f t="shared" si="2"/>
        <v>0.19315908790034492</v>
      </c>
      <c r="G36" s="1">
        <f t="shared" si="3"/>
        <v>-1.1256420727466143</v>
      </c>
      <c r="H36" s="8">
        <f t="shared" si="4"/>
        <v>1.1325652254331908</v>
      </c>
      <c r="I36" s="8">
        <f t="shared" si="5"/>
        <v>-1.1325652254331908</v>
      </c>
      <c r="J36" s="8">
        <f t="shared" si="9"/>
        <v>0.15302380843375521</v>
      </c>
      <c r="K36" s="1">
        <f t="shared" si="6"/>
        <v>-1.095217325764823</v>
      </c>
    </row>
    <row r="37" spans="2:11">
      <c r="B37" s="1">
        <f t="shared" si="10"/>
        <v>0.15000000000000005</v>
      </c>
      <c r="C37" s="1">
        <f t="shared" si="0"/>
        <v>-0.52087077088482825</v>
      </c>
      <c r="D37" s="1">
        <f t="shared" si="8"/>
        <v>0.64710264264809592</v>
      </c>
      <c r="E37" s="1">
        <f t="shared" si="1"/>
        <v>0.11352856175397544</v>
      </c>
      <c r="F37" s="1">
        <f t="shared" si="2"/>
        <v>0.11352856175397533</v>
      </c>
      <c r="G37" s="1">
        <f t="shared" si="3"/>
        <v>-1.1285268745494428</v>
      </c>
      <c r="H37" s="8">
        <f t="shared" si="4"/>
        <v>1.1285680728758878</v>
      </c>
      <c r="I37" s="8">
        <f t="shared" si="5"/>
        <v>-1.1285680728758878</v>
      </c>
      <c r="J37" s="8">
        <f t="shared" si="9"/>
        <v>7.5093980328973423E-2</v>
      </c>
      <c r="K37" s="1">
        <f t="shared" si="6"/>
        <v>-1.0993913501243502</v>
      </c>
    </row>
    <row r="38" spans="2:11">
      <c r="B38" s="1">
        <f t="shared" si="10"/>
        <v>0.15500000000000005</v>
      </c>
      <c r="C38" s="1">
        <f t="shared" si="0"/>
        <v>-0.57980793867430058</v>
      </c>
      <c r="D38" s="1">
        <f t="shared" si="8"/>
        <v>0.61762767991069145</v>
      </c>
      <c r="E38" s="1">
        <f t="shared" si="1"/>
        <v>3.38937174124537E-2</v>
      </c>
      <c r="F38" s="1">
        <f t="shared" si="2"/>
        <v>3.3893717412453554E-2</v>
      </c>
      <c r="G38" s="1">
        <f t="shared" si="3"/>
        <v>-1.1257709604993493</v>
      </c>
      <c r="H38" s="8">
        <f t="shared" si="4"/>
        <v>1.1245850274341909</v>
      </c>
      <c r="I38" s="8">
        <f t="shared" si="5"/>
        <v>-1.1245850274341909</v>
      </c>
      <c r="J38" s="8">
        <f t="shared" si="9"/>
        <v>-2.6607340090665289E-3</v>
      </c>
      <c r="K38" s="1">
        <f t="shared" si="6"/>
        <v>-1.0980606779165722</v>
      </c>
    </row>
    <row r="39" spans="2:11">
      <c r="B39" s="1">
        <f t="shared" si="10"/>
        <v>0.16000000000000006</v>
      </c>
      <c r="C39" s="1">
        <f t="shared" si="0"/>
        <v>-0.63585451607092602</v>
      </c>
      <c r="D39" s="1">
        <f t="shared" si="8"/>
        <v>0.58507357920565495</v>
      </c>
      <c r="E39" s="1">
        <f t="shared" si="1"/>
        <v>-4.5348810215215044E-2</v>
      </c>
      <c r="F39" s="1">
        <f t="shared" si="2"/>
        <v>-4.5348810215215196E-2</v>
      </c>
      <c r="G39" s="1">
        <f t="shared" si="3"/>
        <v>-1.1174278010409981</v>
      </c>
      <c r="H39" s="8">
        <f t="shared" si="4"/>
        <v>1.1206160393199796</v>
      </c>
      <c r="I39" s="8">
        <f t="shared" si="5"/>
        <v>-1.1206160393199796</v>
      </c>
      <c r="J39" s="8">
        <f t="shared" si="9"/>
        <v>-7.9854327561118085E-2</v>
      </c>
      <c r="K39" s="1">
        <f t="shared" si="6"/>
        <v>-1.0912707230617897</v>
      </c>
    </row>
    <row r="40" spans="2:11">
      <c r="B40" s="1">
        <f t="shared" si="10"/>
        <v>0.16500000000000006</v>
      </c>
      <c r="C40" s="1">
        <f t="shared" si="0"/>
        <v>-0.68873108693123952</v>
      </c>
      <c r="D40" s="1">
        <f t="shared" si="8"/>
        <v>0.54960263663910913</v>
      </c>
      <c r="E40" s="1">
        <f t="shared" si="1"/>
        <v>-0.12380713481015473</v>
      </c>
      <c r="F40" s="1">
        <f t="shared" si="2"/>
        <v>-0.12380713481015476</v>
      </c>
      <c r="G40" s="1">
        <f t="shared" si="3"/>
        <v>-1.1035783159523891</v>
      </c>
      <c r="H40" s="8">
        <f t="shared" si="4"/>
        <v>1.1166610589208512</v>
      </c>
      <c r="I40" s="8">
        <f t="shared" si="5"/>
        <v>-1.1166610589208512</v>
      </c>
      <c r="J40" s="8">
        <f t="shared" si="9"/>
        <v>-0.15610630770554987</v>
      </c>
      <c r="K40" s="1">
        <f t="shared" si="6"/>
        <v>-1.0790937682894892</v>
      </c>
    </row>
    <row r="41" spans="2:11">
      <c r="B41" s="1">
        <f t="shared" si="10"/>
        <v>0.17000000000000007</v>
      </c>
      <c r="C41" s="1">
        <f t="shared" si="0"/>
        <v>-0.7381740389492677</v>
      </c>
      <c r="D41" s="1">
        <f t="shared" si="8"/>
        <v>0.51139169002055807</v>
      </c>
      <c r="E41" s="1">
        <f t="shared" si="1"/>
        <v>-0.20109603689129613</v>
      </c>
      <c r="F41" s="1">
        <f t="shared" si="2"/>
        <v>-0.20109603689129629</v>
      </c>
      <c r="G41" s="1">
        <f t="shared" si="3"/>
        <v>-1.0843302779295569</v>
      </c>
      <c r="H41" s="8">
        <f t="shared" si="4"/>
        <v>1.1127200367994996</v>
      </c>
      <c r="I41" s="8">
        <f t="shared" si="5"/>
        <v>-1.1127200367994996</v>
      </c>
      <c r="J41" s="8">
        <f t="shared" si="9"/>
        <v>-0.23104355232615026</v>
      </c>
      <c r="K41" s="1">
        <f t="shared" si="6"/>
        <v>-1.0616284158284792</v>
      </c>
    </row>
    <row r="42" spans="2:11">
      <c r="B42" s="1">
        <f t="shared" si="10"/>
        <v>0.17500000000000007</v>
      </c>
      <c r="C42" s="1">
        <f t="shared" si="0"/>
        <v>-0.78393687787654565</v>
      </c>
      <c r="D42" s="1">
        <f t="shared" si="8"/>
        <v>0.47063123725082329</v>
      </c>
      <c r="E42" s="1">
        <f t="shared" si="1"/>
        <v>-0.27683883534406256</v>
      </c>
      <c r="F42" s="1">
        <f t="shared" si="2"/>
        <v>-0.27683883534406278</v>
      </c>
      <c r="G42" s="1">
        <f t="shared" si="3"/>
        <v>-1.0598175866384119</v>
      </c>
      <c r="H42" s="8">
        <f t="shared" si="4"/>
        <v>1.1087929236930962</v>
      </c>
      <c r="I42" s="8">
        <f t="shared" si="5"/>
        <v>-1.1087929236930962</v>
      </c>
      <c r="J42" s="8">
        <f t="shared" si="9"/>
        <v>-0.30430211613431662</v>
      </c>
      <c r="K42" s="1">
        <f t="shared" si="6"/>
        <v>-1.0389989108888402</v>
      </c>
    </row>
    <row r="43" spans="2:11">
      <c r="B43" s="1">
        <f t="shared" si="10"/>
        <v>0.18000000000000008</v>
      </c>
      <c r="C43" s="1">
        <f t="shared" si="0"/>
        <v>-0.82579145640130214</v>
      </c>
      <c r="D43" s="1">
        <f t="shared" si="8"/>
        <v>0.42752448660858666</v>
      </c>
      <c r="E43" s="1">
        <f t="shared" si="1"/>
        <v>-0.35066920323850215</v>
      </c>
      <c r="F43" s="1">
        <f t="shared" si="2"/>
        <v>-0.35066920323850226</v>
      </c>
      <c r="G43" s="1">
        <f t="shared" si="3"/>
        <v>-1.030199417761867</v>
      </c>
      <c r="H43" s="8">
        <f t="shared" si="4"/>
        <v>1.1048796705126764</v>
      </c>
      <c r="I43" s="8">
        <f t="shared" si="5"/>
        <v>-1.1048796705126764</v>
      </c>
      <c r="J43" s="8">
        <f t="shared" si="9"/>
        <v>-0.37552897856042561</v>
      </c>
      <c r="K43" s="1">
        <f t="shared" si="6"/>
        <v>-1.0113543422012663</v>
      </c>
    </row>
    <row r="44" spans="2:11">
      <c r="B44" s="1">
        <f t="shared" si="10"/>
        <v>0.18500000000000008</v>
      </c>
      <c r="C44" s="1">
        <f t="shared" si="0"/>
        <v>-0.86352911156032008</v>
      </c>
      <c r="D44" s="1">
        <f t="shared" si="8"/>
        <v>0.38228634367026793</v>
      </c>
      <c r="E44" s="1">
        <f t="shared" si="1"/>
        <v>-0.4222329192861069</v>
      </c>
      <c r="F44" s="1">
        <f t="shared" si="2"/>
        <v>-0.42223291928610712</v>
      </c>
      <c r="G44" s="1">
        <f t="shared" si="3"/>
        <v>-0.99565925216103079</v>
      </c>
      <c r="H44" s="8">
        <f t="shared" si="4"/>
        <v>1.1009802283425245</v>
      </c>
      <c r="I44" s="8">
        <f t="shared" si="5"/>
        <v>-1.1009802283425245</v>
      </c>
      <c r="J44" s="8">
        <f t="shared" si="9"/>
        <v>-0.44438372492108447</v>
      </c>
      <c r="K44" s="1">
        <f t="shared" si="6"/>
        <v>-0.97886772446161519</v>
      </c>
    </row>
    <row r="45" spans="2:11">
      <c r="B45" s="1">
        <f t="shared" si="10"/>
        <v>0.19000000000000009</v>
      </c>
      <c r="C45" s="1">
        <f t="shared" si="0"/>
        <v>-0.89696170501299544</v>
      </c>
      <c r="D45" s="1">
        <f t="shared" si="8"/>
        <v>0.33514233991387099</v>
      </c>
      <c r="E45" s="1">
        <f t="shared" si="1"/>
        <v>-0.49118954666606696</v>
      </c>
      <c r="F45" s="1">
        <f t="shared" si="2"/>
        <v>-0.49118954666606707</v>
      </c>
      <c r="G45" s="1">
        <f t="shared" si="3"/>
        <v>-0.95640379083026128</v>
      </c>
      <c r="H45" s="8">
        <f t="shared" si="4"/>
        <v>1.0970945484395627</v>
      </c>
      <c r="I45" s="8">
        <f t="shared" si="5"/>
        <v>-1.0970945484395627</v>
      </c>
      <c r="J45" s="8">
        <f t="shared" si="9"/>
        <v>-0.51054015295972244</v>
      </c>
      <c r="K45" s="1">
        <f t="shared" si="6"/>
        <v>-0.9417349680824636</v>
      </c>
    </row>
    <row r="46" spans="2:11">
      <c r="B46" s="1">
        <f t="shared" si="10"/>
        <v>0.19500000000000009</v>
      </c>
      <c r="C46" s="1">
        <f t="shared" si="0"/>
        <v>-0.92592256099137771</v>
      </c>
      <c r="D46" s="1">
        <f t="shared" si="8"/>
        <v>0.28632750834817194</v>
      </c>
      <c r="E46" s="1">
        <f t="shared" si="1"/>
        <v>-0.55721403137167436</v>
      </c>
      <c r="F46" s="1">
        <f t="shared" si="2"/>
        <v>-0.55721403137167447</v>
      </c>
      <c r="G46" s="1">
        <f t="shared" si="3"/>
        <v>-0.91266176185462522</v>
      </c>
      <c r="H46" s="8">
        <f t="shared" si="4"/>
        <v>1.0932225822327413</v>
      </c>
      <c r="I46" s="8">
        <f t="shared" si="5"/>
        <v>-1.0932225822327413</v>
      </c>
      <c r="J46" s="8">
        <f t="shared" si="9"/>
        <v>-0.57368779728530828</v>
      </c>
      <c r="K46" s="1">
        <f t="shared" si="6"/>
        <v>-0.90017374217665591</v>
      </c>
    </row>
    <row r="47" spans="2:11">
      <c r="B47" s="1">
        <f t="shared" si="10"/>
        <v>0.20000000000000009</v>
      </c>
      <c r="C47" s="1">
        <f t="shared" si="0"/>
        <v>-0.95026729725011339</v>
      </c>
      <c r="D47" s="1">
        <f t="shared" si="8"/>
        <v>0.2360852117727118</v>
      </c>
      <c r="E47" s="1">
        <f t="shared" si="1"/>
        <v>-0.61999821268373179</v>
      </c>
      <c r="F47" s="1">
        <f t="shared" si="2"/>
        <v>-0.6199982126837319</v>
      </c>
      <c r="G47" s="1">
        <f t="shared" si="3"/>
        <v>-0.8646826260724243</v>
      </c>
      <c r="H47" s="8">
        <f t="shared" si="4"/>
        <v>1.0893642813224327</v>
      </c>
      <c r="I47" s="8">
        <f t="shared" si="5"/>
        <v>-1.0893642813224327</v>
      </c>
      <c r="J47" s="8">
        <f t="shared" si="9"/>
        <v>-0.63353336469555477</v>
      </c>
      <c r="K47" s="1">
        <f t="shared" si="6"/>
        <v>-0.85442223718781207</v>
      </c>
    </row>
    <row r="48" spans="2:11">
      <c r="B48" s="1">
        <f t="shared" si="10"/>
        <v>0.2050000000000001</v>
      </c>
      <c r="C48" s="1">
        <f t="shared" si="0"/>
        <v>-0.96987454487364932</v>
      </c>
      <c r="D48" s="1">
        <f t="shared" si="8"/>
        <v>0.18466592951022598</v>
      </c>
      <c r="E48" s="1">
        <f t="shared" si="1"/>
        <v>-0.67925223886752606</v>
      </c>
      <c r="F48" s="1">
        <f t="shared" si="2"/>
        <v>-0.67925223886752617</v>
      </c>
      <c r="G48" s="1">
        <f t="shared" si="3"/>
        <v>-0.81273518860269989</v>
      </c>
      <c r="H48" s="8">
        <f t="shared" si="4"/>
        <v>1.0855195974798248</v>
      </c>
      <c r="I48" s="8">
        <f t="shared" si="5"/>
        <v>-1.0855195974798248</v>
      </c>
      <c r="J48" s="8">
        <f t="shared" si="9"/>
        <v>-0.68980207386419901</v>
      </c>
      <c r="K48" s="1">
        <f t="shared" si="6"/>
        <v>-0.80473783403735732</v>
      </c>
    </row>
    <row r="49" spans="2:11">
      <c r="B49" s="1">
        <f t="shared" si="10"/>
        <v>0.2100000000000001</v>
      </c>
      <c r="C49" s="1">
        <f t="shared" si="0"/>
        <v>-0.98464655335215223</v>
      </c>
      <c r="D49" s="1">
        <f t="shared" si="8"/>
        <v>0.13232600866016103</v>
      </c>
      <c r="E49" s="1">
        <f t="shared" si="1"/>
        <v>-0.73470588171060625</v>
      </c>
      <c r="F49" s="1">
        <f t="shared" si="2"/>
        <v>-0.73470588171060636</v>
      </c>
      <c r="G49" s="1">
        <f t="shared" si="3"/>
        <v>-0.75710612381599696</v>
      </c>
      <c r="H49" s="8">
        <f t="shared" si="4"/>
        <v>1.0816884826463198</v>
      </c>
      <c r="I49" s="8">
        <f t="shared" si="5"/>
        <v>-1.0816884826463198</v>
      </c>
      <c r="J49" s="8">
        <f t="shared" si="9"/>
        <v>-0.74223889339420246</v>
      </c>
      <c r="K49" s="1">
        <f t="shared" si="6"/>
        <v>-0.7513956870747982</v>
      </c>
    </row>
    <row r="50" spans="2:11">
      <c r="B50" s="1">
        <f t="shared" si="10"/>
        <v>0.21500000000000011</v>
      </c>
      <c r="C50" s="1">
        <f t="shared" si="0"/>
        <v>-0.99450967790958034</v>
      </c>
      <c r="D50" s="1">
        <f t="shared" si="8"/>
        <v>7.9326386098816246E-2</v>
      </c>
      <c r="E50" s="1">
        <f t="shared" si="1"/>
        <v>-0.78610974406736256</v>
      </c>
      <c r="F50" s="1">
        <f t="shared" si="2"/>
        <v>-0.78610974406736267</v>
      </c>
      <c r="G50" s="1">
        <f t="shared" si="3"/>
        <v>-0.69809842170434311</v>
      </c>
      <c r="H50" s="8">
        <f t="shared" si="4"/>
        <v>1.0778708889329325</v>
      </c>
      <c r="I50" s="8">
        <f t="shared" si="5"/>
        <v>-1.0778708889329325</v>
      </c>
      <c r="J50" s="8">
        <f t="shared" si="9"/>
        <v>-0.7906096727871279</v>
      </c>
      <c r="K50" s="1">
        <f t="shared" si="6"/>
        <v>-0.69468722849591091</v>
      </c>
    </row>
    <row r="51" spans="2:11">
      <c r="B51" s="1">
        <f t="shared" si="10"/>
        <v>0.22000000000000011</v>
      </c>
      <c r="C51" s="1">
        <f t="shared" si="0"/>
        <v>-0.99941474665436825</v>
      </c>
      <c r="D51" s="1">
        <f t="shared" si="8"/>
        <v>2.5931287597488972E-2</v>
      </c>
      <c r="E51" s="1">
        <f t="shared" si="1"/>
        <v>-0.83323635515037231</v>
      </c>
      <c r="F51" s="1">
        <f t="shared" si="2"/>
        <v>-0.83323635515037242</v>
      </c>
      <c r="G51" s="1">
        <f t="shared" si="3"/>
        <v>-0.63602976394180755</v>
      </c>
      <c r="H51" s="8">
        <f t="shared" si="4"/>
        <v>1.0740667686196916</v>
      </c>
      <c r="I51" s="8">
        <f t="shared" si="5"/>
        <v>-1.0740667686196916</v>
      </c>
      <c r="J51" s="8">
        <f t="shared" si="9"/>
        <v>-0.83470216145066756</v>
      </c>
      <c r="K51" s="1">
        <f t="shared" si="6"/>
        <v>-0.63491860223062735</v>
      </c>
    </row>
    <row r="52" spans="2:11">
      <c r="B52" s="1">
        <f t="shared" si="10"/>
        <v>0.22500000000000012</v>
      </c>
      <c r="C52" s="1">
        <f t="shared" si="0"/>
        <v>-0.99933730572232382</v>
      </c>
      <c r="D52" s="1">
        <f t="shared" si="8"/>
        <v>-2.7593089455930638E-2</v>
      </c>
      <c r="E52" s="1">
        <f t="shared" si="1"/>
        <v>-0.87588114890460278</v>
      </c>
      <c r="F52" s="1">
        <f t="shared" si="2"/>
        <v>-0.87588114890460278</v>
      </c>
      <c r="G52" s="1">
        <f t="shared" si="3"/>
        <v>-0.57123083821872733</v>
      </c>
      <c r="H52" s="8">
        <f t="shared" si="4"/>
        <v>1.0702760741550437</v>
      </c>
      <c r="I52" s="8">
        <f t="shared" si="5"/>
        <v>-1.0702760741550437</v>
      </c>
      <c r="J52" s="8">
        <f t="shared" si="9"/>
        <v>-0.87432691145826902</v>
      </c>
      <c r="K52" s="1">
        <f t="shared" si="6"/>
        <v>-0.57240903559726275</v>
      </c>
    </row>
    <row r="53" spans="2:11">
      <c r="B53" s="1">
        <f t="shared" si="10"/>
        <v>0.23000000000000012</v>
      </c>
      <c r="C53" s="1">
        <f t="shared" si="0"/>
        <v>-0.99427774118959267</v>
      </c>
      <c r="D53" s="1">
        <f t="shared" si="8"/>
        <v>-8.0979903164714359E-2</v>
      </c>
      <c r="E53" s="1">
        <f t="shared" si="1"/>
        <v>-0.91386332141569382</v>
      </c>
      <c r="F53" s="1">
        <f t="shared" si="2"/>
        <v>-0.91386332141569382</v>
      </c>
      <c r="G53" s="1">
        <f t="shared" si="3"/>
        <v>-0.50404359967964085</v>
      </c>
      <c r="H53" s="8">
        <f t="shared" si="4"/>
        <v>1.0664987581552587</v>
      </c>
      <c r="I53" s="8">
        <f t="shared" si="5"/>
        <v>-1.0664987581552587</v>
      </c>
      <c r="J53" s="8">
        <f t="shared" si="9"/>
        <v>-0.90931806038395657</v>
      </c>
      <c r="K53" s="1">
        <f t="shared" si="6"/>
        <v>-0.50748915727123334</v>
      </c>
    </row>
    <row r="54" spans="2:11">
      <c r="B54" s="1">
        <f t="shared" si="10"/>
        <v>0.23500000000000013</v>
      </c>
      <c r="C54" s="1">
        <f t="shared" si="0"/>
        <v>-0.98426127714790368</v>
      </c>
      <c r="D54" s="1">
        <f t="shared" si="8"/>
        <v>-0.13396299744420459</v>
      </c>
      <c r="E54" s="1">
        <f t="shared" si="1"/>
        <v>-0.947026563934523</v>
      </c>
      <c r="F54" s="1">
        <f t="shared" si="2"/>
        <v>-0.94702656393452289</v>
      </c>
      <c r="G54" s="1">
        <f t="shared" si="3"/>
        <v>-0.43481948849617413</v>
      </c>
      <c r="H54" s="8">
        <f t="shared" si="4"/>
        <v>1.0627347734038373</v>
      </c>
      <c r="I54" s="8">
        <f t="shared" si="5"/>
        <v>-1.0627347734038373</v>
      </c>
      <c r="J54" s="8">
        <f t="shared" si="9"/>
        <v>-0.93953399115860337</v>
      </c>
      <c r="K54" s="1">
        <f t="shared" si="6"/>
        <v>-0.44049927032352554</v>
      </c>
    </row>
    <row r="55" spans="2:11">
      <c r="B55" s="1">
        <f t="shared" si="10"/>
        <v>0.24000000000000013</v>
      </c>
      <c r="C55" s="1">
        <f t="shared" si="0"/>
        <v>-0.9693378499516907</v>
      </c>
      <c r="D55" s="1">
        <f t="shared" si="8"/>
        <v>-0.18627822892365345</v>
      </c>
      <c r="E55" s="1">
        <f t="shared" si="1"/>
        <v>-0.97523966874380064</v>
      </c>
      <c r="F55" s="1">
        <f t="shared" si="2"/>
        <v>-0.97523966874380064</v>
      </c>
      <c r="G55" s="1">
        <f t="shared" si="3"/>
        <v>-0.36391761276097362</v>
      </c>
      <c r="H55" s="8">
        <f t="shared" si="4"/>
        <v>1.0589840728509212</v>
      </c>
      <c r="I55" s="8">
        <f t="shared" si="5"/>
        <v>-1.0589840728509212</v>
      </c>
      <c r="J55" s="8">
        <f t="shared" si="9"/>
        <v>-0.96485786652790606</v>
      </c>
      <c r="K55" s="1">
        <f t="shared" si="6"/>
        <v>-0.37178758924628785</v>
      </c>
    </row>
    <row r="56" spans="2:11">
      <c r="B56" s="1">
        <f t="shared" si="10"/>
        <v>0.24500000000000013</v>
      </c>
      <c r="C56" s="1">
        <f t="shared" si="0"/>
        <v>-0.94958185926402228</v>
      </c>
      <c r="D56" s="1">
        <f t="shared" si="8"/>
        <v>-0.23766478381382608</v>
      </c>
      <c r="E56" s="1">
        <f t="shared" si="1"/>
        <v>-0.99839700574527845</v>
      </c>
      <c r="F56" s="1">
        <f t="shared" si="2"/>
        <v>-0.99839700574527845</v>
      </c>
      <c r="G56" s="1">
        <f t="shared" si="3"/>
        <v>-0.29170290599673354</v>
      </c>
      <c r="H56" s="8">
        <f t="shared" si="4"/>
        <v>1.0552466096127044</v>
      </c>
      <c r="I56" s="8">
        <f t="shared" si="5"/>
        <v>-1.0552466096127044</v>
      </c>
      <c r="J56" s="8">
        <f t="shared" si="9"/>
        <v>-0.98519803633388314</v>
      </c>
      <c r="K56" s="1">
        <f t="shared" si="6"/>
        <v>-0.3017084499993955</v>
      </c>
    </row>
    <row r="57" spans="2:11">
      <c r="B57" s="1">
        <f t="shared" si="10"/>
        <v>0.25000000000000011</v>
      </c>
      <c r="C57" s="1">
        <f t="shared" si="0"/>
        <v>-0.92509179714248124</v>
      </c>
      <c r="D57" s="1">
        <f t="shared" si="8"/>
        <v>-0.28786647817521516</v>
      </c>
      <c r="E57" s="1">
        <f t="shared" si="1"/>
        <v>-1.0164188683049491</v>
      </c>
      <c r="F57" s="1">
        <f t="shared" si="2"/>
        <v>-1.0164188683049491</v>
      </c>
      <c r="G57" s="1">
        <f t="shared" si="3"/>
        <v>-0.21854426863533019</v>
      </c>
      <c r="H57" s="8">
        <f t="shared" si="4"/>
        <v>1.0515223369708482</v>
      </c>
      <c r="I57" s="8">
        <f t="shared" si="5"/>
        <v>-1.0515223369708482</v>
      </c>
      <c r="J57" s="8">
        <f t="shared" si="9"/>
        <v>-1.0004883164876108</v>
      </c>
      <c r="K57" s="1">
        <f t="shared" si="6"/>
        <v>-0.23062050218258379</v>
      </c>
    </row>
    <row r="58" spans="2:11">
      <c r="B58" s="1">
        <f t="shared" si="10"/>
        <v>0.25500000000000012</v>
      </c>
      <c r="C58" s="1">
        <f t="shared" si="0"/>
        <v>-0.89598975701416117</v>
      </c>
      <c r="D58" s="1">
        <f t="shared" si="8"/>
        <v>-0.33663303510447706</v>
      </c>
      <c r="E58" s="1">
        <f t="shared" si="1"/>
        <v>-1.0292516875550486</v>
      </c>
      <c r="F58" s="1">
        <f t="shared" si="2"/>
        <v>-1.0292516875550486</v>
      </c>
      <c r="G58" s="1">
        <f t="shared" si="3"/>
        <v>-0.14481270283597886</v>
      </c>
      <c r="H58" s="8">
        <f t="shared" si="4"/>
        <v>1.0478112083718958</v>
      </c>
      <c r="I58" s="8">
        <f t="shared" si="5"/>
        <v>-1.0478112083718958</v>
      </c>
      <c r="J58" s="8">
        <f t="shared" si="9"/>
        <v>-1.0106881391479194</v>
      </c>
      <c r="K58" s="1">
        <f t="shared" si="6"/>
        <v>-0.15888489246259621</v>
      </c>
    </row>
    <row r="59" spans="2:11">
      <c r="B59" s="1">
        <f t="shared" si="10"/>
        <v>0.26000000000000012</v>
      </c>
      <c r="C59" s="1">
        <f t="shared" si="0"/>
        <v>-0.86242082498774719</v>
      </c>
      <c r="D59" s="1">
        <f t="shared" si="8"/>
        <v>-0.38372133247176615</v>
      </c>
      <c r="E59" s="1">
        <f t="shared" si="1"/>
        <v>-1.0368681150124506</v>
      </c>
      <c r="F59" s="1">
        <f t="shared" si="2"/>
        <v>-1.0368681150124508</v>
      </c>
      <c r="G59" s="1">
        <f t="shared" si="3"/>
        <v>-7.0879449978485248E-2</v>
      </c>
      <c r="H59" s="8">
        <f t="shared" si="4"/>
        <v>1.0441131774266912</v>
      </c>
      <c r="I59" s="8">
        <f t="shared" si="5"/>
        <v>-1.0441131774266912</v>
      </c>
      <c r="J59" s="8">
        <f t="shared" si="9"/>
        <v>-1.0157825742656121</v>
      </c>
      <c r="K59" s="1">
        <f t="shared" si="6"/>
        <v>-8.6863448364016257E-2</v>
      </c>
    </row>
    <row r="60" spans="2:11">
      <c r="B60" s="1">
        <f t="shared" si="10"/>
        <v>0.26500000000000012</v>
      </c>
      <c r="C60" s="1">
        <f t="shared" si="0"/>
        <v>-0.82455235653725312</v>
      </c>
      <c r="D60" s="1">
        <f t="shared" si="8"/>
        <v>-0.42889661498846621</v>
      </c>
      <c r="E60" s="1">
        <f t="shared" si="1"/>
        <v>-1.0392669740298468</v>
      </c>
      <c r="F60" s="1">
        <f t="shared" si="2"/>
        <v>-1.039266974029847</v>
      </c>
      <c r="G60" s="1">
        <f t="shared" si="3"/>
        <v>2.8858599114225184E-3</v>
      </c>
      <c r="H60" s="8">
        <f t="shared" si="4"/>
        <v>1.0404281979097998</v>
      </c>
      <c r="I60" s="8">
        <f t="shared" si="5"/>
        <v>-1.0404281979097998</v>
      </c>
      <c r="J60" s="8">
        <f t="shared" si="9"/>
        <v>-1.0157822232922851</v>
      </c>
      <c r="K60" s="1">
        <f t="shared" si="6"/>
        <v>-1.491687146648007E-2</v>
      </c>
    </row>
    <row r="61" spans="2:11">
      <c r="B61" s="1">
        <f t="shared" si="10"/>
        <v>0.27000000000000013</v>
      </c>
      <c r="C61" s="1">
        <f t="shared" si="0"/>
        <v>-0.78257314216345286</v>
      </c>
      <c r="D61" s="1">
        <f t="shared" si="8"/>
        <v>-0.47193366456264185</v>
      </c>
      <c r="E61" s="1">
        <f t="shared" si="1"/>
        <v>-1.0364730812457188</v>
      </c>
      <c r="F61" s="1">
        <f t="shared" si="2"/>
        <v>-1.0364730812457188</v>
      </c>
      <c r="G61" s="1">
        <f t="shared" si="3"/>
        <v>7.6117037672380386E-2</v>
      </c>
      <c r="H61" s="8">
        <f t="shared" si="4"/>
        <v>1.0367562237589294</v>
      </c>
      <c r="I61" s="8">
        <f t="shared" si="5"/>
        <v>-1.0367562237589294</v>
      </c>
      <c r="J61" s="8">
        <f t="shared" si="9"/>
        <v>-1.0107229864838538</v>
      </c>
      <c r="K61" s="1">
        <f t="shared" si="6"/>
        <v>5.6597051059628561E-2</v>
      </c>
    </row>
    <row r="62" spans="2:11">
      <c r="B62" s="1">
        <f t="shared" si="10"/>
        <v>0.27500000000000013</v>
      </c>
      <c r="C62" s="1">
        <f t="shared" si="0"/>
        <v>-0.73669246619254125</v>
      </c>
      <c r="D62" s="1">
        <f t="shared" si="8"/>
        <v>-0.51261792310748999</v>
      </c>
      <c r="E62" s="1">
        <f t="shared" si="1"/>
        <v>-1.0285369398383424</v>
      </c>
      <c r="F62" s="1">
        <f t="shared" si="2"/>
        <v>-1.0285369398383424</v>
      </c>
      <c r="G62" s="1">
        <f t="shared" si="3"/>
        <v>0.14845313449021222</v>
      </c>
      <c r="H62" s="8">
        <f t="shared" si="4"/>
        <v>1.0330972090743558</v>
      </c>
      <c r="I62" s="8">
        <f t="shared" si="5"/>
        <v>-1.0330972090743558</v>
      </c>
      <c r="J62" s="8">
        <f t="shared" si="9"/>
        <v>-1.0006657058483515</v>
      </c>
      <c r="K62" s="1">
        <f t="shared" si="6"/>
        <v>0.12732520780113418</v>
      </c>
    </row>
    <row r="63" spans="2:11">
      <c r="B63" s="1">
        <f t="shared" si="10"/>
        <v>0.28000000000000014</v>
      </c>
      <c r="C63" s="1">
        <f t="shared" si="0"/>
        <v>-0.6871390634043183</v>
      </c>
      <c r="D63" s="1">
        <f t="shared" si="8"/>
        <v>-0.55074656220510565</v>
      </c>
      <c r="E63" s="1">
        <f t="shared" si="1"/>
        <v>-1.0155343070147864</v>
      </c>
      <c r="F63" s="1">
        <f t="shared" si="2"/>
        <v>-1.0155343070147864</v>
      </c>
      <c r="G63" s="1">
        <f t="shared" si="3"/>
        <v>0.21954020260293095</v>
      </c>
      <c r="H63" s="8">
        <f t="shared" si="4"/>
        <v>1.0294511081183471</v>
      </c>
      <c r="I63" s="8">
        <f t="shared" si="5"/>
        <v>-1.0294511081183471</v>
      </c>
      <c r="J63" s="8">
        <f t="shared" si="9"/>
        <v>-0.98569568639244365</v>
      </c>
      <c r="K63" s="1">
        <f t="shared" si="6"/>
        <v>0.19692088875272717</v>
      </c>
    </row>
    <row r="64" spans="2:11">
      <c r="B64" s="1">
        <f t="shared" si="10"/>
        <v>0.28500000000000014</v>
      </c>
      <c r="C64" s="1">
        <f t="shared" si="0"/>
        <v>-0.63415997869154628</v>
      </c>
      <c r="D64" s="1">
        <f t="shared" si="8"/>
        <v>-0.58612949429283856</v>
      </c>
      <c r="E64" s="1">
        <f t="shared" si="1"/>
        <v>-0.99756563877509896</v>
      </c>
      <c r="F64" s="1">
        <f t="shared" si="2"/>
        <v>-0.99756563877509918</v>
      </c>
      <c r="G64" s="1">
        <f t="shared" si="3"/>
        <v>0.28903300873233162</v>
      </c>
      <c r="H64" s="8">
        <f t="shared" si="4"/>
        <v>1.0258178753145943</v>
      </c>
      <c r="I64" s="8">
        <f t="shared" si="5"/>
        <v>-1.0258178753145943</v>
      </c>
      <c r="J64" s="8">
        <f t="shared" si="9"/>
        <v>-0.96592209890851799</v>
      </c>
      <c r="K64" s="1">
        <f t="shared" si="6"/>
        <v>0.26504546692761138</v>
      </c>
    </row>
    <row r="65" spans="2:11">
      <c r="B65" s="1">
        <f t="shared" si="10"/>
        <v>0.29000000000000015</v>
      </c>
      <c r="C65" s="1">
        <f t="shared" si="0"/>
        <v>-0.57801933543556905</v>
      </c>
      <c r="D65" s="1">
        <f t="shared" si="8"/>
        <v>-0.61859032033103867</v>
      </c>
      <c r="E65" s="1">
        <f t="shared" si="1"/>
        <v>-0.97475541558164336</v>
      </c>
      <c r="F65" s="1">
        <f t="shared" si="2"/>
        <v>-0.97475541558164347</v>
      </c>
      <c r="G65" s="1">
        <f t="shared" si="3"/>
        <v>0.35659669204188627</v>
      </c>
      <c r="H65" s="8">
        <f t="shared" si="4"/>
        <v>1.02219746524764</v>
      </c>
      <c r="I65" s="8">
        <f t="shared" si="5"/>
        <v>-1.02219746524764</v>
      </c>
      <c r="J65" s="8">
        <f t="shared" si="9"/>
        <v>-0.94147726811131693</v>
      </c>
      <c r="K65" s="1">
        <f t="shared" si="6"/>
        <v>0.33137002786354802</v>
      </c>
    </row>
    <row r="66" spans="2:11">
      <c r="B66" s="1">
        <f t="shared" si="10"/>
        <v>0.29500000000000015</v>
      </c>
      <c r="C66" s="1">
        <f t="shared" si="0"/>
        <v>-0.51899701873836535</v>
      </c>
      <c r="D66" s="1">
        <f t="shared" si="8"/>
        <v>-0.64796720922766471</v>
      </c>
      <c r="E66" s="1">
        <f t="shared" si="1"/>
        <v>-0.94725135313110453</v>
      </c>
      <c r="F66" s="1">
        <f t="shared" si="2"/>
        <v>-0.94725135313110453</v>
      </c>
      <c r="G66" s="1">
        <f t="shared" si="3"/>
        <v>0.42190835875470828</v>
      </c>
      <c r="H66" s="8">
        <f t="shared" si="4"/>
        <v>1.0185898326623111</v>
      </c>
      <c r="I66" s="8">
        <f t="shared" si="5"/>
        <v>-1.0185898326623111</v>
      </c>
      <c r="J66" s="8">
        <f t="shared" si="9"/>
        <v>-0.91251585047724126</v>
      </c>
      <c r="K66" s="1">
        <f t="shared" si="6"/>
        <v>0.39557693927602083</v>
      </c>
    </row>
    <row r="67" spans="2:11">
      <c r="B67" s="1">
        <f t="shared" si="10"/>
        <v>0.30000000000000016</v>
      </c>
      <c r="C67" s="1">
        <f t="shared" si="0"/>
        <v>-0.45738728007568957</v>
      </c>
      <c r="D67" s="1">
        <f t="shared" si="8"/>
        <v>-0.67411370463544651</v>
      </c>
      <c r="E67" s="1">
        <f t="shared" si="1"/>
        <v>-0.91522350296933364</v>
      </c>
      <c r="F67" s="1">
        <f t="shared" si="2"/>
        <v>-0.91522350296933341</v>
      </c>
      <c r="G67" s="1">
        <f t="shared" si="3"/>
        <v>0.48465860593622834</v>
      </c>
      <c r="H67" s="8">
        <f t="shared" si="4"/>
        <v>1.0149949324631531</v>
      </c>
      <c r="I67" s="8">
        <f t="shared" si="5"/>
        <v>-1.0149949324631531</v>
      </c>
      <c r="J67" s="8">
        <f t="shared" si="9"/>
        <v>-0.87921390665809285</v>
      </c>
      <c r="K67" s="1">
        <f t="shared" si="6"/>
        <v>0.45736135346292878</v>
      </c>
    </row>
    <row r="68" spans="2:11">
      <c r="B68" s="1">
        <f t="shared" si="10"/>
        <v>0.30500000000000016</v>
      </c>
      <c r="C68" s="1">
        <f t="shared" si="0"/>
        <v>-0.39349727032769416</v>
      </c>
      <c r="D68" s="1">
        <f t="shared" si="8"/>
        <v>-0.6968994550993749</v>
      </c>
      <c r="E68" s="1">
        <f t="shared" si="1"/>
        <v>-0.87886324820440231</v>
      </c>
      <c r="F68" s="1">
        <f t="shared" si="2"/>
        <v>-0.87886324820440243</v>
      </c>
      <c r="G68" s="1">
        <f t="shared" si="3"/>
        <v>0.54455296735182612</v>
      </c>
      <c r="H68" s="8">
        <f t="shared" si="4"/>
        <v>1.0114127197138674</v>
      </c>
      <c r="I68" s="8">
        <f t="shared" si="5"/>
        <v>-1.0114127197138674</v>
      </c>
      <c r="J68" s="8">
        <f t="shared" si="9"/>
        <v>-0.84176787383174057</v>
      </c>
      <c r="K68" s="1">
        <f t="shared" si="6"/>
        <v>0.51643263545224227</v>
      </c>
    </row>
    <row r="69" spans="2:11">
      <c r="B69" s="1">
        <f t="shared" si="10"/>
        <v>0.31000000000000016</v>
      </c>
      <c r="C69" s="1">
        <f t="shared" si="0"/>
        <v>-0.32764550850051621</v>
      </c>
      <c r="D69" s="1">
        <f t="shared" si="8"/>
        <v>-0.71621086391441757</v>
      </c>
      <c r="E69" s="1">
        <f t="shared" si="1"/>
        <v>-0.83838220005866537</v>
      </c>
      <c r="F69" s="1">
        <f t="shared" si="2"/>
        <v>-0.83838220005866526</v>
      </c>
      <c r="G69" s="1">
        <f t="shared" si="3"/>
        <v>0.60131327474768337</v>
      </c>
      <c r="H69" s="8">
        <f t="shared" si="4"/>
        <v>1.0078431496367473</v>
      </c>
      <c r="I69" s="8">
        <f t="shared" si="5"/>
        <v>-1.0078431496367473</v>
      </c>
      <c r="J69" s="8">
        <f t="shared" si="9"/>
        <v>-0.80039344381276345</v>
      </c>
      <c r="K69" s="1">
        <f t="shared" si="6"/>
        <v>0.57251571030324888</v>
      </c>
    </row>
    <row r="70" spans="2:11">
      <c r="B70" s="1">
        <f t="shared" si="10"/>
        <v>0.31500000000000017</v>
      </c>
      <c r="C70" s="1">
        <f t="shared" si="0"/>
        <v>-0.26016029377288885</v>
      </c>
      <c r="D70" s="1">
        <f t="shared" si="8"/>
        <v>-0.7319516554536476</v>
      </c>
      <c r="E70" s="1">
        <f t="shared" si="1"/>
        <v>-0.7940110014540116</v>
      </c>
      <c r="F70" s="1">
        <f t="shared" si="2"/>
        <v>-0.7940110014540116</v>
      </c>
      <c r="G70" s="1">
        <f t="shared" si="3"/>
        <v>0.65467892837124808</v>
      </c>
      <c r="H70" s="8">
        <f t="shared" si="4"/>
        <v>1.0042861776121208</v>
      </c>
      <c r="I70" s="8">
        <f t="shared" si="5"/>
        <v>-1.0042861776121208</v>
      </c>
      <c r="J70" s="8">
        <f t="shared" si="9"/>
        <v>-0.75532435317442348</v>
      </c>
      <c r="K70" s="1">
        <f t="shared" si="6"/>
        <v>0.62535232342111124</v>
      </c>
    </row>
    <row r="71" spans="2:11">
      <c r="B71" s="1">
        <f t="shared" si="10"/>
        <v>0.32000000000000017</v>
      </c>
      <c r="C71" s="1">
        <f t="shared" si="0"/>
        <v>-0.19137806878441607</v>
      </c>
      <c r="D71" s="1">
        <f t="shared" si="8"/>
        <v>-0.74404335514339281</v>
      </c>
      <c r="E71" s="1">
        <f t="shared" si="1"/>
        <v>-0.74599804424385818</v>
      </c>
      <c r="F71" s="1">
        <f t="shared" si="2"/>
        <v>-0.74599804424385807</v>
      </c>
      <c r="G71" s="1">
        <f t="shared" si="3"/>
        <v>0.70440807104324388</v>
      </c>
      <c r="H71" s="8">
        <f t="shared" si="4"/>
        <v>1.000741759177791</v>
      </c>
      <c r="I71" s="8">
        <f t="shared" si="5"/>
        <v>-1.000741759177791</v>
      </c>
      <c r="J71" s="8">
        <f t="shared" si="9"/>
        <v>-0.70681109202749315</v>
      </c>
      <c r="K71" s="1">
        <f t="shared" si="6"/>
        <v>0.67470220822091254</v>
      </c>
    </row>
    <row r="72" spans="2:11">
      <c r="B72" s="1">
        <f t="shared" si="10"/>
        <v>0.32500000000000018</v>
      </c>
      <c r="C72" s="1">
        <f t="shared" ref="C72:C135" si="11">$G$2*COS($F$2*B72)</f>
        <v>-0.12164174232521359</v>
      </c>
      <c r="D72" s="1">
        <f t="shared" ref="D72:D135" si="12">(($H$2+$D$2*$E$2*$G$2)/$F$2)*SIN($F$2*B72)</f>
        <v>-0.75242568069252724</v>
      </c>
      <c r="E72" s="1">
        <f t="shared" ref="E72:E135" si="13">EXP(-$D$2*$E$2*B72)*(C72+D72)</f>
        <v>-0.69460810708889253</v>
      </c>
      <c r="F72" s="1">
        <f t="shared" ref="F72:F135" si="14">EXP(-$E$2*$D$2*B72)*$I$2*SIN($F$2*B72+$J$2)</f>
        <v>-0.69460810708889242</v>
      </c>
      <c r="G72" s="1">
        <f t="shared" ref="G72:G135" si="15">EXP(-$D$2*$E$2*B72)*$I$2*COS($F$2*B72+$J$2)-EXP(-$D$2*$E$2*B72)*$I$2*($E$2*$D$2/$F$2)*SIN($F$2*B72+$J$2)</f>
        <v>0.75027866061360127</v>
      </c>
      <c r="H72" s="8">
        <f t="shared" ref="H72:H135" si="16">$I$2*EXP(-$D$2*$E$2*B72)</f>
        <v>0.99720985002848139</v>
      </c>
      <c r="I72" s="8">
        <f t="shared" ref="I72:I135" si="17">-H72</f>
        <v>-0.99720985002848139</v>
      </c>
      <c r="J72" s="8">
        <f t="shared" ref="J72:J135" si="18">EXP(-$E$2*$D$2*B72)*$I$3*SIN($F$2*B72+$J$3)</f>
        <v>-0.6551195384597438</v>
      </c>
      <c r="K72" s="1">
        <f t="shared" ref="K72:K135" si="19">EXP(-$E$2*$D$2*B72)*$I$3*COS($F$2*B72+$J$3)</f>
        <v>0.72034415597871859</v>
      </c>
    </row>
    <row r="73" spans="2:11">
      <c r="B73" s="1">
        <f t="shared" ref="B73:B136" si="20">B72+0.005</f>
        <v>0.33000000000000018</v>
      </c>
      <c r="C73" s="1">
        <f t="shared" si="11"/>
        <v>-5.1298979789026013E-2</v>
      </c>
      <c r="D73" s="1">
        <f t="shared" si="12"/>
        <v>-0.75705684262545758</v>
      </c>
      <c r="E73" s="1">
        <f t="shared" si="13"/>
        <v>-0.64012092131949161</v>
      </c>
      <c r="F73" s="1">
        <f t="shared" si="14"/>
        <v>-0.6401209213194915</v>
      </c>
      <c r="G73" s="1">
        <f t="shared" si="15"/>
        <v>0.79208943617617289</v>
      </c>
      <c r="H73" s="8">
        <f t="shared" si="16"/>
        <v>0.99369040601528169</v>
      </c>
      <c r="I73" s="8">
        <f t="shared" si="17"/>
        <v>-0.99369040601528169</v>
      </c>
      <c r="J73" s="8">
        <f t="shared" si="18"/>
        <v>-0.60052952596078535</v>
      </c>
      <c r="K73" s="1">
        <f t="shared" si="19"/>
        <v>0.76207698323069328</v>
      </c>
    </row>
    <row r="74" spans="2:11">
      <c r="B74" s="1">
        <f t="shared" si="20"/>
        <v>0.33500000000000019</v>
      </c>
      <c r="C74" s="1">
        <f t="shared" si="11"/>
        <v>1.9299530087358508E-2</v>
      </c>
      <c r="D74" s="1">
        <f t="shared" si="12"/>
        <v>-0.75791375262052041</v>
      </c>
      <c r="E74" s="1">
        <f t="shared" si="13"/>
        <v>-0.58282967243464923</v>
      </c>
      <c r="F74" s="1">
        <f t="shared" si="14"/>
        <v>-0.58282967243464912</v>
      </c>
      <c r="G74" s="1">
        <f t="shared" si="15"/>
        <v>0.8296607739787899</v>
      </c>
      <c r="H74" s="8">
        <f t="shared" si="16"/>
        <v>0.99018338314509591</v>
      </c>
      <c r="I74" s="8">
        <f t="shared" si="17"/>
        <v>-0.99018338314509591</v>
      </c>
      <c r="J74" s="8">
        <f t="shared" si="18"/>
        <v>-0.5433333514390869</v>
      </c>
      <c r="K74" s="1">
        <f t="shared" si="19"/>
        <v>0.79972039262422856</v>
      </c>
    </row>
    <row r="75" spans="2:11">
      <c r="B75" s="1">
        <f t="shared" si="20"/>
        <v>0.34000000000000019</v>
      </c>
      <c r="C75" s="1">
        <f t="shared" si="11"/>
        <v>8.9801823557349808E-2</v>
      </c>
      <c r="D75" s="1">
        <f t="shared" si="12"/>
        <v>-0.75499213861513437</v>
      </c>
      <c r="E75" s="1">
        <f t="shared" si="13"/>
        <v>-0.523039445153895</v>
      </c>
      <c r="F75" s="1">
        <f t="shared" si="14"/>
        <v>-0.523039445153895</v>
      </c>
      <c r="G75" s="1">
        <f t="shared" si="15"/>
        <v>0.86283542954320325</v>
      </c>
      <c r="H75" s="8">
        <f t="shared" si="16"/>
        <v>0.98668873758009246</v>
      </c>
      <c r="I75" s="8">
        <f t="shared" si="17"/>
        <v>-0.98668873758009246</v>
      </c>
      <c r="J75" s="8">
        <f t="shared" si="18"/>
        <v>-0.483834231680281</v>
      </c>
      <c r="K75" s="1">
        <f t="shared" si="19"/>
        <v>0.83311572368455189</v>
      </c>
    </row>
    <row r="76" spans="2:11">
      <c r="B76" s="1">
        <f t="shared" si="20"/>
        <v>0.3450000000000002</v>
      </c>
      <c r="C76" s="1">
        <f t="shared" si="11"/>
        <v>0.1598564165542706</v>
      </c>
      <c r="D76" s="1">
        <f t="shared" si="12"/>
        <v>-0.7483065661038576</v>
      </c>
      <c r="E76" s="1">
        <f t="shared" si="13"/>
        <v>-0.46106562016402153</v>
      </c>
      <c r="F76" s="1">
        <f t="shared" si="14"/>
        <v>-0.46106562016402147</v>
      </c>
      <c r="G76" s="1">
        <f t="shared" si="15"/>
        <v>0.89147916310072106</v>
      </c>
      <c r="H76" s="8">
        <f t="shared" si="16"/>
        <v>0.9832064256371561</v>
      </c>
      <c r="I76" s="8">
        <f t="shared" si="17"/>
        <v>-0.9832064256371561</v>
      </c>
      <c r="J76" s="8">
        <f t="shared" si="18"/>
        <v>-0.42234471629731724</v>
      </c>
      <c r="K76" s="1">
        <f t="shared" si="19"/>
        <v>0.86212659053345109</v>
      </c>
    </row>
    <row r="77" spans="2:11">
      <c r="B77" s="1">
        <f t="shared" si="20"/>
        <v>0.3500000000000002</v>
      </c>
      <c r="C77" s="1">
        <f t="shared" si="11"/>
        <v>0.22911405698965304</v>
      </c>
      <c r="D77" s="1">
        <f t="shared" si="12"/>
        <v>-0.73789036552317222</v>
      </c>
      <c r="E77" s="1">
        <f t="shared" si="13"/>
        <v>-0.39723223088565951</v>
      </c>
      <c r="F77" s="1">
        <f t="shared" si="14"/>
        <v>-0.39723223088565945</v>
      </c>
      <c r="G77" s="1">
        <f t="shared" si="15"/>
        <v>0.91548124605085746</v>
      </c>
      <c r="H77" s="8">
        <f t="shared" si="16"/>
        <v>0.9797364037873425</v>
      </c>
      <c r="I77" s="8">
        <f t="shared" si="17"/>
        <v>-0.9797364037873425</v>
      </c>
      <c r="J77" s="8">
        <f t="shared" si="18"/>
        <v>-0.3591850653830076</v>
      </c>
      <c r="K77" s="1">
        <f t="shared" si="19"/>
        <v>0.88663940418063603</v>
      </c>
    </row>
    <row r="78" spans="2:11">
      <c r="B78" s="1">
        <f t="shared" si="20"/>
        <v>0.3550000000000002</v>
      </c>
      <c r="C78" s="1">
        <f t="shared" si="11"/>
        <v>0.29722946592417882</v>
      </c>
      <c r="D78" s="1">
        <f t="shared" si="12"/>
        <v>-0.72379546608501244</v>
      </c>
      <c r="E78" s="1">
        <f t="shared" si="13"/>
        <v>-0.33187028872516727</v>
      </c>
      <c r="F78" s="1">
        <f t="shared" si="14"/>
        <v>-0.33187028872516716</v>
      </c>
      <c r="G78" s="1">
        <f t="shared" si="15"/>
        <v>0.93475484675901577</v>
      </c>
      <c r="H78" s="8">
        <f t="shared" si="16"/>
        <v>0.97627862865533332</v>
      </c>
      <c r="I78" s="8">
        <f t="shared" si="17"/>
        <v>-0.97627862865533332</v>
      </c>
      <c r="J78" s="8">
        <f t="shared" si="18"/>
        <v>-0.29468160019341699</v>
      </c>
      <c r="K78" s="1">
        <f t="shared" si="19"/>
        <v>0.90656377759989826</v>
      </c>
    </row>
    <row r="79" spans="2:11">
      <c r="B79" s="1">
        <f t="shared" si="20"/>
        <v>0.36000000000000021</v>
      </c>
      <c r="C79" s="1">
        <f t="shared" si="11"/>
        <v>0.36386305893076826</v>
      </c>
      <c r="D79" s="1">
        <f t="shared" si="12"/>
        <v>-0.70609213688744732</v>
      </c>
      <c r="E79" s="1">
        <f t="shared" si="13"/>
        <v>-0.26531608537463042</v>
      </c>
      <c r="F79" s="1">
        <f t="shared" si="14"/>
        <v>-0.26531608537463031</v>
      </c>
      <c r="G79" s="1">
        <f t="shared" si="15"/>
        <v>0.94923729462201523</v>
      </c>
      <c r="H79" s="8">
        <f t="shared" si="16"/>
        <v>0.97283305701889422</v>
      </c>
      <c r="I79" s="8">
        <f t="shared" si="17"/>
        <v>-0.97283305701889422</v>
      </c>
      <c r="J79" s="8">
        <f t="shared" si="18"/>
        <v>-0.22916503526621101</v>
      </c>
      <c r="K79" s="1">
        <f t="shared" si="19"/>
        <v>0.92183281239858117</v>
      </c>
    </row>
    <row r="80" spans="2:11">
      <c r="B80" s="1">
        <f t="shared" si="20"/>
        <v>0.36500000000000021</v>
      </c>
      <c r="C80" s="1">
        <f t="shared" si="11"/>
        <v>0.42868263906809251</v>
      </c>
      <c r="D80" s="1">
        <f t="shared" si="12"/>
        <v>-0.68486863659319375</v>
      </c>
      <c r="E80" s="1">
        <f t="shared" si="13"/>
        <v>-0.19790948077672582</v>
      </c>
      <c r="F80" s="1">
        <f t="shared" si="14"/>
        <v>-0.19790948077672574</v>
      </c>
      <c r="G80" s="1">
        <f t="shared" si="15"/>
        <v>0.95889022194407358</v>
      </c>
      <c r="H80" s="8">
        <f t="shared" si="16"/>
        <v>0.96939964580833493</v>
      </c>
      <c r="I80" s="8">
        <f t="shared" si="17"/>
        <v>-0.96939964580833493</v>
      </c>
      <c r="J80" s="8">
        <f t="shared" si="18"/>
        <v>-0.16296880041129969</v>
      </c>
      <c r="K80" s="1">
        <f t="shared" si="19"/>
        <v>0.93240326648697591</v>
      </c>
    </row>
    <row r="81" spans="2:11">
      <c r="B81" s="1">
        <f t="shared" si="20"/>
        <v>0.37000000000000022</v>
      </c>
      <c r="C81" s="1">
        <f t="shared" si="11"/>
        <v>0.49136505302431227</v>
      </c>
      <c r="D81" s="1">
        <f t="shared" si="12"/>
        <v>-0.66023077342245895</v>
      </c>
      <c r="E81" s="1">
        <f t="shared" si="13"/>
        <v>-0.1299921853818839</v>
      </c>
      <c r="F81" s="1">
        <f t="shared" si="14"/>
        <v>-0.12999218538188378</v>
      </c>
      <c r="G81" s="1">
        <f t="shared" si="15"/>
        <v>0.96369958377763032</v>
      </c>
      <c r="H81" s="8">
        <f t="shared" si="16"/>
        <v>0.96597835210597061</v>
      </c>
      <c r="I81" s="8">
        <f t="shared" si="17"/>
        <v>-0.96597835210597061</v>
      </c>
      <c r="J81" s="8">
        <f t="shared" si="18"/>
        <v>-9.6427361002108303E-2</v>
      </c>
      <c r="K81" s="1">
        <f t="shared" si="19"/>
        <v>0.93825560275108677</v>
      </c>
    </row>
    <row r="82" spans="2:11">
      <c r="B82" s="1">
        <f t="shared" si="20"/>
        <v>0.37500000000000022</v>
      </c>
      <c r="C82" s="1">
        <f t="shared" si="11"/>
        <v>0.55159780217445764</v>
      </c>
      <c r="D82" s="1">
        <f t="shared" si="12"/>
        <v>-0.63230137765373895</v>
      </c>
      <c r="E82" s="1">
        <f t="shared" si="13"/>
        <v>-6.1906045292823363E-2</v>
      </c>
      <c r="F82" s="1">
        <f t="shared" si="14"/>
        <v>-6.1906045292823182E-2</v>
      </c>
      <c r="G82" s="1">
        <f t="shared" si="15"/>
        <v>0.96367555649007008</v>
      </c>
      <c r="H82" s="8">
        <f t="shared" si="16"/>
        <v>0.96256913314558545</v>
      </c>
      <c r="I82" s="8">
        <f t="shared" si="17"/>
        <v>-0.96256913314558545</v>
      </c>
      <c r="J82" s="8">
        <f t="shared" si="18"/>
        <v>-2.9874544944884753E-2</v>
      </c>
      <c r="K82" s="1">
        <f t="shared" si="19"/>
        <v>0.93939391932483141</v>
      </c>
    </row>
    <row r="83" spans="2:11">
      <c r="B83" s="1">
        <f t="shared" si="20"/>
        <v>0.38000000000000023</v>
      </c>
      <c r="C83" s="1">
        <f t="shared" si="11"/>
        <v>0.60908060051963975</v>
      </c>
      <c r="D83" s="1">
        <f t="shared" si="12"/>
        <v>-0.60121968926238134</v>
      </c>
      <c r="E83" s="1">
        <f t="shared" si="13"/>
        <v>6.0086611834124582E-3</v>
      </c>
      <c r="F83" s="1">
        <f t="shared" si="14"/>
        <v>6.0086611834126377E-3</v>
      </c>
      <c r="G83" s="1">
        <f t="shared" si="15"/>
        <v>0.95885231641602831</v>
      </c>
      <c r="H83" s="8">
        <f t="shared" si="16"/>
        <v>0.95917194631189828</v>
      </c>
      <c r="I83" s="8">
        <f t="shared" si="17"/>
        <v>-0.95917194631189828</v>
      </c>
      <c r="J83" s="8">
        <f t="shared" si="18"/>
        <v>3.6358115388836577E-2</v>
      </c>
      <c r="K83" s="1">
        <f t="shared" si="19"/>
        <v>0.93584576264320252</v>
      </c>
    </row>
    <row r="84" spans="2:11">
      <c r="B84" s="1">
        <f t="shared" si="20"/>
        <v>0.38500000000000023</v>
      </c>
      <c r="C84" s="1">
        <f t="shared" si="11"/>
        <v>0.66352687174110425</v>
      </c>
      <c r="D84" s="1">
        <f t="shared" si="12"/>
        <v>-0.56714066374979311</v>
      </c>
      <c r="E84" s="1">
        <f t="shared" si="13"/>
        <v>7.3414907172638461E-2</v>
      </c>
      <c r="F84" s="1">
        <f t="shared" si="14"/>
        <v>7.3414907172638641E-2</v>
      </c>
      <c r="G84" s="1">
        <f t="shared" si="15"/>
        <v>0.94928770054258138</v>
      </c>
      <c r="H84" s="8">
        <f t="shared" si="16"/>
        <v>0.95578674914002903</v>
      </c>
      <c r="I84" s="8">
        <f t="shared" si="17"/>
        <v>-0.95578674914002903</v>
      </c>
      <c r="J84" s="8">
        <f t="shared" si="18"/>
        <v>0.10194301811439621</v>
      </c>
      <c r="K84" s="1">
        <f t="shared" si="19"/>
        <v>0.92766182503338068</v>
      </c>
    </row>
    <row r="85" spans="2:11">
      <c r="B85" s="1">
        <f t="shared" si="20"/>
        <v>0.39000000000000024</v>
      </c>
      <c r="C85" s="1">
        <f t="shared" si="11"/>
        <v>0.71466517790566364</v>
      </c>
      <c r="D85" s="1">
        <f t="shared" si="12"/>
        <v>-0.53023419962403839</v>
      </c>
      <c r="E85" s="1">
        <f t="shared" si="13"/>
        <v>0.13998057281450901</v>
      </c>
      <c r="F85" s="1">
        <f t="shared" si="14"/>
        <v>0.13998057281450912</v>
      </c>
      <c r="G85" s="1">
        <f t="shared" si="15"/>
        <v>0.93506275174842624</v>
      </c>
      <c r="H85" s="8">
        <f t="shared" si="16"/>
        <v>0.95241349931496933</v>
      </c>
      <c r="I85" s="8">
        <f t="shared" si="17"/>
        <v>-0.95241349931496933</v>
      </c>
      <c r="J85" s="8">
        <f t="shared" si="18"/>
        <v>0.1665580956911252</v>
      </c>
      <c r="K85" s="1">
        <f t="shared" si="19"/>
        <v>0.91491552916344487</v>
      </c>
    </row>
    <row r="86" spans="2:11">
      <c r="B86" s="1">
        <f t="shared" si="20"/>
        <v>0.39500000000000024</v>
      </c>
      <c r="C86" s="1">
        <f t="shared" si="11"/>
        <v>0.76224057269981316</v>
      </c>
      <c r="D86" s="1">
        <f t="shared" si="12"/>
        <v>-0.49068429138315722</v>
      </c>
      <c r="E86" s="1">
        <f t="shared" si="13"/>
        <v>0.20538006473973017</v>
      </c>
      <c r="F86" s="1">
        <f t="shared" si="14"/>
        <v>0.20538006473973031</v>
      </c>
      <c r="G86" s="1">
        <f t="shared" si="15"/>
        <v>0.9162811516753292</v>
      </c>
      <c r="H86" s="8">
        <f t="shared" si="16"/>
        <v>0.94905215467105219</v>
      </c>
      <c r="I86" s="8">
        <f t="shared" si="17"/>
        <v>-0.94905215467105219</v>
      </c>
      <c r="J86" s="8">
        <f t="shared" si="18"/>
        <v>0.22988837991585989</v>
      </c>
      <c r="K86" s="1">
        <f t="shared" si="19"/>
        <v>0.89770250221545778</v>
      </c>
    </row>
    <row r="87" spans="2:11">
      <c r="B87" s="1">
        <f t="shared" si="20"/>
        <v>0.40000000000000024</v>
      </c>
      <c r="C87" s="1">
        <f t="shared" si="11"/>
        <v>0.80601587244607109</v>
      </c>
      <c r="D87" s="1">
        <f t="shared" si="12"/>
        <v>-0.44868811222395044</v>
      </c>
      <c r="E87" s="1">
        <f t="shared" si="13"/>
        <v>0.26929589163242024</v>
      </c>
      <c r="F87" s="1">
        <f t="shared" si="14"/>
        <v>0.26929589163242035</v>
      </c>
      <c r="G87" s="1">
        <f t="shared" si="15"/>
        <v>0.89306854484806786</v>
      </c>
      <c r="H87" s="8">
        <f t="shared" si="16"/>
        <v>0.94570267319142587</v>
      </c>
      <c r="I87" s="8">
        <f t="shared" si="17"/>
        <v>-0.94570267319142587</v>
      </c>
      <c r="J87" s="8">
        <f t="shared" si="18"/>
        <v>0.29162752053256297</v>
      </c>
      <c r="K87" s="1">
        <f t="shared" si="19"/>
        <v>0.8761399431787138</v>
      </c>
    </row>
    <row r="88" spans="2:11">
      <c r="B88" s="1">
        <f t="shared" si="20"/>
        <v>0.40500000000000025</v>
      </c>
      <c r="C88" s="1">
        <f t="shared" si="11"/>
        <v>0.84577283856498664</v>
      </c>
      <c r="D88" s="1">
        <f t="shared" si="12"/>
        <v>-0.40445503104931979</v>
      </c>
      <c r="E88" s="1">
        <f t="shared" si="13"/>
        <v>0.33142018834029624</v>
      </c>
      <c r="F88" s="1">
        <f t="shared" si="14"/>
        <v>0.33142018834029635</v>
      </c>
      <c r="G88" s="1">
        <f t="shared" si="15"/>
        <v>0.86557175817522236</v>
      </c>
      <c r="H88" s="8">
        <f t="shared" si="16"/>
        <v>0.94236501300752828</v>
      </c>
      <c r="I88" s="8">
        <f t="shared" si="17"/>
        <v>-0.94236501300752828</v>
      </c>
      <c r="J88" s="8">
        <f t="shared" si="18"/>
        <v>0.35147925022176824</v>
      </c>
      <c r="K88" s="1">
        <f t="shared" si="19"/>
        <v>0.85036588716729999</v>
      </c>
    </row>
    <row r="89" spans="2:11">
      <c r="B89" s="1">
        <f t="shared" si="20"/>
        <v>0.41000000000000025</v>
      </c>
      <c r="C89" s="1">
        <f t="shared" si="11"/>
        <v>0.88131326558773715</v>
      </c>
      <c r="D89" s="1">
        <f t="shared" si="12"/>
        <v>-0.35820556867479908</v>
      </c>
      <c r="E89" s="1">
        <f t="shared" si="13"/>
        <v>0.39145618130471838</v>
      </c>
      <c r="F89" s="1">
        <f t="shared" si="14"/>
        <v>0.39145618130471854</v>
      </c>
      <c r="G89" s="1">
        <f t="shared" si="15"/>
        <v>0.83395792045508288</v>
      </c>
      <c r="H89" s="8">
        <f t="shared" si="16"/>
        <v>0.93903913239856374</v>
      </c>
      <c r="I89" s="8">
        <f t="shared" si="17"/>
        <v>-0.93903913239856374</v>
      </c>
      <c r="J89" s="8">
        <f t="shared" si="18"/>
        <v>0.40915878905159336</v>
      </c>
      <c r="K89" s="1">
        <f t="shared" si="19"/>
        <v>0.82053837115146044</v>
      </c>
    </row>
    <row r="90" spans="2:11">
      <c r="B90" s="1">
        <f t="shared" si="20"/>
        <v>0.41500000000000026</v>
      </c>
      <c r="C90" s="1">
        <f t="shared" si="11"/>
        <v>0.91245996929510542</v>
      </c>
      <c r="D90" s="1">
        <f t="shared" si="12"/>
        <v>-0.31017029843803545</v>
      </c>
      <c r="E90" s="1">
        <f t="shared" si="13"/>
        <v>0.44911958842579358</v>
      </c>
      <c r="F90" s="1">
        <f t="shared" si="14"/>
        <v>0.44911958842579375</v>
      </c>
      <c r="G90" s="1">
        <f t="shared" si="15"/>
        <v>0.79841348697636849</v>
      </c>
      <c r="H90" s="8">
        <f t="shared" si="16"/>
        <v>0.93572498979098118</v>
      </c>
      <c r="I90" s="8">
        <f t="shared" si="17"/>
        <v>-0.93572498979098118</v>
      </c>
      <c r="J90" s="8">
        <f t="shared" si="18"/>
        <v>0.46439418182231079</v>
      </c>
      <c r="K90" s="1">
        <f t="shared" si="19"/>
        <v>0.78683450595231375</v>
      </c>
    </row>
    <row r="91" spans="2:11">
      <c r="B91" s="1">
        <f t="shared" si="20"/>
        <v>0.42000000000000026</v>
      </c>
      <c r="C91" s="1">
        <f t="shared" si="11"/>
        <v>0.93905767005654572</v>
      </c>
      <c r="D91" s="1">
        <f t="shared" si="12"/>
        <v>-0.26058869669214857</v>
      </c>
      <c r="E91" s="1">
        <f t="shared" si="13"/>
        <v>0.50413994685279029</v>
      </c>
      <c r="F91" s="1">
        <f t="shared" si="14"/>
        <v>0.5041399468527904</v>
      </c>
      <c r="G91" s="1">
        <f t="shared" si="15"/>
        <v>0.75914317474023563</v>
      </c>
      <c r="H91" s="8">
        <f t="shared" si="16"/>
        <v>0.93242254375795497</v>
      </c>
      <c r="I91" s="8">
        <f t="shared" si="17"/>
        <v>-0.93242254375795497</v>
      </c>
      <c r="J91" s="8">
        <f t="shared" si="18"/>
        <v>0.51692756211695923</v>
      </c>
      <c r="K91" s="1">
        <f t="shared" si="19"/>
        <v>0.74944945978213495</v>
      </c>
    </row>
    <row r="92" spans="2:11">
      <c r="B92" s="1">
        <f t="shared" si="20"/>
        <v>0.42500000000000027</v>
      </c>
      <c r="C92" s="1">
        <f t="shared" si="11"/>
        <v>0.96097376696550807</v>
      </c>
      <c r="D92" s="1">
        <f t="shared" si="12"/>
        <v>-0.20970794891375794</v>
      </c>
      <c r="E92" s="1">
        <f t="shared" si="13"/>
        <v>0.55626186259492172</v>
      </c>
      <c r="F92" s="1">
        <f t="shared" si="14"/>
        <v>0.55626186259492172</v>
      </c>
      <c r="G92" s="1">
        <f t="shared" si="15"/>
        <v>0.71636881423625942</v>
      </c>
      <c r="H92" s="8">
        <f t="shared" si="16"/>
        <v>0.92913175301886664</v>
      </c>
      <c r="I92" s="8">
        <f t="shared" si="17"/>
        <v>-0.92913175301886664</v>
      </c>
      <c r="J92" s="8">
        <f t="shared" si="18"/>
        <v>0.56651633727908735</v>
      </c>
      <c r="K92" s="1">
        <f t="shared" si="19"/>
        <v>0.70859535901573112</v>
      </c>
    </row>
    <row r="93" spans="2:11">
      <c r="B93" s="1">
        <f t="shared" si="20"/>
        <v>0.43000000000000027</v>
      </c>
      <c r="C93" s="1">
        <f t="shared" si="11"/>
        <v>0.97809899891163454</v>
      </c>
      <c r="D93" s="1">
        <f t="shared" si="12"/>
        <v>-0.15778171737772884</v>
      </c>
      <c r="E93" s="1">
        <f t="shared" si="13"/>
        <v>0.60524617627995436</v>
      </c>
      <c r="F93" s="1">
        <f t="shared" si="14"/>
        <v>0.60524617627995447</v>
      </c>
      <c r="G93" s="1">
        <f t="shared" si="15"/>
        <v>0.67032812407883735</v>
      </c>
      <c r="H93" s="8">
        <f t="shared" si="16"/>
        <v>0.92585257643878927</v>
      </c>
      <c r="I93" s="8">
        <f t="shared" si="17"/>
        <v>-0.92585257643878927</v>
      </c>
      <c r="J93" s="8">
        <f t="shared" si="18"/>
        <v>0.61293428897327196</v>
      </c>
      <c r="K93" s="1">
        <f t="shared" si="19"/>
        <v>0.66450011225058037</v>
      </c>
    </row>
    <row r="94" spans="2:11">
      <c r="B94" s="1">
        <f t="shared" si="20"/>
        <v>0.43500000000000028</v>
      </c>
      <c r="C94" s="1">
        <f t="shared" si="11"/>
        <v>0.99034798929409462</v>
      </c>
      <c r="D94" s="1">
        <f t="shared" si="12"/>
        <v>-0.10506887654231384</v>
      </c>
      <c r="E94" s="1">
        <f t="shared" si="13"/>
        <v>0.65087103984564931</v>
      </c>
      <c r="F94" s="1">
        <f t="shared" si="14"/>
        <v>0.65087103984564942</v>
      </c>
      <c r="G94" s="1">
        <f t="shared" si="15"/>
        <v>0.62127341515021872</v>
      </c>
      <c r="H94" s="8">
        <f t="shared" si="16"/>
        <v>0.9225849730279726</v>
      </c>
      <c r="I94" s="8">
        <f t="shared" si="17"/>
        <v>-0.9225849730279726</v>
      </c>
      <c r="J94" s="8">
        <f t="shared" si="18"/>
        <v>0.65597258444210305</v>
      </c>
      <c r="K94" s="1">
        <f t="shared" si="19"/>
        <v>0.6174061640527736</v>
      </c>
    </row>
    <row r="95" spans="2:11">
      <c r="B95" s="1">
        <f t="shared" si="20"/>
        <v>0.44000000000000028</v>
      </c>
      <c r="C95" s="1">
        <f t="shared" si="11"/>
        <v>0.99765967166043035</v>
      </c>
      <c r="D95" s="1">
        <f t="shared" si="12"/>
        <v>-5.183222244933134E-2</v>
      </c>
      <c r="E95" s="1">
        <f t="shared" si="13"/>
        <v>0.69293289942938507</v>
      </c>
      <c r="F95" s="1">
        <f t="shared" si="14"/>
        <v>0.69293289942938519</v>
      </c>
      <c r="G95" s="1">
        <f t="shared" si="15"/>
        <v>0.56947023120060636</v>
      </c>
      <c r="H95" s="8">
        <f t="shared" si="16"/>
        <v>0.91932890194133154</v>
      </c>
      <c r="I95" s="8">
        <f t="shared" si="17"/>
        <v>-0.91932890194133154</v>
      </c>
      <c r="J95" s="8">
        <f t="shared" si="18"/>
        <v>0.69544069405253561</v>
      </c>
      <c r="K95" s="1">
        <f t="shared" si="19"/>
        <v>0.56756918509090704</v>
      </c>
    </row>
    <row r="96" spans="2:11">
      <c r="B96" s="1">
        <f t="shared" si="20"/>
        <v>0.44500000000000028</v>
      </c>
      <c r="C96" s="1">
        <f t="shared" si="11"/>
        <v>0.99999759414892375</v>
      </c>
      <c r="D96" s="1">
        <f t="shared" si="12"/>
        <v>1.6628374264255734E-3</v>
      </c>
      <c r="E96" s="1">
        <f t="shared" si="13"/>
        <v>0.73124738022182867</v>
      </c>
      <c r="F96" s="1">
        <f t="shared" si="14"/>
        <v>0.73124738022182878</v>
      </c>
      <c r="G96" s="1">
        <f t="shared" si="15"/>
        <v>0.51519593312326506</v>
      </c>
      <c r="H96" s="8">
        <f t="shared" si="16"/>
        <v>0.91608432247793525</v>
      </c>
      <c r="I96" s="8">
        <f t="shared" si="17"/>
        <v>-0.91608432247793525</v>
      </c>
      <c r="J96" s="8">
        <f t="shared" si="18"/>
        <v>0.73116721122225714</v>
      </c>
      <c r="K96" s="1">
        <f t="shared" si="19"/>
        <v>0.51525670562965242</v>
      </c>
    </row>
    <row r="97" spans="2:11">
      <c r="B97" s="1">
        <f t="shared" si="20"/>
        <v>0.45000000000000029</v>
      </c>
      <c r="C97" s="1">
        <f t="shared" si="11"/>
        <v>0.99735010121670664</v>
      </c>
      <c r="D97" s="1">
        <f t="shared" si="12"/>
        <v>5.5149607346890249E-2</v>
      </c>
      <c r="E97" s="1">
        <f t="shared" si="13"/>
        <v>0.76565006956860027</v>
      </c>
      <c r="F97" s="1">
        <f t="shared" si="14"/>
        <v>0.76565006956860038</v>
      </c>
      <c r="G97" s="1">
        <f t="shared" si="15"/>
        <v>0.45873823435222683</v>
      </c>
      <c r="H97" s="8">
        <f t="shared" si="16"/>
        <v>0.9128511940804982</v>
      </c>
      <c r="I97" s="8">
        <f t="shared" si="17"/>
        <v>-0.9128511940804982</v>
      </c>
      <c r="J97" s="8">
        <f t="shared" si="18"/>
        <v>0.76300057133044452</v>
      </c>
      <c r="K97" s="1">
        <f t="shared" si="19"/>
        <v>0.46074669958769848</v>
      </c>
    </row>
    <row r="98" spans="2:11">
      <c r="B98" s="1">
        <f t="shared" si="20"/>
        <v>0.45500000000000029</v>
      </c>
      <c r="C98" s="1">
        <f t="shared" si="11"/>
        <v>0.98973039174762423</v>
      </c>
      <c r="D98" s="1">
        <f t="shared" si="12"/>
        <v>0.10836143290296575</v>
      </c>
      <c r="E98" s="1">
        <f t="shared" si="13"/>
        <v>0.79599719513681755</v>
      </c>
      <c r="F98" s="1">
        <f t="shared" si="14"/>
        <v>0.79599719513681755</v>
      </c>
      <c r="G98" s="1">
        <f t="shared" si="15"/>
        <v>0.40039369502113303</v>
      </c>
      <c r="H98" s="8">
        <f t="shared" si="16"/>
        <v>0.90962947633487323</v>
      </c>
      <c r="I98" s="8">
        <f t="shared" si="17"/>
        <v>-0.90962947633487323</v>
      </c>
      <c r="J98" s="8">
        <f t="shared" si="18"/>
        <v>0.79080966674429576</v>
      </c>
      <c r="K98" s="1">
        <f t="shared" si="19"/>
        <v>0.40432612656019118</v>
      </c>
    </row>
    <row r="99" spans="2:11">
      <c r="B99" s="1">
        <f t="shared" si="20"/>
        <v>0.4600000000000003</v>
      </c>
      <c r="C99" s="1">
        <f t="shared" si="11"/>
        <v>0.97717645325015701</v>
      </c>
      <c r="D99" s="1">
        <f t="shared" si="12"/>
        <v>0.16103303040072894</v>
      </c>
      <c r="E99" s="1">
        <f t="shared" si="13"/>
        <v>0.82216619550844439</v>
      </c>
      <c r="F99" s="1">
        <f t="shared" si="14"/>
        <v>0.8221661955084445</v>
      </c>
      <c r="G99" s="1">
        <f t="shared" si="15"/>
        <v>0.34046618267330653</v>
      </c>
      <c r="H99" s="8">
        <f t="shared" si="16"/>
        <v>0.90641912896954657</v>
      </c>
      <c r="I99" s="8">
        <f t="shared" si="17"/>
        <v>-0.90641912896954657</v>
      </c>
      <c r="J99" s="8">
        <f t="shared" si="18"/>
        <v>0.81448435563031163</v>
      </c>
      <c r="K99" s="1">
        <f t="shared" si="19"/>
        <v>0.34628943936300693</v>
      </c>
    </row>
    <row r="100" spans="2:11">
      <c r="B100" s="1">
        <f t="shared" si="20"/>
        <v>0.4650000000000003</v>
      </c>
      <c r="C100" s="1">
        <f t="shared" si="11"/>
        <v>0.95975087247345559</v>
      </c>
      <c r="D100" s="1">
        <f t="shared" si="12"/>
        <v>0.21290180941402687</v>
      </c>
      <c r="E100" s="1">
        <f t="shared" si="13"/>
        <v>0.84405618111669034</v>
      </c>
      <c r="F100" s="1">
        <f t="shared" si="14"/>
        <v>0.84405618111669034</v>
      </c>
      <c r="G100" s="1">
        <f t="shared" si="15"/>
        <v>0.27926530742485478</v>
      </c>
      <c r="H100" s="8">
        <f t="shared" si="16"/>
        <v>0.90322011185513429</v>
      </c>
      <c r="I100" s="8">
        <f t="shared" si="17"/>
        <v>-0.90322011185513429</v>
      </c>
      <c r="J100" s="8">
        <f t="shared" si="18"/>
        <v>0.83393586276470011</v>
      </c>
      <c r="K100" s="1">
        <f t="shared" si="19"/>
        <v>0.28693706477466463</v>
      </c>
    </row>
    <row r="101" spans="2:11">
      <c r="B101" s="1">
        <f t="shared" si="20"/>
        <v>0.47000000000000031</v>
      </c>
      <c r="C101" s="1">
        <f t="shared" si="11"/>
        <v>0.93754052338564464</v>
      </c>
      <c r="D101" s="1">
        <f t="shared" si="12"/>
        <v>0.26370918190998893</v>
      </c>
      <c r="E101" s="1">
        <f t="shared" si="13"/>
        <v>0.86158828400253229</v>
      </c>
      <c r="F101" s="1">
        <f t="shared" si="14"/>
        <v>0.8615882840025324</v>
      </c>
      <c r="G101" s="1">
        <f t="shared" si="15"/>
        <v>0.21710483955413792</v>
      </c>
      <c r="H101" s="8">
        <f t="shared" si="16"/>
        <v>0.90003238500388094</v>
      </c>
      <c r="I101" s="8">
        <f t="shared" si="17"/>
        <v>-0.90003238500388094</v>
      </c>
      <c r="J101" s="8">
        <f t="shared" si="18"/>
        <v>0.84909707110774613</v>
      </c>
      <c r="K101" s="1">
        <f t="shared" si="19"/>
        <v>0.2265738652310593</v>
      </c>
    </row>
    <row r="102" spans="2:11">
      <c r="B102" s="1">
        <f t="shared" si="20"/>
        <v>0.47500000000000031</v>
      </c>
      <c r="C102" s="1">
        <f t="shared" si="11"/>
        <v>0.91065613406996115</v>
      </c>
      <c r="D102" s="1">
        <f t="shared" si="12"/>
        <v>0.31320185142089441</v>
      </c>
      <c r="E102" s="1">
        <f t="shared" si="13"/>
        <v>0.87470589543284905</v>
      </c>
      <c r="F102" s="1">
        <f t="shared" si="14"/>
        <v>0.87470589543284916</v>
      </c>
      <c r="G102" s="1">
        <f t="shared" si="15"/>
        <v>0.15430111752229703</v>
      </c>
      <c r="H102" s="8">
        <f t="shared" si="16"/>
        <v>0.89685590856915931</v>
      </c>
      <c r="I102" s="8">
        <f t="shared" si="17"/>
        <v>-0.89685590856915931</v>
      </c>
      <c r="J102" s="8">
        <f t="shared" si="18"/>
        <v>0.85992270345971178</v>
      </c>
      <c r="K102" s="1">
        <f t="shared" si="19"/>
        <v>0.16550758926844139</v>
      </c>
    </row>
    <row r="103" spans="2:11">
      <c r="B103" s="1">
        <f t="shared" si="20"/>
        <v>0.48000000000000032</v>
      </c>
      <c r="C103" s="1">
        <f t="shared" si="11"/>
        <v>0.87923173469793259</v>
      </c>
      <c r="D103" s="1">
        <f t="shared" si="12"/>
        <v>0.36113307583532672</v>
      </c>
      <c r="E103" s="1">
        <f t="shared" si="13"/>
        <v>0.88337479098690741</v>
      </c>
      <c r="F103" s="1">
        <f t="shared" si="14"/>
        <v>0.88337479098690763</v>
      </c>
      <c r="G103" s="1">
        <f t="shared" si="15"/>
        <v>9.1171454420780895E-2</v>
      </c>
      <c r="H103" s="8">
        <f t="shared" si="16"/>
        <v>0.89369064284497268</v>
      </c>
      <c r="I103" s="8">
        <f t="shared" si="17"/>
        <v>-0.89369064284497268</v>
      </c>
      <c r="J103" s="8">
        <f t="shared" si="18"/>
        <v>0.86638939406806448</v>
      </c>
      <c r="K103" s="1">
        <f t="shared" si="19"/>
        <v>0.10404731851115753</v>
      </c>
    </row>
    <row r="104" spans="2:11">
      <c r="B104" s="1">
        <f t="shared" si="20"/>
        <v>0.48500000000000032</v>
      </c>
      <c r="C104" s="1">
        <f t="shared" si="11"/>
        <v>0.84342398933168539</v>
      </c>
      <c r="D104" s="1">
        <f t="shared" si="12"/>
        <v>0.40726389751306014</v>
      </c>
      <c r="E104" s="1">
        <f t="shared" si="13"/>
        <v>0.88758314328114485</v>
      </c>
      <c r="F104" s="1">
        <f t="shared" si="14"/>
        <v>0.88758314328114485</v>
      </c>
      <c r="G104" s="1">
        <f t="shared" si="15"/>
        <v>2.8032550793304738E-2</v>
      </c>
      <c r="H104" s="8">
        <f t="shared" si="16"/>
        <v>0.89053654826545814</v>
      </c>
      <c r="I104" s="8">
        <f t="shared" si="17"/>
        <v>-0.89053654826545814</v>
      </c>
      <c r="J104" s="8">
        <f t="shared" si="18"/>
        <v>0.86849565060482936</v>
      </c>
      <c r="K104" s="1">
        <f t="shared" si="19"/>
        <v>4.2501918962949928E-2</v>
      </c>
    </row>
    <row r="105" spans="2:11">
      <c r="B105" s="1">
        <f t="shared" si="20"/>
        <v>0.49000000000000032</v>
      </c>
      <c r="C105" s="1">
        <f t="shared" si="11"/>
        <v>0.80341141488663415</v>
      </c>
      <c r="D105" s="1">
        <f t="shared" si="12"/>
        <v>0.45136433459103031</v>
      </c>
      <c r="E105" s="1">
        <f t="shared" si="13"/>
        <v>0.88734142306058761</v>
      </c>
      <c r="F105" s="1">
        <f t="shared" si="14"/>
        <v>0.88734142306058783</v>
      </c>
      <c r="G105" s="1">
        <f t="shared" si="15"/>
        <v>-3.480107830806882E-2</v>
      </c>
      <c r="H105" s="8">
        <f t="shared" si="16"/>
        <v>0.8873935854043925</v>
      </c>
      <c r="I105" s="8">
        <f t="shared" si="17"/>
        <v>-0.8873935854043925</v>
      </c>
      <c r="J105" s="8">
        <f t="shared" si="18"/>
        <v>0.86626170747589348</v>
      </c>
      <c r="K105" s="1">
        <f t="shared" si="19"/>
        <v>-1.8821495715494102E-2</v>
      </c>
    </row>
    <row r="106" spans="2:11">
      <c r="B106" s="1">
        <f t="shared" si="20"/>
        <v>0.49500000000000033</v>
      </c>
      <c r="C106" s="1">
        <f t="shared" si="11"/>
        <v>0.75939349114835897</v>
      </c>
      <c r="D106" s="1">
        <f t="shared" si="12"/>
        <v>0.49321452754121886</v>
      </c>
      <c r="E106" s="1">
        <f t="shared" si="13"/>
        <v>0.88268218993608627</v>
      </c>
      <c r="F106" s="1">
        <f t="shared" si="14"/>
        <v>0.88268218993608627</v>
      </c>
      <c r="G106" s="1">
        <f t="shared" si="15"/>
        <v>-9.701865429930781E-2</v>
      </c>
      <c r="H106" s="8">
        <f t="shared" si="16"/>
        <v>0.88426171497469885</v>
      </c>
      <c r="I106" s="8">
        <f t="shared" si="17"/>
        <v>-0.88426171497469885</v>
      </c>
      <c r="J106" s="8">
        <f t="shared" si="18"/>
        <v>0.85972927195851301</v>
      </c>
      <c r="K106" s="1">
        <f t="shared" si="19"/>
        <v>-7.9619081373877118E-2</v>
      </c>
    </row>
    <row r="107" spans="2:11">
      <c r="B107" s="1">
        <f t="shared" si="20"/>
        <v>0.50000000000000033</v>
      </c>
      <c r="C107" s="1">
        <f t="shared" si="11"/>
        <v>0.71158966628061071</v>
      </c>
      <c r="D107" s="1">
        <f t="shared" si="12"/>
        <v>0.53260583526437388</v>
      </c>
      <c r="E107" s="1">
        <f t="shared" si="13"/>
        <v>0.87365977458711963</v>
      </c>
      <c r="F107" s="1">
        <f t="shared" si="14"/>
        <v>0.87365977458711974</v>
      </c>
      <c r="G107" s="1">
        <f t="shared" si="15"/>
        <v>-0.15831465650372886</v>
      </c>
      <c r="H107" s="8">
        <f t="shared" si="16"/>
        <v>0.88114089782795646</v>
      </c>
      <c r="I107" s="8">
        <f t="shared" si="17"/>
        <v>-0.88114089782795646</v>
      </c>
      <c r="J107" s="8">
        <f t="shared" si="18"/>
        <v>0.84896116518647813</v>
      </c>
      <c r="K107" s="1">
        <f t="shared" si="19"/>
        <v>-0.1395917535663723</v>
      </c>
    </row>
    <row r="108" spans="2:11">
      <c r="B108" s="1">
        <f t="shared" si="20"/>
        <v>0.50500000000000034</v>
      </c>
      <c r="C108" s="1">
        <f t="shared" si="11"/>
        <v>0.66023826278242315</v>
      </c>
      <c r="D108" s="1">
        <f t="shared" si="12"/>
        <v>0.56934187525506275</v>
      </c>
      <c r="E108" s="1">
        <f t="shared" si="13"/>
        <v>0.8603498547776427</v>
      </c>
      <c r="F108" s="1">
        <f t="shared" si="14"/>
        <v>0.86034985477764292</v>
      </c>
      <c r="G108" s="1">
        <f t="shared" si="15"/>
        <v>-0.21839030668515791</v>
      </c>
      <c r="H108" s="8">
        <f t="shared" si="16"/>
        <v>0.87803109495390996</v>
      </c>
      <c r="I108" s="8">
        <f t="shared" si="17"/>
        <v>-0.87803109495390996</v>
      </c>
      <c r="J108" s="8">
        <f t="shared" si="18"/>
        <v>0.83404086051184878</v>
      </c>
      <c r="K108" s="1">
        <f t="shared" si="19"/>
        <v>-0.19844664354090341</v>
      </c>
    </row>
    <row r="109" spans="2:11">
      <c r="B109" s="1">
        <f t="shared" si="20"/>
        <v>0.51000000000000034</v>
      </c>
      <c r="C109" s="1">
        <f t="shared" si="11"/>
        <v>0.60559528934858975</v>
      </c>
      <c r="D109" s="1">
        <f t="shared" si="12"/>
        <v>0.60323950265240078</v>
      </c>
      <c r="E109" s="1">
        <f t="shared" si="13"/>
        <v>0.84284892804474465</v>
      </c>
      <c r="F109" s="1">
        <f t="shared" si="14"/>
        <v>0.84284892804474476</v>
      </c>
      <c r="G109" s="1">
        <f t="shared" si="15"/>
        <v>-0.27695500954159663</v>
      </c>
      <c r="H109" s="8">
        <f t="shared" si="16"/>
        <v>0.87493226747998309</v>
      </c>
      <c r="I109" s="8">
        <f t="shared" si="17"/>
        <v>-0.87493226747998309</v>
      </c>
      <c r="J109" s="8">
        <f t="shared" si="18"/>
        <v>0.81507192226545333</v>
      </c>
      <c r="K109" s="1">
        <f t="shared" si="19"/>
        <v>-0.25589851301339389</v>
      </c>
    </row>
    <row r="110" spans="2:11">
      <c r="B110" s="1">
        <f t="shared" si="20"/>
        <v>0.51500000000000035</v>
      </c>
      <c r="C110" s="1">
        <f t="shared" si="11"/>
        <v>0.54793316455689978</v>
      </c>
      <c r="D110" s="1">
        <f t="shared" si="12"/>
        <v>0.63412972329546102</v>
      </c>
      <c r="E110" s="1">
        <f t="shared" si="13"/>
        <v>0.82127368441433635</v>
      </c>
      <c r="F110" s="1">
        <f t="shared" si="14"/>
        <v>0.82127368441433679</v>
      </c>
      <c r="G110" s="1">
        <f t="shared" si="15"/>
        <v>-0.33372774229560531</v>
      </c>
      <c r="H110" s="8">
        <f t="shared" si="16"/>
        <v>0.87184437667079218</v>
      </c>
      <c r="I110" s="8">
        <f t="shared" si="17"/>
        <v>-0.87184437667079218</v>
      </c>
      <c r="J110" s="8">
        <f t="shared" si="18"/>
        <v>0.79217734841308263</v>
      </c>
      <c r="K110" s="1">
        <f t="shared" si="19"/>
        <v>-0.31167112097140959</v>
      </c>
    </row>
    <row r="111" spans="2:11">
      <c r="B111" s="1">
        <f t="shared" si="20"/>
        <v>0.52000000000000035</v>
      </c>
      <c r="C111" s="1">
        <f t="shared" si="11"/>
        <v>0.48753935874509147</v>
      </c>
      <c r="D111" s="1">
        <f t="shared" si="12"/>
        <v>0.66185853623139712</v>
      </c>
      <c r="E111" s="1">
        <f t="shared" si="13"/>
        <v>0.7957602829723498</v>
      </c>
      <c r="F111" s="1">
        <f t="shared" si="14"/>
        <v>0.79576028297235013</v>
      </c>
      <c r="G111" s="1">
        <f t="shared" si="15"/>
        <v>-0.3884383868195323</v>
      </c>
      <c r="H111" s="8">
        <f t="shared" si="16"/>
        <v>0.86876738392766173</v>
      </c>
      <c r="I111" s="8">
        <f t="shared" si="17"/>
        <v>-0.86876738392766173</v>
      </c>
      <c r="J111" s="8">
        <f t="shared" si="18"/>
        <v>0.76549882105831024</v>
      </c>
      <c r="K111" s="1">
        <f t="shared" si="19"/>
        <v>-0.36549853603812194</v>
      </c>
    </row>
    <row r="112" spans="2:11">
      <c r="B112" s="1">
        <f t="shared" si="20"/>
        <v>0.52500000000000036</v>
      </c>
      <c r="C112" s="1">
        <f t="shared" si="11"/>
        <v>0.42471496084834948</v>
      </c>
      <c r="D112" s="1">
        <f t="shared" si="12"/>
        <v>0.68628770147601537</v>
      </c>
      <c r="E112" s="1">
        <f t="shared" si="13"/>
        <v>0.76646353657177269</v>
      </c>
      <c r="F112" s="1">
        <f t="shared" si="14"/>
        <v>0.76646353657177313</v>
      </c>
      <c r="G112" s="1">
        <f t="shared" si="15"/>
        <v>-0.44082899806611681</v>
      </c>
      <c r="H112" s="8">
        <f t="shared" si="16"/>
        <v>0.86570125078814242</v>
      </c>
      <c r="I112" s="8">
        <f t="shared" si="17"/>
        <v>-0.86570125078814242</v>
      </c>
      <c r="J112" s="8">
        <f t="shared" si="18"/>
        <v>0.73519586917396995</v>
      </c>
      <c r="K112" s="1">
        <f t="shared" si="19"/>
        <v>-0.41712638824423004</v>
      </c>
    </row>
    <row r="113" spans="2:11">
      <c r="B113" s="1">
        <f t="shared" si="20"/>
        <v>0.53000000000000036</v>
      </c>
      <c r="C113" s="1">
        <f t="shared" si="11"/>
        <v>0.35977317734227321</v>
      </c>
      <c r="D113" s="1">
        <f t="shared" si="12"/>
        <v>0.70729542919918198</v>
      </c>
      <c r="E113" s="1">
        <f t="shared" si="13"/>
        <v>0.73355600938320742</v>
      </c>
      <c r="F113" s="1">
        <f t="shared" si="14"/>
        <v>0.73355600938320786</v>
      </c>
      <c r="G113" s="1">
        <f t="shared" si="15"/>
        <v>-0.49065500293612074</v>
      </c>
      <c r="H113" s="8">
        <f t="shared" si="16"/>
        <v>0.86264593892553021</v>
      </c>
      <c r="I113" s="8">
        <f t="shared" si="17"/>
        <v>-0.86264593892553021</v>
      </c>
      <c r="J113" s="8">
        <f t="shared" si="18"/>
        <v>0.70144494835058102</v>
      </c>
      <c r="K113" s="1">
        <f t="shared" si="19"/>
        <v>-0.46631305440059856</v>
      </c>
    </row>
    <row r="114" spans="2:11">
      <c r="B114" s="1">
        <f t="shared" si="20"/>
        <v>0.53500000000000036</v>
      </c>
      <c r="C114" s="1">
        <f t="shared" si="11"/>
        <v>0.29303777077472765</v>
      </c>
      <c r="D114" s="1">
        <f t="shared" si="12"/>
        <v>0.7247769868991808</v>
      </c>
      <c r="E114" s="1">
        <f t="shared" si="13"/>
        <v>0.69722703239752037</v>
      </c>
      <c r="F114" s="1">
        <f t="shared" si="14"/>
        <v>0.69722703239752037</v>
      </c>
      <c r="G114" s="1">
        <f t="shared" si="15"/>
        <v>-0.53768632410243034</v>
      </c>
      <c r="H114" s="8">
        <f t="shared" si="16"/>
        <v>0.85960141014838676</v>
      </c>
      <c r="I114" s="8">
        <f t="shared" si="17"/>
        <v>-0.85960141014838676</v>
      </c>
      <c r="J114" s="8">
        <f t="shared" si="18"/>
        <v>0.66443844272954444</v>
      </c>
      <c r="K114" s="1">
        <f t="shared" si="19"/>
        <v>-0.51283077163596824</v>
      </c>
    </row>
    <row r="115" spans="2:11">
      <c r="B115" s="1">
        <f t="shared" si="20"/>
        <v>0.54000000000000037</v>
      </c>
      <c r="C115" s="1">
        <f t="shared" si="11"/>
        <v>0.22484144567115791</v>
      </c>
      <c r="D115" s="1">
        <f t="shared" si="12"/>
        <v>0.73864522153899959</v>
      </c>
      <c r="E115" s="1">
        <f t="shared" si="13"/>
        <v>0.65768164236178694</v>
      </c>
      <c r="F115" s="1">
        <f t="shared" si="14"/>
        <v>0.65768164236178683</v>
      </c>
      <c r="G115" s="1">
        <f t="shared" si="15"/>
        <v>-0.58170842372242804</v>
      </c>
      <c r="H115" s="8">
        <f t="shared" si="16"/>
        <v>0.85656762640006301</v>
      </c>
      <c r="I115" s="8">
        <f t="shared" si="17"/>
        <v>-0.85656762640006301</v>
      </c>
      <c r="J115" s="8">
        <f t="shared" si="18"/>
        <v>0.6243835946400722</v>
      </c>
      <c r="K115" s="1">
        <f t="shared" si="19"/>
        <v>-0.55646667406016126</v>
      </c>
    </row>
    <row r="116" spans="2:11">
      <c r="B116" s="1">
        <f t="shared" si="20"/>
        <v>0.54500000000000037</v>
      </c>
      <c r="C116" s="1">
        <f t="shared" si="11"/>
        <v>0.15552418986033195</v>
      </c>
      <c r="D116" s="1">
        <f t="shared" si="12"/>
        <v>0.74883099404146802</v>
      </c>
      <c r="E116" s="1">
        <f t="shared" si="13"/>
        <v>0.61513944997243597</v>
      </c>
      <c r="F116" s="1">
        <f t="shared" si="14"/>
        <v>0.61513944997243586</v>
      </c>
      <c r="G116" s="1">
        <f t="shared" si="15"/>
        <v>-0.62252326240512079</v>
      </c>
      <c r="H116" s="8">
        <f t="shared" si="16"/>
        <v>0.85354454975822258</v>
      </c>
      <c r="I116" s="8">
        <f t="shared" si="17"/>
        <v>-0.85354454975822258</v>
      </c>
      <c r="J116" s="8">
        <f t="shared" si="18"/>
        <v>0.5815013677799693</v>
      </c>
      <c r="K116" s="1">
        <f t="shared" si="19"/>
        <v>-0.59702374793156532</v>
      </c>
    </row>
    <row r="117" spans="2:11">
      <c r="B117" s="1">
        <f t="shared" si="20"/>
        <v>0.55000000000000038</v>
      </c>
      <c r="C117" s="1">
        <f t="shared" si="11"/>
        <v>8.5431579489695195E-2</v>
      </c>
      <c r="D117" s="1">
        <f t="shared" si="12"/>
        <v>0.75528352397711063</v>
      </c>
      <c r="E117" s="1">
        <f t="shared" si="13"/>
        <v>0.56983344346077702</v>
      </c>
      <c r="F117" s="1">
        <f t="shared" si="14"/>
        <v>0.56983344346077702</v>
      </c>
      <c r="G117" s="1">
        <f t="shared" si="15"/>
        <v>-0.6599501692542199</v>
      </c>
      <c r="H117" s="8">
        <f t="shared" si="16"/>
        <v>0.85053214243436792</v>
      </c>
      <c r="I117" s="8">
        <f t="shared" si="17"/>
        <v>-0.85053214243436792</v>
      </c>
      <c r="J117" s="8">
        <f t="shared" si="18"/>
        <v>0.53602525007021617</v>
      </c>
      <c r="K117" s="1">
        <f t="shared" si="19"/>
        <v>-0.63432170114611719</v>
      </c>
    </row>
    <row r="118" spans="2:11">
      <c r="B118" s="1">
        <f t="shared" si="20"/>
        <v>0.55500000000000038</v>
      </c>
      <c r="C118" s="1">
        <f t="shared" si="11"/>
        <v>1.4913056180571763E-2</v>
      </c>
      <c r="D118" s="1">
        <f t="shared" si="12"/>
        <v>0.75797064272629067</v>
      </c>
      <c r="E118" s="1">
        <f t="shared" si="13"/>
        <v>0.52200873398463687</v>
      </c>
      <c r="F118" s="1">
        <f t="shared" si="14"/>
        <v>0.52200873398463676</v>
      </c>
      <c r="G118" s="1">
        <f t="shared" si="15"/>
        <v>-0.69382661928067679</v>
      </c>
      <c r="H118" s="8">
        <f t="shared" si="16"/>
        <v>0.84753036677336835</v>
      </c>
      <c r="I118" s="8">
        <f t="shared" si="17"/>
        <v>-0.84753036677336835</v>
      </c>
      <c r="J118" s="8">
        <f t="shared" si="18"/>
        <v>0.48820000257054952</v>
      </c>
      <c r="K118" s="1">
        <f t="shared" si="19"/>
        <v>-0.66819774332118065</v>
      </c>
    </row>
    <row r="119" spans="2:11">
      <c r="B119" s="1">
        <f t="shared" si="20"/>
        <v>0.56000000000000039</v>
      </c>
      <c r="C119" s="1">
        <f t="shared" si="11"/>
        <v>-5.5679815087674334E-2</v>
      </c>
      <c r="D119" s="1">
        <f t="shared" si="12"/>
        <v>0.75687895385352877</v>
      </c>
      <c r="E119" s="1">
        <f t="shared" si="13"/>
        <v>0.47192124948445535</v>
      </c>
      <c r="F119" s="1">
        <f t="shared" si="14"/>
        <v>0.47192124948445519</v>
      </c>
      <c r="G119" s="1">
        <f t="shared" si="15"/>
        <v>-0.72400891496562192</v>
      </c>
      <c r="H119" s="8">
        <f t="shared" si="16"/>
        <v>0.84453918525298899</v>
      </c>
      <c r="I119" s="8">
        <f t="shared" si="17"/>
        <v>-0.84453918525298899</v>
      </c>
      <c r="J119" s="8">
        <f t="shared" si="18"/>
        <v>0.43828036106686019</v>
      </c>
      <c r="K119" s="1">
        <f t="shared" si="19"/>
        <v>-0.69850727321923722</v>
      </c>
    </row>
    <row r="120" spans="2:11">
      <c r="B120" s="1">
        <f t="shared" si="20"/>
        <v>0.56500000000000039</v>
      </c>
      <c r="C120" s="1">
        <f t="shared" si="11"/>
        <v>-0.12599509867932543</v>
      </c>
      <c r="D120" s="1">
        <f t="shared" si="12"/>
        <v>0.75201389989445977</v>
      </c>
      <c r="E120" s="1">
        <f t="shared" si="13"/>
        <v>0.41983638387194172</v>
      </c>
      <c r="F120" s="1">
        <f t="shared" si="14"/>
        <v>0.41983638387194172</v>
      </c>
      <c r="G120" s="1">
        <f t="shared" si="15"/>
        <v>-0.75037276925469487</v>
      </c>
      <c r="H120" s="8">
        <f t="shared" si="16"/>
        <v>0.84155856048342192</v>
      </c>
      <c r="I120" s="8">
        <f t="shared" si="17"/>
        <v>-0.84155856048342192</v>
      </c>
      <c r="J120" s="8">
        <f t="shared" si="18"/>
        <v>0.3865296971303584</v>
      </c>
      <c r="K120" s="1">
        <f t="shared" si="19"/>
        <v>-0.72512447074071529</v>
      </c>
    </row>
    <row r="121" spans="2:11">
      <c r="B121" s="1">
        <f t="shared" si="20"/>
        <v>0.5700000000000004</v>
      </c>
      <c r="C121" s="1">
        <f t="shared" si="11"/>
        <v>-0.19568224285187677</v>
      </c>
      <c r="D121" s="1">
        <f t="shared" si="12"/>
        <v>0.74339973522246638</v>
      </c>
      <c r="E121" s="1">
        <f t="shared" si="13"/>
        <v>0.36602760859345318</v>
      </c>
      <c r="F121" s="1">
        <f t="shared" si="14"/>
        <v>0.36602760859345307</v>
      </c>
      <c r="G121" s="1">
        <f t="shared" si="15"/>
        <v>-0.77281378777481546</v>
      </c>
      <c r="H121" s="8">
        <f t="shared" si="16"/>
        <v>0.83858845520681857</v>
      </c>
      <c r="I121" s="8">
        <f t="shared" si="17"/>
        <v>-0.83858845520681857</v>
      </c>
      <c r="J121" s="8">
        <f t="shared" si="18"/>
        <v>0.33321864560238612</v>
      </c>
      <c r="K121" s="1">
        <f t="shared" si="19"/>
        <v>-0.74794279121008211</v>
      </c>
    </row>
    <row r="122" spans="2:11">
      <c r="B122" s="1">
        <f t="shared" si="20"/>
        <v>0.5750000000000004</v>
      </c>
      <c r="C122" s="1">
        <f t="shared" si="11"/>
        <v>-0.26439382740630396</v>
      </c>
      <c r="D122" s="1">
        <f t="shared" si="12"/>
        <v>0.73107940513026071</v>
      </c>
      <c r="E122" s="1">
        <f t="shared" si="13"/>
        <v>0.31077505374802078</v>
      </c>
      <c r="F122" s="1">
        <f t="shared" si="14"/>
        <v>0.31077505374802061</v>
      </c>
      <c r="G122" s="1">
        <f t="shared" si="15"/>
        <v>-0.79124784858190522</v>
      </c>
      <c r="H122" s="8">
        <f t="shared" si="16"/>
        <v>0.8356288322968245</v>
      </c>
      <c r="I122" s="8">
        <f t="shared" si="17"/>
        <v>-0.8356288322968245</v>
      </c>
      <c r="J122" s="8">
        <f t="shared" si="18"/>
        <v>0.27862370557696592</v>
      </c>
      <c r="K122" s="1">
        <f t="shared" si="19"/>
        <v>-0.766875360181965</v>
      </c>
    </row>
    <row r="123" spans="2:11">
      <c r="B123" s="1">
        <f t="shared" si="20"/>
        <v>0.5800000000000004</v>
      </c>
      <c r="C123" s="1">
        <f t="shared" si="11"/>
        <v>-0.33178729572524779</v>
      </c>
      <c r="D123" s="1">
        <f t="shared" si="12"/>
        <v>0.7151143317292451</v>
      </c>
      <c r="E123" s="1">
        <f t="shared" si="13"/>
        <v>0.25436406604098938</v>
      </c>
      <c r="F123" s="1">
        <f t="shared" si="14"/>
        <v>0.25436406604098932</v>
      </c>
      <c r="G123" s="1">
        <f t="shared" si="15"/>
        <v>-0.80561137827031792</v>
      </c>
      <c r="H123" s="8">
        <f t="shared" si="16"/>
        <v>0.83267965475811478</v>
      </c>
      <c r="I123" s="8">
        <f t="shared" si="17"/>
        <v>-0.83267965475811478</v>
      </c>
      <c r="J123" s="8">
        <f t="shared" si="18"/>
        <v>0.22302582203533453</v>
      </c>
      <c r="K123" s="1">
        <f t="shared" si="19"/>
        <v>-0.78185526750200052</v>
      </c>
    </row>
    <row r="124" spans="2:11">
      <c r="B124" s="1">
        <f t="shared" si="20"/>
        <v>0.58500000000000041</v>
      </c>
      <c r="C124" s="1">
        <f t="shared" si="11"/>
        <v>-0.3975266625641653</v>
      </c>
      <c r="D124" s="1">
        <f t="shared" si="12"/>
        <v>0.69558410773403412</v>
      </c>
      <c r="E124" s="1">
        <f t="shared" si="13"/>
        <v>0.19708375091829497</v>
      </c>
      <c r="F124" s="1">
        <f t="shared" si="14"/>
        <v>0.19708375091829489</v>
      </c>
      <c r="G124" s="1">
        <f t="shared" si="15"/>
        <v>-0.81586152379912413</v>
      </c>
      <c r="H124" s="8">
        <f t="shared" si="16"/>
        <v>0.82974088572593174</v>
      </c>
      <c r="I124" s="8">
        <f t="shared" si="17"/>
        <v>-0.82974088572593174</v>
      </c>
      <c r="J124" s="8">
        <f t="shared" si="18"/>
        <v>0.16670895533265934</v>
      </c>
      <c r="K124" s="1">
        <f t="shared" si="19"/>
        <v>-0.79283575986777066</v>
      </c>
    </row>
    <row r="125" spans="2:11">
      <c r="B125" s="1">
        <f t="shared" si="20"/>
        <v>0.59000000000000041</v>
      </c>
      <c r="C125" s="1">
        <f t="shared" si="11"/>
        <v>-0.46128418908137758</v>
      </c>
      <c r="D125" s="1">
        <f t="shared" si="12"/>
        <v>0.67258609965875327</v>
      </c>
      <c r="E125" s="1">
        <f t="shared" si="13"/>
        <v>0.13922550625343733</v>
      </c>
      <c r="F125" s="1">
        <f t="shared" si="14"/>
        <v>0.13922550625343724</v>
      </c>
      <c r="G125" s="1">
        <f t="shared" si="15"/>
        <v>-0.8219762199142937</v>
      </c>
      <c r="H125" s="8">
        <f t="shared" si="16"/>
        <v>0.82681248846562416</v>
      </c>
      <c r="I125" s="8">
        <f t="shared" si="17"/>
        <v>-0.82681248846562416</v>
      </c>
      <c r="J125" s="8">
        <f t="shared" si="18"/>
        <v>0.10995864574690299</v>
      </c>
      <c r="K125" s="1">
        <f t="shared" si="19"/>
        <v>-0.79979033164599544</v>
      </c>
    </row>
    <row r="126" spans="2:11">
      <c r="B126" s="1">
        <f t="shared" si="20"/>
        <v>0.59500000000000042</v>
      </c>
      <c r="C126" s="1">
        <f t="shared" si="11"/>
        <v>-0.52274201675628229</v>
      </c>
      <c r="D126" s="1">
        <f t="shared" si="12"/>
        <v>0.64623496240334821</v>
      </c>
      <c r="E126" s="1">
        <f t="shared" si="13"/>
        <v>8.1081554949323884E-2</v>
      </c>
      <c r="F126" s="1">
        <f t="shared" si="14"/>
        <v>8.1081554949323759E-2</v>
      </c>
      <c r="G126" s="1">
        <f t="shared" si="15"/>
        <v>-0.82395415256664495</v>
      </c>
      <c r="H126" s="8">
        <f t="shared" si="16"/>
        <v>0.82389442637218824</v>
      </c>
      <c r="I126" s="8">
        <f t="shared" si="17"/>
        <v>-0.82389442637218824</v>
      </c>
      <c r="J126" s="8">
        <f t="shared" si="18"/>
        <v>5.3060580273579717E-2</v>
      </c>
      <c r="K126" s="1">
        <f t="shared" si="19"/>
        <v>-0.80271271421058765</v>
      </c>
    </row>
    <row r="127" spans="2:11">
      <c r="B127" s="1">
        <f t="shared" si="20"/>
        <v>0.60000000000000042</v>
      </c>
      <c r="C127" s="1">
        <f t="shared" si="11"/>
        <v>-0.58159375204992692</v>
      </c>
      <c r="D127" s="1">
        <f t="shared" si="12"/>
        <v>0.6166620676499065</v>
      </c>
      <c r="E127" s="1">
        <f t="shared" si="13"/>
        <v>2.2943483770715936E-2</v>
      </c>
      <c r="F127" s="1">
        <f t="shared" si="14"/>
        <v>2.2943483770715853E-2</v>
      </c>
      <c r="G127" s="1">
        <f t="shared" si="15"/>
        <v>-0.82181461924056931</v>
      </c>
      <c r="H127" s="8">
        <f t="shared" si="16"/>
        <v>0.8209866629698096</v>
      </c>
      <c r="I127" s="8">
        <f t="shared" si="17"/>
        <v>-0.8209866629698096</v>
      </c>
      <c r="J127" s="8">
        <f t="shared" si="18"/>
        <v>-3.7008312116238403E-3</v>
      </c>
      <c r="K127" s="1">
        <f t="shared" si="19"/>
        <v>-0.80161676456970155</v>
      </c>
    </row>
    <row r="128" spans="2:11">
      <c r="B128" s="1">
        <f t="shared" si="20"/>
        <v>0.60500000000000043</v>
      </c>
      <c r="C128" s="1">
        <f t="shared" si="11"/>
        <v>-0.63754599390776345</v>
      </c>
      <c r="D128" s="1">
        <f t="shared" si="12"/>
        <v>0.58401484891867006</v>
      </c>
      <c r="E128" s="1">
        <f t="shared" si="13"/>
        <v>-3.4899204359615695E-2</v>
      </c>
      <c r="F128" s="1">
        <f t="shared" si="14"/>
        <v>-3.4899204359615792E-2</v>
      </c>
      <c r="G128" s="1">
        <f t="shared" si="15"/>
        <v>-0.81559728761552175</v>
      </c>
      <c r="H128" s="8">
        <f t="shared" si="16"/>
        <v>0.81808916191140812</v>
      </c>
      <c r="I128" s="8">
        <f t="shared" si="17"/>
        <v>-0.81808916191140812</v>
      </c>
      <c r="J128" s="8">
        <f t="shared" si="18"/>
        <v>-6.004386339727863E-2</v>
      </c>
      <c r="K128" s="1">
        <f t="shared" si="19"/>
        <v>-0.79653625454607113</v>
      </c>
    </row>
    <row r="129" spans="2:11">
      <c r="B129" s="1">
        <f t="shared" si="20"/>
        <v>0.61000000000000043</v>
      </c>
      <c r="C129" s="1">
        <f t="shared" si="11"/>
        <v>-0.69031979648930841</v>
      </c>
      <c r="D129" s="1">
        <f t="shared" si="12"/>
        <v>0.54845606654892198</v>
      </c>
      <c r="E129" s="1">
        <f t="shared" si="13"/>
        <v>-9.2160517485890298E-2</v>
      </c>
      <c r="F129" s="1">
        <f t="shared" si="14"/>
        <v>-9.2160517485890409E-2</v>
      </c>
      <c r="G129" s="1">
        <f t="shared" si="15"/>
        <v>-0.80536185447856679</v>
      </c>
      <c r="H129" s="8">
        <f t="shared" si="16"/>
        <v>0.81520188697818274</v>
      </c>
      <c r="I129" s="8">
        <f t="shared" si="17"/>
        <v>-0.81520188697818274</v>
      </c>
      <c r="J129" s="8">
        <f t="shared" si="18"/>
        <v>-0.11569085969370055</v>
      </c>
      <c r="K129" s="1">
        <f t="shared" si="19"/>
        <v>-0.78752456226129086</v>
      </c>
    </row>
    <row r="130" spans="2:11">
      <c r="B130" s="1">
        <f t="shared" si="20"/>
        <v>0.61500000000000044</v>
      </c>
      <c r="C130" s="1">
        <f t="shared" si="11"/>
        <v>-0.73965205983238314</v>
      </c>
      <c r="D130" s="1">
        <f t="shared" si="12"/>
        <v>0.51016299626912942</v>
      </c>
      <c r="E130" s="1">
        <f t="shared" si="13"/>
        <v>-0.14855937420298632</v>
      </c>
      <c r="F130" s="1">
        <f t="shared" si="14"/>
        <v>-0.14855937420298648</v>
      </c>
      <c r="G130" s="1">
        <f t="shared" si="15"/>
        <v>-0.79118760728954041</v>
      </c>
      <c r="H130" s="8">
        <f t="shared" si="16"/>
        <v>0.81232480207915936</v>
      </c>
      <c r="I130" s="8">
        <f t="shared" si="17"/>
        <v>-0.81232480207915936</v>
      </c>
      <c r="J130" s="8">
        <f t="shared" si="18"/>
        <v>-0.17036958637408303</v>
      </c>
      <c r="K130" s="1">
        <f t="shared" si="19"/>
        <v>-0.77465426814891769</v>
      </c>
    </row>
    <row r="131" spans="2:11">
      <c r="B131" s="1">
        <f t="shared" si="20"/>
        <v>0.62000000000000044</v>
      </c>
      <c r="C131" s="1">
        <f t="shared" si="11"/>
        <v>-0.78529684151887735</v>
      </c>
      <c r="D131" s="1">
        <f t="shared" si="12"/>
        <v>0.46932654540166574</v>
      </c>
      <c r="E131" s="1">
        <f t="shared" si="13"/>
        <v>-0.20382096892250906</v>
      </c>
      <c r="F131" s="1">
        <f t="shared" si="14"/>
        <v>-0.20382096892250923</v>
      </c>
      <c r="G131" s="1">
        <f t="shared" si="15"/>
        <v>-0.77317289126828159</v>
      </c>
      <c r="H131" s="8">
        <f t="shared" si="16"/>
        <v>0.80945787125073887</v>
      </c>
      <c r="I131" s="8">
        <f t="shared" si="17"/>
        <v>-0.80945787125073887</v>
      </c>
      <c r="J131" s="8">
        <f t="shared" si="18"/>
        <v>-0.22381455016675914</v>
      </c>
      <c r="K131" s="1">
        <f t="shared" si="19"/>
        <v>-0.75801665818106545</v>
      </c>
    </row>
    <row r="132" spans="2:11">
      <c r="B132" s="1">
        <f t="shared" si="20"/>
        <v>0.62500000000000044</v>
      </c>
      <c r="C132" s="1">
        <f t="shared" si="11"/>
        <v>-0.82702658280282404</v>
      </c>
      <c r="D132" s="1">
        <f t="shared" si="12"/>
        <v>0.42615030110821328</v>
      </c>
      <c r="E132" s="1">
        <f t="shared" si="13"/>
        <v>-0.25767809626364435</v>
      </c>
      <c r="F132" s="1">
        <f t="shared" si="14"/>
        <v>-0.25767809626364446</v>
      </c>
      <c r="G132" s="1">
        <f t="shared" si="15"/>
        <v>-0.75143448532369617</v>
      </c>
      <c r="H132" s="8">
        <f t="shared" si="16"/>
        <v>0.80660105865624887</v>
      </c>
      <c r="I132" s="8">
        <f t="shared" si="17"/>
        <v>-0.80660105865624887</v>
      </c>
      <c r="J132" s="8">
        <f t="shared" si="18"/>
        <v>-0.2757682729941322</v>
      </c>
      <c r="K132" s="1">
        <f t="shared" si="19"/>
        <v>-0.73772113743635537</v>
      </c>
    </row>
    <row r="133" spans="2:11">
      <c r="B133" s="1">
        <f t="shared" si="20"/>
        <v>0.63000000000000045</v>
      </c>
      <c r="C133" s="1">
        <f t="shared" si="11"/>
        <v>-0.86463324308800915</v>
      </c>
      <c r="D133" s="1">
        <f t="shared" si="12"/>
        <v>0.38084951542074547</v>
      </c>
      <c r="E133" s="1">
        <f t="shared" si="13"/>
        <v>-0.30987242826096106</v>
      </c>
      <c r="F133" s="1">
        <f t="shared" si="14"/>
        <v>-0.30987242826096123</v>
      </c>
      <c r="G133" s="1">
        <f t="shared" si="15"/>
        <v>-0.72610689057501598</v>
      </c>
      <c r="H133" s="8">
        <f t="shared" si="16"/>
        <v>0.80375432858549478</v>
      </c>
      <c r="I133" s="8">
        <f t="shared" si="17"/>
        <v>-0.80375432858549478</v>
      </c>
      <c r="J133" s="8">
        <f t="shared" si="18"/>
        <v>-0.32598251781165738</v>
      </c>
      <c r="K133" s="1">
        <f t="shared" si="19"/>
        <v>-0.71389455756156461</v>
      </c>
    </row>
    <row r="134" spans="2:11">
      <c r="B134" s="1">
        <f t="shared" si="20"/>
        <v>0.63500000000000045</v>
      </c>
      <c r="C134" s="1">
        <f t="shared" si="11"/>
        <v>-0.89792933709926392</v>
      </c>
      <c r="D134" s="1">
        <f t="shared" si="12"/>
        <v>0.33365003211814515</v>
      </c>
      <c r="E134" s="1">
        <f t="shared" si="13"/>
        <v>-0.36015573836075937</v>
      </c>
      <c r="F134" s="1">
        <f t="shared" si="14"/>
        <v>-0.36015573836075948</v>
      </c>
      <c r="G134" s="1">
        <f t="shared" si="15"/>
        <v>-0.69734153562451373</v>
      </c>
      <c r="H134" s="8">
        <f t="shared" si="16"/>
        <v>0.80091764545431354</v>
      </c>
      <c r="I134" s="8">
        <f t="shared" si="17"/>
        <v>-0.80091764545431354</v>
      </c>
      <c r="J134" s="8">
        <f t="shared" si="18"/>
        <v>-0.3742194597863972</v>
      </c>
      <c r="K134" s="1">
        <f t="shared" si="19"/>
        <v>-0.68668046208312683</v>
      </c>
    </row>
    <row r="135" spans="2:11">
      <c r="B135" s="1">
        <f t="shared" si="20"/>
        <v>0.64000000000000046</v>
      </c>
      <c r="C135" s="1">
        <f t="shared" si="11"/>
        <v>-0.92674886957669533</v>
      </c>
      <c r="D135" s="1">
        <f t="shared" si="12"/>
        <v>0.28478716079843863</v>
      </c>
      <c r="E135" s="1">
        <f t="shared" si="13"/>
        <v>-0.40829106648504127</v>
      </c>
      <c r="F135" s="1">
        <f t="shared" si="14"/>
        <v>-0.40829106648504132</v>
      </c>
      <c r="G135" s="1">
        <f t="shared" si="15"/>
        <v>-0.66530590312621785</v>
      </c>
      <c r="H135" s="8">
        <f t="shared" si="16"/>
        <v>0.79809097380412919</v>
      </c>
      <c r="I135" s="8">
        <f t="shared" si="17"/>
        <v>-0.79809097380412919</v>
      </c>
      <c r="J135" s="8">
        <f t="shared" si="18"/>
        <v>-0.42025279736749022</v>
      </c>
      <c r="K135" s="1">
        <f t="shared" si="19"/>
        <v>-0.65623825390589174</v>
      </c>
    </row>
    <row r="136" spans="2:11">
      <c r="B136" s="1">
        <f t="shared" si="20"/>
        <v>0.64500000000000046</v>
      </c>
      <c r="C136" s="1">
        <f t="shared" ref="C136:C165" si="21">$G$2*COS($F$2*B136)</f>
        <v>-0.95094816283300543</v>
      </c>
      <c r="D136" s="1">
        <f t="shared" ref="D136:D165" si="22">(($H$2+$D$2*$E$2*$G$2)/$F$2)*SIN($F$2*B136)</f>
        <v>0.23450450375987425</v>
      </c>
      <c r="E136" s="1">
        <f t="shared" ref="E136:E165" si="23">EXP(-$D$2*$E$2*B136)*(C136+D136)</f>
        <v>-0.45405381977599707</v>
      </c>
      <c r="F136" s="1">
        <f t="shared" ref="F136:F165" si="24">EXP(-$E$2*$D$2*B136)*$I$2*SIN($F$2*B136+$J$2)</f>
        <v>-0.45405381977599724</v>
      </c>
      <c r="G136" s="1">
        <f t="shared" ref="G136:G165" si="25">EXP(-$D$2*$E$2*B136)*$I$2*COS($F$2*B136+$J$2)-EXP(-$D$2*$E$2*B136)*$I$2*($E$2*$D$2/$F$2)*SIN($F$2*B136+$J$2)</f>
        <v>-0.6301825825551326</v>
      </c>
      <c r="H136" s="8">
        <f t="shared" ref="H136:H165" si="26">$I$2*EXP(-$D$2*$E$2*B136)</f>
        <v>0.79527427830150899</v>
      </c>
      <c r="I136" s="8">
        <f t="shared" ref="I136:I165" si="27">-H136</f>
        <v>-0.79527427830150899</v>
      </c>
      <c r="J136" s="8">
        <f t="shared" ref="J136:J165" si="28">EXP(-$E$2*$D$2*B136)*$I$3*SIN($F$2*B136+$J$3)</f>
        <v>-0.46386879813860904</v>
      </c>
      <c r="K136" s="1">
        <f t="shared" ref="K136:K165" si="29">EXP(-$E$2*$D$2*B136)*$I$3*COS($F$2*B136+$J$3)</f>
        <v>-0.62274228969351675</v>
      </c>
    </row>
    <row r="137" spans="2:11">
      <c r="B137" s="1">
        <f t="shared" ref="B137:B165" si="30">B136+0.005</f>
        <v>0.65000000000000047</v>
      </c>
      <c r="C137" s="1">
        <f t="shared" si="21"/>
        <v>-0.97040657304817313</v>
      </c>
      <c r="D137" s="1">
        <f t="shared" si="22"/>
        <v>0.18305274153934636</v>
      </c>
      <c r="E137" s="1">
        <f t="shared" si="23"/>
        <v>-0.49723280399218589</v>
      </c>
      <c r="F137" s="1">
        <f t="shared" si="24"/>
        <v>-0.49723280399218595</v>
      </c>
      <c r="G137" s="1">
        <f t="shared" si="25"/>
        <v>-0.59216825441443988</v>
      </c>
      <c r="H137" s="8">
        <f t="shared" si="26"/>
        <v>0.79246752373772289</v>
      </c>
      <c r="I137" s="8">
        <f t="shared" si="27"/>
        <v>-0.79246752373772289</v>
      </c>
      <c r="J137" s="8">
        <f t="shared" si="28"/>
        <v>-0.50486727470329629</v>
      </c>
      <c r="K137" s="1">
        <f t="shared" si="29"/>
        <v>-0.58638090615593863</v>
      </c>
    </row>
    <row r="138" spans="2:11">
      <c r="B138" s="1">
        <f t="shared" si="30"/>
        <v>0.65500000000000047</v>
      </c>
      <c r="C138" s="1">
        <f t="shared" si="21"/>
        <v>-0.98502709173046099</v>
      </c>
      <c r="D138" s="1">
        <f t="shared" si="22"/>
        <v>0.13068838316277445</v>
      </c>
      <c r="E138" s="1">
        <f t="shared" si="23"/>
        <v>-0.53763118090839279</v>
      </c>
      <c r="F138" s="1">
        <f t="shared" si="24"/>
        <v>-0.53763118090839279</v>
      </c>
      <c r="G138" s="1">
        <f t="shared" si="25"/>
        <v>-0.5514726114227243</v>
      </c>
      <c r="H138" s="8">
        <f t="shared" si="26"/>
        <v>0.78967067502830202</v>
      </c>
      <c r="I138" s="8">
        <f t="shared" si="27"/>
        <v>-0.78967067502830202</v>
      </c>
      <c r="J138" s="8">
        <f t="shared" si="28"/>
        <v>-0.54306248623598452</v>
      </c>
      <c r="K138" s="1">
        <f t="shared" si="29"/>
        <v>-0.54735538357308655</v>
      </c>
    </row>
    <row r="139" spans="2:11">
      <c r="B139" s="1">
        <f t="shared" si="30"/>
        <v>0.66000000000000048</v>
      </c>
      <c r="C139" s="1">
        <f t="shared" si="21"/>
        <v>-0.99473682934521035</v>
      </c>
      <c r="D139" s="1">
        <f t="shared" si="22"/>
        <v>7.7672487337973037E-2</v>
      </c>
      <c r="E139" s="1">
        <f t="shared" si="23"/>
        <v>-0.5750673474724296</v>
      </c>
      <c r="F139" s="1">
        <f t="shared" si="24"/>
        <v>-0.57506734747242982</v>
      </c>
      <c r="G139" s="1">
        <f t="shared" si="25"/>
        <v>-0.5083172224980661</v>
      </c>
      <c r="H139" s="8">
        <f t="shared" si="26"/>
        <v>0.78688369721260132</v>
      </c>
      <c r="I139" s="8">
        <f t="shared" si="27"/>
        <v>-0.78688369721260132</v>
      </c>
      <c r="J139" s="8">
        <f t="shared" si="28"/>
        <v>-0.57828396173248708</v>
      </c>
      <c r="K139" s="1">
        <f t="shared" si="29"/>
        <v>-0.5058788521590295</v>
      </c>
    </row>
    <row r="140" spans="2:11">
      <c r="B140" s="1">
        <f t="shared" si="30"/>
        <v>0.66500000000000048</v>
      </c>
      <c r="C140" s="1">
        <f t="shared" si="21"/>
        <v>-0.99948737870032511</v>
      </c>
      <c r="D140" s="1">
        <f t="shared" si="22"/>
        <v>2.4269360965412937E-2</v>
      </c>
      <c r="E140" s="1">
        <f t="shared" si="23"/>
        <v>-0.60937573289172919</v>
      </c>
      <c r="F140" s="1">
        <f t="shared" si="24"/>
        <v>-0.60937573289172942</v>
      </c>
      <c r="G140" s="1">
        <f t="shared" si="25"/>
        <v>-0.46293434559974705</v>
      </c>
      <c r="H140" s="8">
        <f t="shared" si="26"/>
        <v>0.78410655545336139</v>
      </c>
      <c r="I140" s="8">
        <f t="shared" si="27"/>
        <v>-0.78410655545336139</v>
      </c>
      <c r="J140" s="8">
        <f t="shared" si="28"/>
        <v>-0.61037724141164706</v>
      </c>
      <c r="K140" s="1">
        <f t="shared" si="29"/>
        <v>-0.46217514711592994</v>
      </c>
    </row>
    <row r="141" spans="2:11">
      <c r="B141" s="1">
        <f t="shared" si="30"/>
        <v>0.67000000000000048</v>
      </c>
      <c r="C141" s="1">
        <f t="shared" si="21"/>
        <v>-0.99925505627681432</v>
      </c>
      <c r="D141" s="1">
        <f t="shared" si="22"/>
        <v>-2.9254758544645054E-2</v>
      </c>
      <c r="E141" s="1">
        <f t="shared" si="23"/>
        <v>-0.64040751025829235</v>
      </c>
      <c r="F141" s="1">
        <f t="shared" si="24"/>
        <v>-0.64040751025829235</v>
      </c>
      <c r="G141" s="1">
        <f t="shared" si="25"/>
        <v>-0.41556569570032142</v>
      </c>
      <c r="H141" s="8">
        <f t="shared" si="26"/>
        <v>0.78133921503627457</v>
      </c>
      <c r="I141" s="8">
        <f t="shared" si="27"/>
        <v>-0.78133921503627457</v>
      </c>
      <c r="J141" s="8">
        <f t="shared" si="28"/>
        <v>-0.63920453315247172</v>
      </c>
      <c r="K141" s="1">
        <f t="shared" si="29"/>
        <v>-0.41647761844150843</v>
      </c>
    </row>
    <row r="142" spans="2:11">
      <c r="B142" s="1">
        <f t="shared" si="30"/>
        <v>0.67500000000000049</v>
      </c>
      <c r="C142" s="1">
        <f t="shared" si="21"/>
        <v>-0.99404102030125729</v>
      </c>
      <c r="D142" s="1">
        <f t="shared" si="22"/>
        <v>-8.2633030579439437E-2</v>
      </c>
      <c r="E142" s="1">
        <f t="shared" si="23"/>
        <v>-0.66803121977006585</v>
      </c>
      <c r="F142" s="1">
        <f t="shared" si="24"/>
        <v>-0.66803121977006608</v>
      </c>
      <c r="G142" s="1">
        <f t="shared" si="25"/>
        <v>-0.36646117434005021</v>
      </c>
      <c r="H142" s="8">
        <f t="shared" si="26"/>
        <v>0.77858164136954933</v>
      </c>
      <c r="I142" s="8">
        <f t="shared" si="27"/>
        <v>-0.77858164136954933</v>
      </c>
      <c r="J142" s="8">
        <f t="shared" si="28"/>
        <v>-0.66464528129617595</v>
      </c>
      <c r="K142" s="1">
        <f t="shared" si="29"/>
        <v>-0.36902790173632416</v>
      </c>
    </row>
    <row r="143" spans="2:11">
      <c r="B143" s="1">
        <f t="shared" si="30"/>
        <v>0.68000000000000049</v>
      </c>
      <c r="C143" s="1">
        <f t="shared" si="21"/>
        <v>-0.98387126497154886</v>
      </c>
      <c r="D143" s="1">
        <f t="shared" si="22"/>
        <v>-0.13559934163820631</v>
      </c>
      <c r="E143" s="1">
        <f t="shared" si="23"/>
        <v>-0.69213330106782323</v>
      </c>
      <c r="F143" s="1">
        <f t="shared" si="24"/>
        <v>-0.69213330106782334</v>
      </c>
      <c r="G143" s="1">
        <f t="shared" si="25"/>
        <v>-0.31587756736160255</v>
      </c>
      <c r="H143" s="8">
        <f t="shared" si="26"/>
        <v>0.7758337999834789</v>
      </c>
      <c r="I143" s="8">
        <f t="shared" si="27"/>
        <v>-0.7758337999834789</v>
      </c>
      <c r="J143" s="8">
        <f t="shared" si="28"/>
        <v>-0.68659664559781919</v>
      </c>
      <c r="K143" s="1">
        <f t="shared" si="29"/>
        <v>-0.3200746564074245</v>
      </c>
    </row>
    <row r="144" spans="2:11">
      <c r="B144" s="1">
        <f t="shared" si="30"/>
        <v>0.6850000000000005</v>
      </c>
      <c r="C144" s="1">
        <f t="shared" si="21"/>
        <v>-0.96879649086471276</v>
      </c>
      <c r="D144" s="1">
        <f t="shared" si="22"/>
        <v>-0.18788963202172679</v>
      </c>
      <c r="E144" s="1">
        <f t="shared" si="23"/>
        <v>-0.71261853267675335</v>
      </c>
      <c r="F144" s="1">
        <f t="shared" si="24"/>
        <v>-0.71261853267675335</v>
      </c>
      <c r="G144" s="1">
        <f t="shared" si="25"/>
        <v>-0.26407721753485991</v>
      </c>
      <c r="H144" s="8">
        <f t="shared" si="26"/>
        <v>0.77309565653001033</v>
      </c>
      <c r="I144" s="8">
        <f t="shared" si="27"/>
        <v>-0.77309565653001033</v>
      </c>
      <c r="J144" s="8">
        <f t="shared" si="28"/>
        <v>-0.70497388857532461</v>
      </c>
      <c r="K144" s="1">
        <f t="shared" si="29"/>
        <v>-0.26987227778217732</v>
      </c>
    </row>
    <row r="145" spans="2:11">
      <c r="B145" s="1">
        <f t="shared" si="30"/>
        <v>0.6900000000000005</v>
      </c>
      <c r="C145" s="1">
        <f t="shared" si="21"/>
        <v>-0.94889185217285443</v>
      </c>
      <c r="D145" s="1">
        <f t="shared" si="22"/>
        <v>-0.23924321228278947</v>
      </c>
      <c r="E145" s="1">
        <f t="shared" si="23"/>
        <v>-0.729410377018753</v>
      </c>
      <c r="F145" s="1">
        <f t="shared" si="24"/>
        <v>-0.72941037701875311</v>
      </c>
      <c r="G145" s="1">
        <f t="shared" si="25"/>
        <v>-0.21132667885948087</v>
      </c>
      <c r="H145" s="8">
        <f t="shared" si="26"/>
        <v>0.77036717678231481</v>
      </c>
      <c r="I145" s="8">
        <f t="shared" si="27"/>
        <v>-0.77036717678231481</v>
      </c>
      <c r="J145" s="8">
        <f t="shared" si="28"/>
        <v>-0.71971066997221012</v>
      </c>
      <c r="K145" s="1">
        <f t="shared" si="29"/>
        <v>-0.21867958973018317</v>
      </c>
    </row>
    <row r="146" spans="2:11">
      <c r="B146" s="1">
        <f t="shared" si="30"/>
        <v>0.69500000000000051</v>
      </c>
      <c r="C146" s="1">
        <f t="shared" si="21"/>
        <v>-0.92425658202739236</v>
      </c>
      <c r="D146" s="1">
        <f t="shared" si="22"/>
        <v>-0.28940406287450732</v>
      </c>
      <c r="E146" s="1">
        <f t="shared" si="23"/>
        <v>-0.74245122994252954</v>
      </c>
      <c r="F146" s="1">
        <f t="shared" si="24"/>
        <v>-0.74245122994252966</v>
      </c>
      <c r="G146" s="1">
        <f t="shared" si="25"/>
        <v>-0.15789535937628002</v>
      </c>
      <c r="H146" s="8">
        <f t="shared" si="26"/>
        <v>0.76764832663435989</v>
      </c>
      <c r="I146" s="8">
        <f t="shared" si="27"/>
        <v>-0.76764832663435989</v>
      </c>
      <c r="J146" s="8">
        <f t="shared" si="28"/>
        <v>-0.73075924752200794</v>
      </c>
      <c r="K146" s="1">
        <f t="shared" si="29"/>
        <v>-0.16675852444171935</v>
      </c>
    </row>
    <row r="147" spans="2:11">
      <c r="B147" s="1">
        <f t="shared" si="30"/>
        <v>0.70000000000000051</v>
      </c>
      <c r="C147" s="1">
        <f t="shared" si="21"/>
        <v>-0.89501349777948325</v>
      </c>
      <c r="D147" s="1">
        <f t="shared" si="22"/>
        <v>-0.33812211051718521</v>
      </c>
      <c r="E147" s="1">
        <f t="shared" si="23"/>
        <v>-0.75170257420155662</v>
      </c>
      <c r="F147" s="1">
        <f t="shared" si="24"/>
        <v>-0.75170257420155662</v>
      </c>
      <c r="G147" s="1">
        <f t="shared" si="25"/>
        <v>-0.1040541593275833</v>
      </c>
      <c r="H147" s="8">
        <f t="shared" si="26"/>
        <v>0.76493907210048329</v>
      </c>
      <c r="I147" s="8">
        <f t="shared" si="27"/>
        <v>-0.76493907210048329</v>
      </c>
      <c r="J147" s="8">
        <f t="shared" si="28"/>
        <v>-0.73809058367472247</v>
      </c>
      <c r="K147" s="1">
        <f t="shared" si="29"/>
        <v>-0.11437279602829979</v>
      </c>
    </row>
    <row r="148" spans="2:11">
      <c r="B148" s="1">
        <f t="shared" si="30"/>
        <v>0.70500000000000052</v>
      </c>
      <c r="C148" s="1">
        <f t="shared" si="21"/>
        <v>-0.86130838870303306</v>
      </c>
      <c r="D148" s="1">
        <f t="shared" si="22"/>
        <v>-0.38515447492050481</v>
      </c>
      <c r="E148" s="1">
        <f t="shared" si="23"/>
        <v>-0.75714503679231859</v>
      </c>
      <c r="F148" s="1">
        <f t="shared" si="24"/>
        <v>-0.75714503679231859</v>
      </c>
      <c r="G148" s="1">
        <f t="shared" si="25"/>
        <v>-5.0074111481683295E-2</v>
      </c>
      <c r="H148" s="8">
        <f t="shared" si="26"/>
        <v>0.7622393793149681</v>
      </c>
      <c r="I148" s="8">
        <f t="shared" si="27"/>
        <v>-0.7622393793149681</v>
      </c>
      <c r="J148" s="8">
        <f t="shared" si="28"/>
        <v>-0.74169435841640052</v>
      </c>
      <c r="K148" s="1">
        <f t="shared" si="29"/>
        <v>-6.1786574594732184E-2</v>
      </c>
    </row>
    <row r="149" spans="2:11">
      <c r="B149" s="1">
        <f t="shared" si="30"/>
        <v>0.71000000000000052</v>
      </c>
      <c r="C149" s="1">
        <f t="shared" si="21"/>
        <v>-0.82330928917285384</v>
      </c>
      <c r="D149" s="1">
        <f t="shared" si="22"/>
        <v>-0.4302666796455818</v>
      </c>
      <c r="E149" s="1">
        <f t="shared" si="23"/>
        <v>-0.75877835054469234</v>
      </c>
      <c r="F149" s="1">
        <f t="shared" si="24"/>
        <v>-0.75877835054469223</v>
      </c>
      <c r="G149" s="1">
        <f t="shared" si="25"/>
        <v>3.7749696222766152E-3</v>
      </c>
      <c r="H149" s="8">
        <f t="shared" si="26"/>
        <v>0.75954921453161928</v>
      </c>
      <c r="I149" s="8">
        <f t="shared" si="27"/>
        <v>-0.75954921453161928</v>
      </c>
      <c r="J149" s="8">
        <f t="shared" si="28"/>
        <v>-0.74157888877964517</v>
      </c>
      <c r="K149" s="1">
        <f t="shared" si="29"/>
        <v>-9.2631673828525839E-3</v>
      </c>
    </row>
    <row r="150" spans="2:11">
      <c r="B150" s="1">
        <f t="shared" si="30"/>
        <v>0.71500000000000052</v>
      </c>
      <c r="C150" s="1">
        <f t="shared" si="21"/>
        <v>-0.78120564094148515</v>
      </c>
      <c r="D150" s="1">
        <f t="shared" si="22"/>
        <v>-0.47323382107023299</v>
      </c>
      <c r="E150" s="1">
        <f t="shared" si="23"/>
        <v>-0.75662122083040972</v>
      </c>
      <c r="F150" s="1">
        <f t="shared" si="24"/>
        <v>-0.75662122083040972</v>
      </c>
      <c r="G150" s="1">
        <f t="shared" si="25"/>
        <v>5.7225822844694185E-2</v>
      </c>
      <c r="H150" s="8">
        <f t="shared" si="26"/>
        <v>0.75686854412334215</v>
      </c>
      <c r="I150" s="8">
        <f t="shared" si="27"/>
        <v>-0.75686854412334215</v>
      </c>
      <c r="J150" s="8">
        <f t="shared" si="28"/>
        <v>-0.73777095610340737</v>
      </c>
      <c r="K150" s="1">
        <f t="shared" si="29"/>
        <v>4.2936286494604861E-2</v>
      </c>
    </row>
    <row r="151" spans="2:11">
      <c r="B151" s="1">
        <f t="shared" si="30"/>
        <v>0.72000000000000053</v>
      </c>
      <c r="C151" s="1">
        <f t="shared" si="21"/>
        <v>-0.73520734869108739</v>
      </c>
      <c r="D151" s="1">
        <f t="shared" si="22"/>
        <v>-0.51384168962965959</v>
      </c>
      <c r="E151" s="1">
        <f t="shared" si="23"/>
        <v>-0.75071109872198172</v>
      </c>
      <c r="F151" s="1">
        <f t="shared" si="24"/>
        <v>-0.75071109872198183</v>
      </c>
      <c r="G151" s="1">
        <f t="shared" si="25"/>
        <v>0.11001505349145474</v>
      </c>
      <c r="H151" s="8">
        <f t="shared" si="26"/>
        <v>0.75419733458172156</v>
      </c>
      <c r="I151" s="8">
        <f t="shared" si="27"/>
        <v>-0.75419733458172156</v>
      </c>
      <c r="J151" s="8">
        <f t="shared" si="28"/>
        <v>-0.73031554255235454</v>
      </c>
      <c r="K151" s="1">
        <f t="shared" si="29"/>
        <v>9.4554101325160012E-2</v>
      </c>
    </row>
    <row r="152" spans="2:11">
      <c r="B152" s="1">
        <f t="shared" si="30"/>
        <v>0.72500000000000053</v>
      </c>
      <c r="C152" s="1">
        <f t="shared" si="21"/>
        <v>-0.68554373356888432</v>
      </c>
      <c r="D152" s="1">
        <f t="shared" si="22"/>
        <v>-0.55188783774268479</v>
      </c>
      <c r="E152" s="1">
        <f t="shared" si="23"/>
        <v>-0.74110386239097925</v>
      </c>
      <c r="F152" s="1">
        <f t="shared" si="24"/>
        <v>-0.74110386239097936</v>
      </c>
      <c r="G152" s="1">
        <f t="shared" si="25"/>
        <v>0.16188441785197641</v>
      </c>
      <c r="H152" s="8">
        <f t="shared" si="26"/>
        <v>0.75153555251660376</v>
      </c>
      <c r="I152" s="8">
        <f t="shared" si="27"/>
        <v>-0.75153555251660376</v>
      </c>
      <c r="J152" s="8">
        <f t="shared" si="28"/>
        <v>-0.71927547884740195</v>
      </c>
      <c r="K152" s="1">
        <f t="shared" si="29"/>
        <v>0.14533730381262666</v>
      </c>
    </row>
    <row r="153" spans="2:11">
      <c r="B153" s="1">
        <f t="shared" si="30"/>
        <v>0.73000000000000054</v>
      </c>
      <c r="C153" s="1">
        <f t="shared" si="21"/>
        <v>-0.63246238992322967</v>
      </c>
      <c r="D153" s="1">
        <f t="shared" si="22"/>
        <v>-0.58718258909947429</v>
      </c>
      <c r="E153" s="1">
        <f t="shared" si="23"/>
        <v>-0.72787340897895547</v>
      </c>
      <c r="F153" s="1">
        <f t="shared" si="24"/>
        <v>-0.72787340897895558</v>
      </c>
      <c r="G153" s="1">
        <f t="shared" si="25"/>
        <v>0.21258207303285465</v>
      </c>
      <c r="H153" s="8">
        <f t="shared" si="26"/>
        <v>0.74888316465567784</v>
      </c>
      <c r="I153" s="8">
        <f t="shared" si="27"/>
        <v>-0.74888316465567784</v>
      </c>
      <c r="J153" s="8">
        <f t="shared" si="28"/>
        <v>-0.70473100558741986</v>
      </c>
      <c r="K153" s="1">
        <f t="shared" si="29"/>
        <v>0.19503885975277421</v>
      </c>
    </row>
    <row r="154" spans="2:11">
      <c r="B154" s="1">
        <f t="shared" si="30"/>
        <v>0.73500000000000054</v>
      </c>
      <c r="C154" s="1">
        <f t="shared" si="21"/>
        <v>-0.5762279509399546</v>
      </c>
      <c r="D154" s="1">
        <f t="shared" si="22"/>
        <v>-0.61954998427901142</v>
      </c>
      <c r="E154" s="1">
        <f t="shared" si="23"/>
        <v>-0.71111115960443427</v>
      </c>
      <c r="F154" s="1">
        <f t="shared" si="24"/>
        <v>-0.71111115960443427</v>
      </c>
      <c r="G154" s="1">
        <f t="shared" si="25"/>
        <v>0.26186378610710581</v>
      </c>
      <c r="H154" s="8">
        <f t="shared" si="26"/>
        <v>0.74624013784406107</v>
      </c>
      <c r="I154" s="8">
        <f t="shared" si="27"/>
        <v>-0.74624013784406107</v>
      </c>
      <c r="J154" s="8">
        <f t="shared" si="28"/>
        <v>-0.68677925095571601</v>
      </c>
      <c r="K154" s="1">
        <f t="shared" si="29"/>
        <v>0.24341886248728753</v>
      </c>
    </row>
    <row r="155" spans="2:11">
      <c r="B155" s="1">
        <f t="shared" si="30"/>
        <v>0.74000000000000055</v>
      </c>
      <c r="C155" s="1">
        <f t="shared" si="21"/>
        <v>-0.51712076933282802</v>
      </c>
      <c r="D155" s="1">
        <f t="shared" si="22"/>
        <v>-0.64882865798201916</v>
      </c>
      <c r="E155" s="1">
        <f t="shared" si="23"/>
        <v>-0.69092548058322312</v>
      </c>
      <c r="F155" s="1">
        <f t="shared" si="24"/>
        <v>-0.69092548058322323</v>
      </c>
      <c r="G155" s="1">
        <f t="shared" si="25"/>
        <v>0.309494096843766</v>
      </c>
      <c r="H155" s="8">
        <f t="shared" si="26"/>
        <v>0.74360643904388435</v>
      </c>
      <c r="I155" s="8">
        <f t="shared" si="27"/>
        <v>-0.74360643904388435</v>
      </c>
      <c r="J155" s="8">
        <f t="shared" si="28"/>
        <v>-0.66553362800162219</v>
      </c>
      <c r="K155" s="1">
        <f t="shared" si="29"/>
        <v>0.29024567748649588</v>
      </c>
    </row>
    <row r="156" spans="2:11">
      <c r="B156" s="1">
        <f t="shared" si="30"/>
        <v>0.74500000000000055</v>
      </c>
      <c r="C156" s="1">
        <f t="shared" si="21"/>
        <v>-0.45543551966545376</v>
      </c>
      <c r="D156" s="1">
        <f t="shared" si="22"/>
        <v>-0.67487264350594578</v>
      </c>
      <c r="E156" s="1">
        <f t="shared" si="23"/>
        <v>-0.66744102433491403</v>
      </c>
      <c r="F156" s="1">
        <f t="shared" si="24"/>
        <v>-0.66744102433491403</v>
      </c>
      <c r="G156" s="1">
        <f t="shared" si="25"/>
        <v>0.35524742855419189</v>
      </c>
      <c r="H156" s="8">
        <f t="shared" si="26"/>
        <v>0.74098203533387774</v>
      </c>
      <c r="I156" s="8">
        <f t="shared" si="27"/>
        <v>-0.74098203533387774</v>
      </c>
      <c r="J156" s="8">
        <f t="shared" si="28"/>
        <v>-0.6411231550655857</v>
      </c>
      <c r="K156" s="1">
        <f t="shared" si="29"/>
        <v>0.33529703766964059</v>
      </c>
    </row>
    <row r="157" spans="2:11">
      <c r="B157" s="1">
        <f t="shared" si="30"/>
        <v>0.75000000000000056</v>
      </c>
      <c r="C157" s="1">
        <f t="shared" si="21"/>
        <v>-0.39147972927261571</v>
      </c>
      <c r="D157" s="1">
        <f t="shared" si="22"/>
        <v>-0.69755210045136828</v>
      </c>
      <c r="E157" s="1">
        <f t="shared" si="23"/>
        <v>-0.64079799382394764</v>
      </c>
      <c r="F157" s="1">
        <f t="shared" si="24"/>
        <v>-0.64079799382394753</v>
      </c>
      <c r="G157" s="1">
        <f t="shared" si="25"/>
        <v>0.398909141888316</v>
      </c>
      <c r="H157" s="8">
        <f t="shared" si="26"/>
        <v>0.73836689390896115</v>
      </c>
      <c r="I157" s="8">
        <f t="shared" si="27"/>
        <v>-0.73836689390896115</v>
      </c>
      <c r="J157" s="8">
        <f t="shared" si="28"/>
        <v>-0.61369170327378086</v>
      </c>
      <c r="K157" s="1">
        <f t="shared" si="29"/>
        <v>0.37836108435478732</v>
      </c>
    </row>
    <row r="158" spans="2:11">
      <c r="B158" s="1">
        <f t="shared" si="30"/>
        <v>0.75500000000000056</v>
      </c>
      <c r="C158" s="1">
        <f t="shared" si="21"/>
        <v>-0.32557224510508176</v>
      </c>
      <c r="D158" s="1">
        <f t="shared" si="22"/>
        <v>-0.71675396203187491</v>
      </c>
      <c r="E158" s="1">
        <f t="shared" si="23"/>
        <v>-0.61115133473732541</v>
      </c>
      <c r="F158" s="1">
        <f t="shared" si="24"/>
        <v>-0.61115133473732552</v>
      </c>
      <c r="G158" s="1">
        <f t="shared" si="25"/>
        <v>0.44027652673460693</v>
      </c>
      <c r="H158" s="8">
        <f t="shared" si="26"/>
        <v>0.73576098207983265</v>
      </c>
      <c r="I158" s="8">
        <f t="shared" si="27"/>
        <v>-0.73576098207983265</v>
      </c>
      <c r="J158" s="8">
        <f t="shared" si="28"/>
        <v>-0.58339717536381819</v>
      </c>
      <c r="K158" s="1">
        <f t="shared" si="29"/>
        <v>0.41923734903723492</v>
      </c>
    </row>
    <row r="159" spans="2:11">
      <c r="B159" s="1">
        <f t="shared" si="30"/>
        <v>0.76000000000000056</v>
      </c>
      <c r="C159" s="1">
        <f t="shared" si="21"/>
        <v>-0.25804164414126829</v>
      </c>
      <c r="D159" s="1">
        <f t="shared" si="22"/>
        <v>-0.73238249876032513</v>
      </c>
      <c r="E159" s="1">
        <f t="shared" si="23"/>
        <v>-0.57866985993132891</v>
      </c>
      <c r="F159" s="1">
        <f t="shared" si="24"/>
        <v>-0.57866985993132891</v>
      </c>
      <c r="G159" s="1">
        <f t="shared" si="25"/>
        <v>0.47915972771994325</v>
      </c>
      <c r="H159" s="8">
        <f t="shared" si="26"/>
        <v>0.73316426727256023</v>
      </c>
      <c r="I159" s="8">
        <f t="shared" si="27"/>
        <v>-0.73316426727256023</v>
      </c>
      <c r="J159" s="8">
        <f t="shared" si="28"/>
        <v>-0.55041062041507638</v>
      </c>
      <c r="K159" s="1">
        <f t="shared" si="29"/>
        <v>0.45773767152383443</v>
      </c>
    </row>
    <row r="160" spans="2:11">
      <c r="B160" s="1">
        <f t="shared" si="30"/>
        <v>0.76500000000000057</v>
      </c>
      <c r="C160" s="1">
        <f t="shared" si="21"/>
        <v>-0.18922459529056548</v>
      </c>
      <c r="D160" s="1">
        <f t="shared" si="22"/>
        <v>-0.74435979570125799</v>
      </c>
      <c r="E160" s="1">
        <f t="shared" si="23"/>
        <v>-0.54353531098499752</v>
      </c>
      <c r="F160" s="1">
        <f t="shared" si="24"/>
        <v>-0.54353531098499752</v>
      </c>
      <c r="G160" s="1">
        <f t="shared" si="25"/>
        <v>0.51538259916798834</v>
      </c>
      <c r="H160" s="8">
        <f t="shared" si="26"/>
        <v>0.73057671702817517</v>
      </c>
      <c r="I160" s="8">
        <f t="shared" si="27"/>
        <v>-0.73057671702817517</v>
      </c>
      <c r="J160" s="8">
        <f t="shared" si="28"/>
        <v>-0.5149152893441884</v>
      </c>
      <c r="K160" s="1">
        <f t="shared" si="29"/>
        <v>0.49368705029907223</v>
      </c>
    </row>
    <row r="161" spans="2:11">
      <c r="B161" s="1">
        <f t="shared" si="30"/>
        <v>0.77000000000000057</v>
      </c>
      <c r="C161" s="1">
        <f t="shared" si="21"/>
        <v>-0.1194641809549265</v>
      </c>
      <c r="D161" s="1">
        <f t="shared" si="22"/>
        <v>-0.75262614091014757</v>
      </c>
      <c r="E161" s="1">
        <f t="shared" si="23"/>
        <v>-0.50594136197725414</v>
      </c>
      <c r="F161" s="1">
        <f t="shared" si="24"/>
        <v>-0.50594136197725403</v>
      </c>
      <c r="G161" s="1">
        <f t="shared" si="25"/>
        <v>0.54878348575517943</v>
      </c>
      <c r="H161" s="8">
        <f t="shared" si="26"/>
        <v>0.72799829900226576</v>
      </c>
      <c r="I161" s="8">
        <f t="shared" si="27"/>
        <v>-0.72799829900226576</v>
      </c>
      <c r="J161" s="8">
        <f t="shared" si="28"/>
        <v>-0.47710563628695696</v>
      </c>
      <c r="K161" s="1">
        <f t="shared" si="29"/>
        <v>0.52692442136535889</v>
      </c>
    </row>
    <row r="162" spans="2:11">
      <c r="B162" s="1">
        <f t="shared" si="30"/>
        <v>0.77500000000000058</v>
      </c>
      <c r="C162" s="1">
        <f t="shared" si="21"/>
        <v>-4.9108186616455489E-2</v>
      </c>
      <c r="D162" s="1">
        <f t="shared" si="22"/>
        <v>-0.75714032312296853</v>
      </c>
      <c r="E162" s="1">
        <f t="shared" si="23"/>
        <v>-0.46609257085625322</v>
      </c>
      <c r="F162" s="1">
        <f t="shared" si="24"/>
        <v>-0.46609257085625316</v>
      </c>
      <c r="G162" s="1">
        <f t="shared" si="25"/>
        <v>0.5792159254999808</v>
      </c>
      <c r="H162" s="8">
        <f t="shared" si="26"/>
        <v>0.72542898096457298</v>
      </c>
      <c r="I162" s="8">
        <f t="shared" si="27"/>
        <v>-0.72542898096457298</v>
      </c>
      <c r="J162" s="8">
        <f t="shared" si="28"/>
        <v>-0.43718627122139864</v>
      </c>
      <c r="K162" s="1">
        <f t="shared" si="29"/>
        <v>0.55730336218265319</v>
      </c>
    </row>
    <row r="163" spans="2:11">
      <c r="B163" s="1">
        <f t="shared" si="30"/>
        <v>0.78000000000000058</v>
      </c>
      <c r="C163" s="1">
        <f t="shared" si="21"/>
        <v>2.1492633021869541E-2</v>
      </c>
      <c r="D163" s="1">
        <f t="shared" si="22"/>
        <v>-0.75787983721196117</v>
      </c>
      <c r="E163" s="1">
        <f t="shared" si="23"/>
        <v>-0.42420328399270663</v>
      </c>
      <c r="F163" s="1">
        <f t="shared" si="24"/>
        <v>-0.42420328399270657</v>
      </c>
      <c r="G163" s="1">
        <f t="shared" si="25"/>
        <v>0.60654927213156373</v>
      </c>
      <c r="H163" s="8">
        <f t="shared" si="26"/>
        <v>0.72286873079858793</v>
      </c>
      <c r="I163" s="8">
        <f t="shared" si="27"/>
        <v>-0.72286873079858793</v>
      </c>
      <c r="J163" s="8">
        <f t="shared" si="28"/>
        <v>-0.39537086939171706</v>
      </c>
      <c r="K163" s="1">
        <f t="shared" si="29"/>
        <v>0.58469271772935905</v>
      </c>
    </row>
    <row r="164" spans="2:11">
      <c r="B164" s="1">
        <f t="shared" si="30"/>
        <v>0.78500000000000059</v>
      </c>
      <c r="C164" s="1">
        <f t="shared" si="21"/>
        <v>9.1986302698308819E-2</v>
      </c>
      <c r="D164" s="1">
        <f t="shared" si="22"/>
        <v>-0.75484099638331248</v>
      </c>
      <c r="E164" s="1">
        <f t="shared" si="23"/>
        <v>-0.38049649970269994</v>
      </c>
      <c r="F164" s="1">
        <f t="shared" si="24"/>
        <v>-0.38049649970269989</v>
      </c>
      <c r="G164" s="1">
        <f t="shared" si="25"/>
        <v>0.63066923430639765</v>
      </c>
      <c r="H164" s="8">
        <f t="shared" si="26"/>
        <v>0.72031751650115017</v>
      </c>
      <c r="I164" s="8">
        <f t="shared" si="27"/>
        <v>-0.72031751650115017</v>
      </c>
      <c r="J164" s="8">
        <f t="shared" si="28"/>
        <v>-0.3518810432689739</v>
      </c>
      <c r="K164" s="1">
        <f t="shared" si="29"/>
        <v>0.60897714611527587</v>
      </c>
    </row>
    <row r="165" spans="2:11">
      <c r="B165" s="1">
        <f t="shared" si="30"/>
        <v>0.79000000000000059</v>
      </c>
      <c r="C165" s="1">
        <f t="shared" si="21"/>
        <v>0.16202138133948008</v>
      </c>
      <c r="D165" s="1">
        <f t="shared" si="22"/>
        <v>-0.74803895055739922</v>
      </c>
      <c r="E165" s="1">
        <f t="shared" si="23"/>
        <v>-0.3352026966890877</v>
      </c>
      <c r="F165" s="1">
        <f t="shared" si="24"/>
        <v>-0.3352026966890877</v>
      </c>
      <c r="G165" s="1">
        <f t="shared" si="25"/>
        <v>0.65147832957320118</v>
      </c>
      <c r="H165" s="8">
        <f t="shared" si="26"/>
        <v>0.7177753061820481</v>
      </c>
      <c r="I165" s="8">
        <f t="shared" si="27"/>
        <v>-0.7177753061820481</v>
      </c>
      <c r="J165" s="8">
        <f t="shared" si="28"/>
        <v>-0.30694518293038897</v>
      </c>
      <c r="K165" s="1">
        <f t="shared" si="29"/>
        <v>0.63005758159613601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V186"/>
  <sheetViews>
    <sheetView topLeftCell="F34" workbookViewId="0">
      <selection activeCell="J9" sqref="J9"/>
    </sheetView>
  </sheetViews>
  <sheetFormatPr defaultRowHeight="15"/>
  <cols>
    <col min="1" max="1" width="22" customWidth="1"/>
    <col min="2" max="2" width="9.140625" style="1"/>
    <col min="3" max="3" width="14.42578125" style="1" customWidth="1"/>
    <col min="4" max="4" width="27.28515625" style="1" customWidth="1"/>
    <col min="5" max="5" width="20" style="1" customWidth="1"/>
    <col min="6" max="6" width="24.7109375" style="1" customWidth="1"/>
    <col min="7" max="7" width="24.28515625" style="1" customWidth="1"/>
    <col min="8" max="8" width="19.28515625" style="1" customWidth="1"/>
    <col min="9" max="9" width="15" customWidth="1"/>
    <col min="10" max="10" width="14.140625" customWidth="1"/>
    <col min="11" max="11" width="14.42578125" customWidth="1"/>
    <col min="12" max="12" width="13.28515625" customWidth="1"/>
    <col min="13" max="13" width="15.5703125" customWidth="1"/>
    <col min="14" max="14" width="13.28515625" customWidth="1"/>
  </cols>
  <sheetData>
    <row r="2" spans="2:14">
      <c r="F2" s="2" t="s">
        <v>19</v>
      </c>
      <c r="G2" s="1" t="s">
        <v>26</v>
      </c>
    </row>
    <row r="3" spans="2:14">
      <c r="F3" s="2" t="s">
        <v>17</v>
      </c>
      <c r="G3" s="1">
        <v>20000</v>
      </c>
    </row>
    <row r="4" spans="2:14">
      <c r="F4" s="2" t="s">
        <v>18</v>
      </c>
      <c r="G4" s="1">
        <v>0.01</v>
      </c>
    </row>
    <row r="6" spans="2:14">
      <c r="F6" s="2" t="s">
        <v>16</v>
      </c>
      <c r="G6" s="1" t="s">
        <v>25</v>
      </c>
    </row>
    <row r="7" spans="2:14">
      <c r="F7" s="2" t="s">
        <v>17</v>
      </c>
      <c r="G7" s="1">
        <v>20000</v>
      </c>
    </row>
    <row r="8" spans="2:14">
      <c r="F8" s="2" t="s">
        <v>18</v>
      </c>
      <c r="G8" s="1">
        <v>0.01</v>
      </c>
    </row>
    <row r="9" spans="2:14">
      <c r="B9" s="1" t="s">
        <v>15</v>
      </c>
      <c r="C9" s="1" t="s">
        <v>13</v>
      </c>
      <c r="D9" s="1" t="s">
        <v>14</v>
      </c>
    </row>
    <row r="10" spans="2:14">
      <c r="B10" s="1">
        <v>0</v>
      </c>
      <c r="C10" s="1">
        <v>29000000000</v>
      </c>
      <c r="D10" s="1">
        <v>240</v>
      </c>
      <c r="F10" s="2" t="s">
        <v>20</v>
      </c>
      <c r="G10" s="1">
        <v>5.5</v>
      </c>
    </row>
    <row r="11" spans="2:14">
      <c r="F11" s="2" t="s">
        <v>21</v>
      </c>
      <c r="G11" s="1">
        <v>1</v>
      </c>
    </row>
    <row r="12" spans="2:14">
      <c r="F12" s="2" t="s">
        <v>22</v>
      </c>
      <c r="G12" s="1">
        <v>2</v>
      </c>
    </row>
    <row r="15" spans="2:14">
      <c r="G15" s="16" t="s">
        <v>40</v>
      </c>
      <c r="H15" s="16"/>
      <c r="I15" s="16" t="s">
        <v>41</v>
      </c>
      <c r="J15" s="16"/>
      <c r="K15" s="16" t="s">
        <v>40</v>
      </c>
      <c r="L15" s="16"/>
      <c r="M15" s="16" t="s">
        <v>41</v>
      </c>
      <c r="N15" s="16"/>
    </row>
    <row r="16" spans="2:14">
      <c r="B16" s="1" t="s">
        <v>1</v>
      </c>
      <c r="C16" s="1" t="s">
        <v>0</v>
      </c>
      <c r="D16" s="1" t="s">
        <v>29</v>
      </c>
      <c r="E16" s="1" t="s">
        <v>30</v>
      </c>
      <c r="F16" s="1" t="s">
        <v>31</v>
      </c>
      <c r="G16" s="1" t="s">
        <v>3</v>
      </c>
      <c r="H16" s="1" t="s">
        <v>4</v>
      </c>
      <c r="I16" s="1" t="s">
        <v>3</v>
      </c>
      <c r="J16" s="1" t="s">
        <v>4</v>
      </c>
      <c r="K16" s="1" t="s">
        <v>5</v>
      </c>
      <c r="L16" s="1" t="s">
        <v>6</v>
      </c>
      <c r="M16" s="1" t="s">
        <v>5</v>
      </c>
      <c r="N16" s="1" t="s">
        <v>6</v>
      </c>
    </row>
    <row r="17" spans="1:14">
      <c r="A17" s="2" t="s">
        <v>12</v>
      </c>
      <c r="B17" s="1">
        <f>3*C10/(D10^3)</f>
        <v>6293.4027777777774</v>
      </c>
      <c r="C17" s="1">
        <f>G10</f>
        <v>5.5</v>
      </c>
      <c r="D17" s="1">
        <v>0.05</v>
      </c>
      <c r="E17" s="1">
        <f>SQRT(B17/C17)</f>
        <v>33.826839203582864</v>
      </c>
      <c r="F17" s="1">
        <f>E17*SQRT(1-D17^2)</f>
        <v>33.784529194274526</v>
      </c>
      <c r="G17" s="1">
        <f>G11</f>
        <v>1</v>
      </c>
      <c r="H17" s="1">
        <f>G12</f>
        <v>2</v>
      </c>
      <c r="I17" s="1">
        <f>G11</f>
        <v>1</v>
      </c>
      <c r="J17" s="1">
        <f>G12</f>
        <v>2</v>
      </c>
      <c r="K17" s="8">
        <f>(H17+D17*E17*G17)/ABS((H17+D17*E17*G17))*SQRT(G17^2+((H17+D17*E17*G17)/F17)^2)</f>
        <v>1.0059513080358176</v>
      </c>
      <c r="L17" s="1">
        <f>ATAN(G17*F17/(H17+D17*E17*G17))</f>
        <v>1.4619667159535723</v>
      </c>
      <c r="M17">
        <f>(J17/ABS(J17))*SQRT(I17^2+(J17/F17)^2)</f>
        <v>1.0017507101825829</v>
      </c>
      <c r="N17">
        <f>ATAN(I17*F17/J17)</f>
        <v>1.5116666415697935</v>
      </c>
    </row>
    <row r="18" spans="1:14">
      <c r="A18" s="2" t="s">
        <v>23</v>
      </c>
      <c r="B18" s="1">
        <f>B17</f>
        <v>6293.4027777777774</v>
      </c>
      <c r="C18" s="1">
        <f>G10</f>
        <v>5.5</v>
      </c>
      <c r="D18" s="1">
        <v>0.05</v>
      </c>
      <c r="E18" s="1">
        <f>SQRT(B18/C18)</f>
        <v>33.826839203582864</v>
      </c>
      <c r="F18" s="1">
        <f t="shared" ref="F18:F19" si="0">E18*SQRT(1-D18^2)</f>
        <v>33.784529194274526</v>
      </c>
      <c r="G18" s="1">
        <f>C64</f>
        <v>0.67002557795208484</v>
      </c>
      <c r="H18" s="1">
        <f>E64+G7*G8/G10</f>
        <v>26.571069735549006</v>
      </c>
      <c r="I18" s="1">
        <f>F64</f>
        <v>0.65374158235624991</v>
      </c>
      <c r="J18" s="1">
        <f>H64+G7*G8/G10</f>
        <v>26.643427900077114</v>
      </c>
      <c r="K18" s="8">
        <f t="shared" ref="K18:K19" si="1">(H18+D18*E18*G18)/ABS((H18+D18*E18*G18))*SQRT(G18^2+((H18+D18*E18*G18)/F18)^2)</f>
        <v>1.0589536014900691</v>
      </c>
      <c r="L18" s="1">
        <f t="shared" ref="L18:L19" si="2">ATAN(G18*F18/(H18+D18*E18*G18))</f>
        <v>0.68506611027297759</v>
      </c>
      <c r="M18">
        <f>(J18/ABS(J18))*SQRT(I18^2+(J18/F18)^2)</f>
        <v>1.0243594496521857</v>
      </c>
      <c r="N18">
        <f>ATAN(I18*F18/J18)</f>
        <v>0.69215208181083943</v>
      </c>
    </row>
    <row r="19" spans="1:14">
      <c r="A19" s="2" t="s">
        <v>24</v>
      </c>
      <c r="B19" s="1">
        <f>B17</f>
        <v>6293.4027777777774</v>
      </c>
      <c r="C19" s="1">
        <f>G10</f>
        <v>5.5</v>
      </c>
      <c r="D19" s="1">
        <v>0.05</v>
      </c>
      <c r="E19" s="1">
        <f>SQRT(B19/C19)</f>
        <v>33.826839203582864</v>
      </c>
      <c r="F19" s="1">
        <f t="shared" si="0"/>
        <v>33.784529194274526</v>
      </c>
      <c r="G19" s="1">
        <f>C124</f>
        <v>-0.60528031544116634</v>
      </c>
      <c r="H19" s="1">
        <f>E124+G3*G4/G10</f>
        <v>30.052048088688462</v>
      </c>
      <c r="I19" s="1">
        <f>F124</f>
        <v>-0.58697880989005968</v>
      </c>
      <c r="J19" s="1">
        <f>H124+G3*G4/G10</f>
        <v>29.415925665582403</v>
      </c>
      <c r="K19" s="8">
        <f t="shared" si="1"/>
        <v>1.0510098418883524</v>
      </c>
      <c r="L19" s="1">
        <f t="shared" si="2"/>
        <v>-0.61370897353039411</v>
      </c>
      <c r="M19">
        <f>(J19/ABS(J19))*SQRT(I19^2+(J19/F19)^2)</f>
        <v>1.0500709550215543</v>
      </c>
      <c r="N19">
        <f>ATAN(I19*F19/J19)</f>
        <v>-0.59316681434547891</v>
      </c>
    </row>
    <row r="21" spans="1:14">
      <c r="C21" s="16" t="s">
        <v>40</v>
      </c>
      <c r="D21" s="16"/>
      <c r="E21" s="16"/>
      <c r="F21" s="16" t="s">
        <v>41</v>
      </c>
      <c r="G21" s="16"/>
      <c r="H21" s="16"/>
    </row>
    <row r="22" spans="1:14">
      <c r="B22" s="1" t="s">
        <v>2</v>
      </c>
      <c r="C22" s="1" t="s">
        <v>7</v>
      </c>
      <c r="D22" s="1" t="s">
        <v>33</v>
      </c>
      <c r="E22" s="1" t="s">
        <v>11</v>
      </c>
      <c r="F22" s="1" t="s">
        <v>7</v>
      </c>
      <c r="G22" s="1" t="s">
        <v>33</v>
      </c>
      <c r="H22" s="1" t="s">
        <v>11</v>
      </c>
    </row>
    <row r="23" spans="1:14">
      <c r="B23" s="1">
        <v>0</v>
      </c>
      <c r="C23" s="1">
        <v>0</v>
      </c>
      <c r="D23" s="1">
        <v>0</v>
      </c>
      <c r="E23" s="1">
        <f>D23*$E$18</f>
        <v>0</v>
      </c>
      <c r="F23" s="1">
        <v>0</v>
      </c>
      <c r="G23" s="1">
        <v>0</v>
      </c>
      <c r="H23" s="1">
        <v>0</v>
      </c>
    </row>
    <row r="24" spans="1:14">
      <c r="B24" s="1">
        <v>0</v>
      </c>
      <c r="C24" s="1">
        <f t="shared" ref="C24:C64" si="3">EXP(-$E$17*$D$17*B24)*$K$17*SIN($F$17*B24+$L$17)</f>
        <v>1</v>
      </c>
      <c r="D24" s="1">
        <f t="shared" ref="D24:D64" si="4">EXP(-$D$17*$E$17*B24)*$K$17*COS($F$17*B24+$L$17)-EXP(-$D$17*$E$17*B24)*$K$17*($E$17*$D$17/$F$17)*SIN($F$17*B24+$L$17)</f>
        <v>5.9198693831108443E-2</v>
      </c>
      <c r="E24" s="1">
        <f t="shared" ref="E24:E87" si="5">D24*$E$18</f>
        <v>2.0025046972870379</v>
      </c>
      <c r="F24" s="8">
        <f t="shared" ref="F24:F64" si="6">EXP(-$E$17*$D$17*B24)*$M$17*SIN($F$17*B24+$N$17)</f>
        <v>0.99999999999999989</v>
      </c>
      <c r="G24" s="1">
        <f t="shared" ref="G24:G64" si="7">EXP(-$E$17*$D$17*B24)*$M$17*COS($F$17*B24+$N$17)</f>
        <v>5.9198693831108457E-2</v>
      </c>
      <c r="H24" s="1">
        <f>G24*$F$17</f>
        <v>2.0000000000000031</v>
      </c>
    </row>
    <row r="25" spans="1:14">
      <c r="B25" s="1">
        <f>B24+0.005</f>
        <v>5.0000000000000001E-3</v>
      </c>
      <c r="C25" s="1">
        <f t="shared" si="3"/>
        <v>0.99567964465611636</v>
      </c>
      <c r="D25" s="1">
        <f t="shared" si="4"/>
        <v>-0.10975186811844496</v>
      </c>
      <c r="E25" s="1">
        <f t="shared" si="5"/>
        <v>-3.7125587951354704</v>
      </c>
      <c r="F25" s="8">
        <f t="shared" si="6"/>
        <v>0.98733397221545249</v>
      </c>
      <c r="G25" s="1">
        <f t="shared" si="7"/>
        <v>-0.10884000900420417</v>
      </c>
      <c r="H25" s="1">
        <f t="shared" ref="H25:H88" si="8">G25*$F$17</f>
        <v>-3.6771084617076379</v>
      </c>
    </row>
    <row r="26" spans="1:14">
      <c r="B26" s="1">
        <f t="shared" ref="B26:B89" si="9">B25+0.005</f>
        <v>0.01</v>
      </c>
      <c r="C26" s="1">
        <f t="shared" si="3"/>
        <v>0.9632557423056306</v>
      </c>
      <c r="D26" s="1">
        <f t="shared" si="4"/>
        <v>-0.27276314073768981</v>
      </c>
      <c r="E26" s="1">
        <f t="shared" si="5"/>
        <v>-9.2267149023980757</v>
      </c>
      <c r="F26" s="8">
        <f t="shared" si="6"/>
        <v>0.94694053232255071</v>
      </c>
      <c r="G26" s="1">
        <f t="shared" si="7"/>
        <v>-0.27098051950140267</v>
      </c>
      <c r="H26" s="1">
        <f t="shared" si="8"/>
        <v>-9.1549492721748162</v>
      </c>
    </row>
    <row r="27" spans="1:14">
      <c r="B27" s="1">
        <f t="shared" si="9"/>
        <v>1.4999999999999999E-2</v>
      </c>
      <c r="C27" s="1">
        <f t="shared" si="3"/>
        <v>0.90411716301318423</v>
      </c>
      <c r="D27" s="1">
        <f t="shared" si="4"/>
        <v>-0.42532179710599871</v>
      </c>
      <c r="E27" s="1">
        <f t="shared" si="5"/>
        <v>-14.387292040483514</v>
      </c>
      <c r="F27" s="8">
        <f t="shared" si="6"/>
        <v>0.88042776622568331</v>
      </c>
      <c r="G27" s="1">
        <f t="shared" si="7"/>
        <v>-0.4227334625499603</v>
      </c>
      <c r="H27" s="1">
        <f t="shared" si="8"/>
        <v>-14.281851006915891</v>
      </c>
    </row>
    <row r="28" spans="1:14">
      <c r="B28" s="1">
        <f t="shared" si="9"/>
        <v>0.02</v>
      </c>
      <c r="C28" s="1">
        <f t="shared" si="3"/>
        <v>0.82038546279441626</v>
      </c>
      <c r="D28" s="1">
        <f t="shared" si="4"/>
        <v>-0.56328599505361499</v>
      </c>
      <c r="E28" s="1">
        <f t="shared" si="5"/>
        <v>-19.054184780308805</v>
      </c>
      <c r="F28" s="8">
        <f t="shared" si="6"/>
        <v>0.79011592187778423</v>
      </c>
      <c r="G28" s="1">
        <f t="shared" si="7"/>
        <v>-0.55997870532172622</v>
      </c>
      <c r="H28" s="1">
        <f t="shared" si="8"/>
        <v>-18.918616918113912</v>
      </c>
    </row>
    <row r="29" spans="1:14">
      <c r="B29" s="1">
        <f t="shared" si="9"/>
        <v>2.5000000000000001E-2</v>
      </c>
      <c r="C29" s="1">
        <f t="shared" si="3"/>
        <v>0.71484255924991957</v>
      </c>
      <c r="D29" s="1">
        <f t="shared" si="4"/>
        <v>-0.68299635385933177</v>
      </c>
      <c r="E29" s="1">
        <f t="shared" si="5"/>
        <v>-23.103607838633</v>
      </c>
      <c r="F29" s="8">
        <f t="shared" si="6"/>
        <v>0.6789598064878607</v>
      </c>
      <c r="G29" s="1">
        <f t="shared" si="7"/>
        <v>-0.67907575724081315</v>
      </c>
      <c r="H29" s="1">
        <f t="shared" si="8"/>
        <v>-22.942254745626332</v>
      </c>
    </row>
    <row r="30" spans="1:14">
      <c r="B30" s="1">
        <f t="shared" si="9"/>
        <v>3.0000000000000002E-2</v>
      </c>
      <c r="C30" s="1">
        <f t="shared" si="3"/>
        <v>0.5908409330790827</v>
      </c>
      <c r="D30" s="1">
        <f t="shared" si="4"/>
        <v>-0.78137141691582168</v>
      </c>
      <c r="E30" s="1">
        <f t="shared" si="5"/>
        <v>-26.431325278287208</v>
      </c>
      <c r="F30" s="8">
        <f t="shared" si="6"/>
        <v>0.55045452829499431</v>
      </c>
      <c r="G30" s="1">
        <f t="shared" si="7"/>
        <v>-0.77695874537190257</v>
      </c>
      <c r="H30" s="1">
        <f t="shared" si="8"/>
        <v>-26.24918541576395</v>
      </c>
    </row>
    <row r="31" spans="1:14">
      <c r="B31" s="1">
        <f t="shared" si="9"/>
        <v>3.5000000000000003E-2</v>
      </c>
      <c r="C31" s="1">
        <f t="shared" si="3"/>
        <v>0.45219918967680883</v>
      </c>
      <c r="D31" s="1">
        <f t="shared" si="4"/>
        <v>-0.8559851591237968</v>
      </c>
      <c r="E31" s="1">
        <f t="shared" si="5"/>
        <v>-28.955272338333966</v>
      </c>
      <c r="F31" s="8">
        <f t="shared" si="6"/>
        <v>0.40852752958434674</v>
      </c>
      <c r="G31" s="1">
        <f t="shared" si="7"/>
        <v>-0.85121353627704999</v>
      </c>
      <c r="H31" s="1">
        <f t="shared" si="8"/>
        <v>-28.757848566913655</v>
      </c>
    </row>
    <row r="32" spans="1:14">
      <c r="B32" s="1">
        <f t="shared" si="9"/>
        <v>0.04</v>
      </c>
      <c r="C32" s="1">
        <f t="shared" si="3"/>
        <v>0.30308618176735719</v>
      </c>
      <c r="D32" s="1">
        <f t="shared" si="4"/>
        <v>-0.90512464682164528</v>
      </c>
      <c r="E32" s="1">
        <f t="shared" si="5"/>
        <v>-30.617505887235524</v>
      </c>
      <c r="F32" s="8">
        <f t="shared" si="6"/>
        <v>0.25742019613547662</v>
      </c>
      <c r="G32" s="1">
        <f t="shared" si="7"/>
        <v>-0.90013512135137574</v>
      </c>
      <c r="H32" s="1">
        <f t="shared" si="8"/>
        <v>-30.410641286087397</v>
      </c>
    </row>
    <row r="33" spans="2:22">
      <c r="B33" s="1">
        <f t="shared" si="9"/>
        <v>4.4999999999999998E-2</v>
      </c>
      <c r="C33" s="1">
        <f t="shared" si="3"/>
        <v>0.1478971640485299</v>
      </c>
      <c r="D33" s="1">
        <f t="shared" si="4"/>
        <v>-0.92782655144030213</v>
      </c>
      <c r="E33" s="1">
        <f t="shared" si="5"/>
        <v>-31.385439564385905</v>
      </c>
      <c r="F33" s="8">
        <f t="shared" si="6"/>
        <v>0.1015625681655855</v>
      </c>
      <c r="G33" s="1">
        <f t="shared" si="7"/>
        <v>-0.92276397273727706</v>
      </c>
      <c r="H33" s="1">
        <f t="shared" si="8"/>
        <v>-31.17514637636728</v>
      </c>
    </row>
    <row r="34" spans="2:22">
      <c r="B34" s="1">
        <f t="shared" si="9"/>
        <v>4.9999999999999996E-2</v>
      </c>
      <c r="C34" s="1">
        <f t="shared" si="3"/>
        <v>-8.8743819126663129E-3</v>
      </c>
      <c r="D34" s="1">
        <f t="shared" si="4"/>
        <v>-0.92389183825854848</v>
      </c>
      <c r="E34" s="1">
        <f t="shared" si="5"/>
        <v>-31.252340654274505</v>
      </c>
      <c r="F34" s="8">
        <f t="shared" si="6"/>
        <v>-5.4555186073474864E-2</v>
      </c>
      <c r="G34" s="1">
        <f t="shared" si="7"/>
        <v>-0.91890069369637728</v>
      </c>
      <c r="H34" s="1">
        <f t="shared" si="8"/>
        <v>-31.044627312824371</v>
      </c>
    </row>
    <row r="35" spans="2:22">
      <c r="B35" s="1">
        <f t="shared" si="9"/>
        <v>5.4999999999999993E-2</v>
      </c>
      <c r="C35" s="1">
        <f t="shared" si="3"/>
        <v>-0.16276555278502389</v>
      </c>
      <c r="D35" s="1">
        <f t="shared" si="4"/>
        <v>-0.89387858062203207</v>
      </c>
      <c r="E35" s="1">
        <f t="shared" si="5"/>
        <v>-30.237087014228361</v>
      </c>
      <c r="F35" s="8">
        <f t="shared" si="6"/>
        <v>-0.20651084267632416</v>
      </c>
      <c r="G35" s="1">
        <f t="shared" si="7"/>
        <v>-0.88909891288691612</v>
      </c>
      <c r="H35" s="1">
        <f t="shared" si="8"/>
        <v>-30.03778817902576</v>
      </c>
    </row>
    <row r="36" spans="2:22">
      <c r="B36" s="1">
        <f t="shared" si="9"/>
        <v>5.9999999999999991E-2</v>
      </c>
      <c r="C36" s="1">
        <f t="shared" si="3"/>
        <v>-0.30946980305219696</v>
      </c>
      <c r="D36" s="1">
        <f t="shared" si="4"/>
        <v>-0.83907346983314768</v>
      </c>
      <c r="E36" s="1">
        <f t="shared" si="5"/>
        <v>-28.383203344038222</v>
      </c>
      <c r="F36" s="8">
        <f t="shared" si="6"/>
        <v>-0.35007412383185216</v>
      </c>
      <c r="G36" s="1">
        <f t="shared" si="7"/>
        <v>-0.83463698850180745</v>
      </c>
      <c r="H36" s="1">
        <f t="shared" si="8"/>
        <v>-28.197817704660686</v>
      </c>
    </row>
    <row r="37" spans="2:22">
      <c r="B37" s="1">
        <f t="shared" si="9"/>
        <v>6.4999999999999988E-2</v>
      </c>
      <c r="C37" s="1">
        <f t="shared" si="3"/>
        <v>-0.44495619046388113</v>
      </c>
      <c r="D37" s="1">
        <f t="shared" si="4"/>
        <v>-0.76144318423137547</v>
      </c>
      <c r="E37" s="1">
        <f t="shared" si="5"/>
        <v>-25.75721615565886</v>
      </c>
      <c r="F37" s="8">
        <f t="shared" si="6"/>
        <v>-0.48132318817299347</v>
      </c>
      <c r="G37" s="1">
        <f t="shared" si="7"/>
        <v>-0.75746967837496904</v>
      </c>
      <c r="H37" s="1">
        <f t="shared" si="8"/>
        <v>-25.590756462836879</v>
      </c>
    </row>
    <row r="38" spans="2:22">
      <c r="B38" s="1">
        <f t="shared" si="9"/>
        <v>6.9999999999999993E-2</v>
      </c>
      <c r="C38" s="1">
        <f t="shared" si="3"/>
        <v>-0.56557882250506375</v>
      </c>
      <c r="D38" s="1">
        <f t="shared" si="4"/>
        <v>-0.66356733141999491</v>
      </c>
      <c r="E38" s="1">
        <f t="shared" si="5"/>
        <v>-22.446385420694746</v>
      </c>
      <c r="F38" s="8">
        <f t="shared" si="6"/>
        <v>-0.59675043922899296</v>
      </c>
      <c r="G38" s="1">
        <f t="shared" si="7"/>
        <v>-0.66016147970254202</v>
      </c>
      <c r="H38" s="1">
        <f t="shared" si="8"/>
        <v>-22.303244783946003</v>
      </c>
    </row>
    <row r="39" spans="2:22">
      <c r="B39" s="1">
        <f t="shared" si="9"/>
        <v>7.4999999999999997E-2</v>
      </c>
      <c r="C39" s="1">
        <f t="shared" si="3"/>
        <v>-0.66817357107896858</v>
      </c>
      <c r="D39" s="1">
        <f t="shared" si="4"/>
        <v>-0.54855517029795575</v>
      </c>
      <c r="E39" s="1">
        <f t="shared" si="5"/>
        <v>-18.555887539962963</v>
      </c>
      <c r="F39" s="8">
        <f t="shared" si="6"/>
        <v>-0.69335483693289723</v>
      </c>
      <c r="G39" s="1">
        <f t="shared" si="7"/>
        <v>-0.54580383217148598</v>
      </c>
      <c r="H39" s="1">
        <f t="shared" si="8"/>
        <v>-18.439725502344483</v>
      </c>
    </row>
    <row r="40" spans="2:22">
      <c r="B40" s="1">
        <f t="shared" si="9"/>
        <v>0.08</v>
      </c>
      <c r="C40" s="1">
        <f t="shared" si="3"/>
        <v>-0.75013953207336459</v>
      </c>
      <c r="D40" s="1">
        <f t="shared" si="4"/>
        <v>-0.4199487415507398</v>
      </c>
      <c r="E40" s="1">
        <f t="shared" si="5"/>
        <v>-14.205538554183853</v>
      </c>
      <c r="F40" s="8">
        <f t="shared" si="6"/>
        <v>-0.76871832628877312</v>
      </c>
      <c r="G40" s="1">
        <f t="shared" si="7"/>
        <v>-0.41791879813307325</v>
      </c>
      <c r="H40" s="1">
        <f t="shared" si="8"/>
        <v>-14.119189836362935</v>
      </c>
      <c r="P40" s="1"/>
      <c r="Q40" s="1"/>
      <c r="R40" s="1"/>
      <c r="S40" s="1"/>
      <c r="T40" s="1"/>
      <c r="U40" s="1"/>
      <c r="V40" s="1"/>
    </row>
    <row r="41" spans="2:22">
      <c r="B41" s="1">
        <f t="shared" si="9"/>
        <v>8.5000000000000006E-2</v>
      </c>
      <c r="C41" s="1">
        <f t="shared" si="3"/>
        <v>-0.80950318049247727</v>
      </c>
      <c r="D41" s="1">
        <f t="shared" si="4"/>
        <v>-0.28161537578538781</v>
      </c>
      <c r="E41" s="1">
        <f t="shared" si="5"/>
        <v>-9.5261580339488763</v>
      </c>
      <c r="F41" s="8">
        <f t="shared" si="6"/>
        <v>-0.82106448677427912</v>
      </c>
      <c r="G41" s="1">
        <f t="shared" si="7"/>
        <v>-0.28035217230112158</v>
      </c>
      <c r="H41" s="1">
        <f t="shared" si="8"/>
        <v>-9.4715661497855237</v>
      </c>
      <c r="P41" s="1"/>
      <c r="Q41" s="1"/>
      <c r="R41" s="1"/>
      <c r="S41" s="1"/>
      <c r="T41" s="1"/>
      <c r="U41" s="1"/>
      <c r="V41" s="1"/>
    </row>
    <row r="42" spans="2:22">
      <c r="B42" s="1">
        <f t="shared" si="9"/>
        <v>9.0000000000000011E-2</v>
      </c>
      <c r="C42" s="1">
        <f t="shared" si="3"/>
        <v>-0.84496369589167042</v>
      </c>
      <c r="D42" s="1">
        <f t="shared" si="4"/>
        <v>-0.13763279929232564</v>
      </c>
      <c r="E42" s="1">
        <f t="shared" si="5"/>
        <v>-4.6556825708004927</v>
      </c>
      <c r="F42" s="8">
        <f t="shared" si="6"/>
        <v>-0.84929804098179007</v>
      </c>
      <c r="G42" s="1">
        <f t="shared" si="7"/>
        <v>-0.13715922306431139</v>
      </c>
      <c r="H42" s="1">
        <f t="shared" si="8"/>
        <v>-4.6338597758802402</v>
      </c>
    </row>
    <row r="43" spans="2:22">
      <c r="B43" s="1">
        <f t="shared" si="9"/>
        <v>9.5000000000000015E-2</v>
      </c>
      <c r="C43" s="1">
        <f t="shared" si="3"/>
        <v>-0.85591849128026631</v>
      </c>
      <c r="D43" s="1">
        <f t="shared" si="4"/>
        <v>7.8297871120291337E-3</v>
      </c>
      <c r="E43" s="1">
        <f t="shared" si="5"/>
        <v>0.26485694963689493</v>
      </c>
      <c r="F43" s="8">
        <f t="shared" si="6"/>
        <v>-0.8530244254855297</v>
      </c>
      <c r="G43" s="1">
        <f t="shared" si="7"/>
        <v>7.5135776884141855E-3</v>
      </c>
      <c r="H43" s="1">
        <f t="shared" si="8"/>
        <v>0.25384268476767874</v>
      </c>
    </row>
    <row r="44" spans="2:22">
      <c r="B44" s="1">
        <f t="shared" si="9"/>
        <v>0.10000000000000002</v>
      </c>
      <c r="C44" s="1">
        <f t="shared" si="3"/>
        <v>-0.84246855508031138</v>
      </c>
      <c r="D44" s="1">
        <f t="shared" si="4"/>
        <v>0.15063122336344797</v>
      </c>
      <c r="E44" s="1">
        <f t="shared" si="5"/>
        <v>5.0953781717543292</v>
      </c>
      <c r="F44" s="8">
        <f t="shared" si="6"/>
        <v>-0.83254920449336534</v>
      </c>
      <c r="G44" s="1">
        <f t="shared" si="7"/>
        <v>0.14954742211143821</v>
      </c>
      <c r="H44" s="1">
        <f t="shared" si="8"/>
        <v>5.0523892482523802</v>
      </c>
    </row>
    <row r="45" spans="2:22">
      <c r="B45" s="1">
        <f t="shared" si="9"/>
        <v>0.10500000000000002</v>
      </c>
      <c r="C45" s="1">
        <f t="shared" si="3"/>
        <v>-0.80540379353221725</v>
      </c>
      <c r="D45" s="1">
        <f t="shared" si="4"/>
        <v>0.28677510750996948</v>
      </c>
      <c r="E45" s="1">
        <f t="shared" si="5"/>
        <v>9.7006954493299258</v>
      </c>
      <c r="F45" s="8">
        <f t="shared" si="6"/>
        <v>-0.78885768093640629</v>
      </c>
      <c r="G45" s="1">
        <f t="shared" si="7"/>
        <v>0.28496725755144142</v>
      </c>
      <c r="H45" s="1">
        <f t="shared" si="8"/>
        <v>9.6274846321590211</v>
      </c>
    </row>
    <row r="46" spans="2:22">
      <c r="B46" s="1">
        <f t="shared" si="9"/>
        <v>0.11000000000000003</v>
      </c>
      <c r="C46" s="1">
        <f t="shared" si="3"/>
        <v>-0.74616912374806299</v>
      </c>
      <c r="D46" s="1">
        <f t="shared" si="4"/>
        <v>0.41252045917972768</v>
      </c>
      <c r="E46" s="1">
        <f t="shared" si="5"/>
        <v>13.954263240860817</v>
      </c>
      <c r="F46" s="8">
        <f t="shared" si="6"/>
        <v>-0.72357561407970739</v>
      </c>
      <c r="G46" s="1">
        <f t="shared" si="7"/>
        <v>0.41005186268732363</v>
      </c>
      <c r="H46" s="1">
        <f t="shared" si="8"/>
        <v>13.853409126126534</v>
      </c>
    </row>
    <row r="47" spans="2:22">
      <c r="B47" s="1">
        <f t="shared" si="9"/>
        <v>0.11500000000000003</v>
      </c>
      <c r="C47" s="1">
        <f t="shared" si="3"/>
        <v>-0.66681259975480778</v>
      </c>
      <c r="D47" s="1">
        <f t="shared" si="4"/>
        <v>0.52448329910359792</v>
      </c>
      <c r="E47" s="1">
        <f t="shared" si="5"/>
        <v>17.741612223742063</v>
      </c>
      <c r="F47" s="8">
        <f t="shared" si="6"/>
        <v>-0.63891247214359037</v>
      </c>
      <c r="G47" s="1">
        <f t="shared" si="7"/>
        <v>0.52143489457638359</v>
      </c>
      <c r="H47" s="1">
        <f t="shared" si="8"/>
        <v>17.616432418729293</v>
      </c>
    </row>
    <row r="48" spans="2:22">
      <c r="B48" s="1">
        <f t="shared" si="9"/>
        <v>0.12000000000000004</v>
      </c>
      <c r="C48" s="1">
        <f t="shared" si="3"/>
        <v>-0.56991734079844891</v>
      </c>
      <c r="D48" s="1">
        <f t="shared" si="4"/>
        <v>0.6197264225171718</v>
      </c>
      <c r="E48" s="1">
        <f t="shared" si="5"/>
        <v>20.963386044700027</v>
      </c>
      <c r="F48" s="8">
        <f t="shared" si="6"/>
        <v>-0.5375891186965126</v>
      </c>
      <c r="G48" s="1">
        <f t="shared" si="7"/>
        <v>0.61619419857950353</v>
      </c>
      <c r="H48" s="1">
        <f t="shared" si="8"/>
        <v>20.81783089125183</v>
      </c>
    </row>
    <row r="49" spans="1:8">
      <c r="B49" s="1">
        <f t="shared" si="9"/>
        <v>0.12500000000000003</v>
      </c>
      <c r="C49" s="1">
        <f t="shared" si="3"/>
        <v>-0.45851945987524817</v>
      </c>
      <c r="D49" s="1">
        <f t="shared" si="4"/>
        <v>0.69583502401342479</v>
      </c>
      <c r="E49" s="1">
        <f t="shared" si="5"/>
        <v>23.537899469523342</v>
      </c>
      <c r="F49" s="8">
        <f t="shared" si="6"/>
        <v>-0.42275224023314056</v>
      </c>
      <c r="G49" s="1">
        <f t="shared" si="7"/>
        <v>0.6919270506950862</v>
      </c>
      <c r="H49" s="1">
        <f t="shared" si="8"/>
        <v>23.37642964451641</v>
      </c>
    </row>
    <row r="50" spans="1:8">
      <c r="B50" s="1">
        <f t="shared" si="9"/>
        <v>0.13000000000000003</v>
      </c>
      <c r="C50" s="1">
        <f t="shared" si="3"/>
        <v>-0.3360145497629019</v>
      </c>
      <c r="D50" s="1">
        <f t="shared" si="4"/>
        <v>0.75097627108212062</v>
      </c>
      <c r="E50" s="1">
        <f t="shared" si="5"/>
        <v>25.403153567601152</v>
      </c>
      <c r="F50" s="8">
        <f t="shared" si="6"/>
        <v>-0.29787815885464503</v>
      </c>
      <c r="G50" s="1">
        <f t="shared" si="7"/>
        <v>0.74680943900463526</v>
      </c>
      <c r="H50" s="1">
        <f t="shared" si="8"/>
        <v>25.23060529461188</v>
      </c>
    </row>
    <row r="51" spans="1:8">
      <c r="B51" s="1">
        <f t="shared" si="9"/>
        <v>0.13500000000000004</v>
      </c>
      <c r="C51" s="1">
        <f t="shared" si="3"/>
        <v>-0.20605556473889622</v>
      </c>
      <c r="D51" s="1">
        <f t="shared" si="4"/>
        <v>0.78394140970789461</v>
      </c>
      <c r="E51" s="1">
        <f t="shared" si="5"/>
        <v>26.518260011219024</v>
      </c>
      <c r="F51" s="8">
        <f t="shared" si="6"/>
        <v>-0.16666893000977423</v>
      </c>
      <c r="G51" s="1">
        <f t="shared" si="7"/>
        <v>0.7796379743511429</v>
      </c>
      <c r="H51" s="1">
        <f t="shared" si="8"/>
        <v>26.339701905431241</v>
      </c>
    </row>
    <row r="52" spans="1:8">
      <c r="B52" s="1">
        <f t="shared" si="9"/>
        <v>0.14000000000000004</v>
      </c>
      <c r="C52" s="1">
        <f t="shared" si="3"/>
        <v>-7.2445132060613857E-2</v>
      </c>
      <c r="D52" s="1">
        <f t="shared" si="4"/>
        <v>0.79416950346990367</v>
      </c>
      <c r="E52" s="1">
        <f t="shared" si="5"/>
        <v>26.864244094265675</v>
      </c>
      <c r="F52" s="8">
        <f t="shared" si="6"/>
        <v>-3.2943794938871812E-2</v>
      </c>
      <c r="G52" s="1">
        <f t="shared" si="7"/>
        <v>0.78985353557932914</v>
      </c>
      <c r="H52" s="1">
        <f t="shared" si="8"/>
        <v>26.684829831980799</v>
      </c>
    </row>
    <row r="53" spans="1:8">
      <c r="B53" s="1">
        <f t="shared" si="9"/>
        <v>0.14500000000000005</v>
      </c>
      <c r="C53" s="1">
        <f t="shared" si="3"/>
        <v>6.0974565975208603E-2</v>
      </c>
      <c r="D53" s="1">
        <f t="shared" si="4"/>
        <v>0.78175244239580188</v>
      </c>
      <c r="E53" s="1">
        <f t="shared" si="5"/>
        <v>26.444214165930966</v>
      </c>
      <c r="F53" s="8">
        <f t="shared" si="6"/>
        <v>9.9470862564695756E-2</v>
      </c>
      <c r="G53" s="1">
        <f t="shared" si="7"/>
        <v>0.77754628655165414</v>
      </c>
      <c r="H53" s="1">
        <f t="shared" si="8"/>
        <v>26.269035217904104</v>
      </c>
    </row>
    <row r="54" spans="1:8">
      <c r="B54" s="1">
        <f t="shared" si="9"/>
        <v>0.15000000000000005</v>
      </c>
      <c r="C54" s="1">
        <f t="shared" si="3"/>
        <v>0.1904311825029589</v>
      </c>
      <c r="D54" s="1">
        <f t="shared" si="4"/>
        <v>0.74742139395669871</v>
      </c>
      <c r="E54" s="1">
        <f t="shared" si="5"/>
        <v>25.282903310691008</v>
      </c>
      <c r="F54" s="8">
        <f t="shared" si="6"/>
        <v>0.22684991595882342</v>
      </c>
      <c r="G54" s="1">
        <f t="shared" si="7"/>
        <v>0.74344223538476273</v>
      </c>
      <c r="H54" s="1">
        <f t="shared" si="8"/>
        <v>25.116845905613232</v>
      </c>
    </row>
    <row r="55" spans="1:8">
      <c r="B55" s="1">
        <f t="shared" si="9"/>
        <v>0.15500000000000005</v>
      </c>
      <c r="C55" s="1">
        <f t="shared" si="3"/>
        <v>0.31232778572877717</v>
      </c>
      <c r="D55" s="1">
        <f t="shared" si="4"/>
        <v>0.69251539085379887</v>
      </c>
      <c r="E55" s="1">
        <f t="shared" si="5"/>
        <v>23.425606772417794</v>
      </c>
      <c r="F55" s="8">
        <f t="shared" si="6"/>
        <v>0.34567321235882115</v>
      </c>
      <c r="G55" s="1">
        <f t="shared" si="7"/>
        <v>0.6888720258155665</v>
      </c>
      <c r="H55" s="1">
        <f t="shared" si="8"/>
        <v>23.273217067285042</v>
      </c>
    </row>
    <row r="56" spans="1:8">
      <c r="B56" s="1">
        <f t="shared" si="9"/>
        <v>0.16000000000000006</v>
      </c>
      <c r="C56" s="1">
        <f t="shared" si="3"/>
        <v>0.42334170393305398</v>
      </c>
      <c r="D56" s="1">
        <f t="shared" si="4"/>
        <v>0.61893324409507633</v>
      </c>
      <c r="E56" s="1">
        <f t="shared" si="5"/>
        <v>20.93655532575605</v>
      </c>
      <c r="F56" s="8">
        <f t="shared" si="6"/>
        <v>0.45272174909746554</v>
      </c>
      <c r="G56" s="1">
        <f t="shared" si="7"/>
        <v>0.61572314183543819</v>
      </c>
      <c r="H56" s="1">
        <f t="shared" si="8"/>
        <v>20.801916460929796</v>
      </c>
    </row>
    <row r="57" spans="1:8">
      <c r="B57" s="1">
        <f t="shared" si="9"/>
        <v>0.16500000000000006</v>
      </c>
      <c r="C57" s="1">
        <f t="shared" si="3"/>
        <v>0.52051395164081171</v>
      </c>
      <c r="D57" s="1">
        <f t="shared" si="4"/>
        <v>0.52907042179312813</v>
      </c>
      <c r="E57" s="1">
        <f t="shared" si="5"/>
        <v>17.896780085367908</v>
      </c>
      <c r="F57" s="8">
        <f t="shared" si="6"/>
        <v>0.54516371526154517</v>
      </c>
      <c r="G57" s="1">
        <f t="shared" si="7"/>
        <v>0.52637715629759674</v>
      </c>
      <c r="H57" s="1">
        <f t="shared" si="8"/>
        <v>17.783404404135361</v>
      </c>
    </row>
    <row r="58" spans="1:8">
      <c r="B58" s="1">
        <f t="shared" si="9"/>
        <v>0.17000000000000007</v>
      </c>
      <c r="C58" s="1">
        <f t="shared" si="3"/>
        <v>0.60132686431970606</v>
      </c>
      <c r="D58" s="1">
        <f t="shared" si="4"/>
        <v>0.42574293204734859</v>
      </c>
      <c r="E58" s="1">
        <f t="shared" si="5"/>
        <v>14.401537704427566</v>
      </c>
      <c r="F58" s="8">
        <f t="shared" si="6"/>
        <v>0.62062813335527778</v>
      </c>
      <c r="G58" s="1">
        <f t="shared" si="7"/>
        <v>0.42363405008347643</v>
      </c>
      <c r="H58" s="1">
        <f t="shared" si="8"/>
        <v>14.312276932733967</v>
      </c>
    </row>
    <row r="59" spans="1:8">
      <c r="B59" s="1">
        <f t="shared" si="9"/>
        <v>0.17500000000000007</v>
      </c>
      <c r="C59" s="1">
        <f t="shared" si="3"/>
        <v>0.66376794243556969</v>
      </c>
      <c r="D59" s="1">
        <f t="shared" si="4"/>
        <v>0.31210058184963058</v>
      </c>
      <c r="E59" s="1">
        <f t="shared" si="5"/>
        <v>10.557376197572106</v>
      </c>
      <c r="F59" s="8">
        <f t="shared" si="6"/>
        <v>0.67726422512007034</v>
      </c>
      <c r="G59" s="1">
        <f t="shared" si="7"/>
        <v>0.31062596030634199</v>
      </c>
      <c r="H59" s="1">
        <f t="shared" si="8"/>
        <v>10.49435182446917</v>
      </c>
    </row>
    <row r="60" spans="1:8">
      <c r="B60" s="1">
        <f t="shared" si="9"/>
        <v>0.18000000000000008</v>
      </c>
      <c r="C60" s="1">
        <f t="shared" si="3"/>
        <v>0.70637832947512202</v>
      </c>
      <c r="D60" s="1">
        <f t="shared" si="4"/>
        <v>0.19153224481262762</v>
      </c>
      <c r="E60" s="1">
        <f t="shared" si="5"/>
        <v>6.4789304475780227</v>
      </c>
      <c r="F60" s="8">
        <f t="shared" si="6"/>
        <v>0.71378506098393912</v>
      </c>
      <c r="G60" s="1">
        <f t="shared" si="7"/>
        <v>0.19072297561579901</v>
      </c>
      <c r="H60" s="1">
        <f t="shared" si="8"/>
        <v>6.4434859377108706</v>
      </c>
    </row>
    <row r="61" spans="1:8">
      <c r="B61" s="1">
        <f t="shared" si="9"/>
        <v>0.18500000000000008</v>
      </c>
      <c r="C61" s="1">
        <f t="shared" si="3"/>
        <v>0.72828480979866173</v>
      </c>
      <c r="D61" s="1">
        <f t="shared" si="4"/>
        <v>6.7565952500891285E-2</v>
      </c>
      <c r="E61" s="1">
        <f t="shared" si="5"/>
        <v>2.2855426108845669</v>
      </c>
      <c r="F61" s="8">
        <f t="shared" si="6"/>
        <v>0.72949452151922456</v>
      </c>
      <c r="G61" s="1">
        <f t="shared" si="7"/>
        <v>6.743377781205187E-2</v>
      </c>
      <c r="H61" s="1">
        <f t="shared" si="8"/>
        <v>2.278218435171488</v>
      </c>
    </row>
    <row r="62" spans="1:8">
      <c r="B62" s="1">
        <f t="shared" si="9"/>
        <v>0.19000000000000009</v>
      </c>
      <c r="C62" s="1">
        <f t="shared" si="3"/>
        <v>0.72921469723117238</v>
      </c>
      <c r="D62" s="1">
        <f t="shared" si="4"/>
        <v>-5.6233276578983443E-2</v>
      </c>
      <c r="E62" s="1">
        <f t="shared" si="5"/>
        <v>-1.9021940047278751</v>
      </c>
      <c r="F62" s="8">
        <f t="shared" si="6"/>
        <v>0.72429708782367541</v>
      </c>
      <c r="G62" s="1">
        <f t="shared" si="7"/>
        <v>-5.5695972126839827E-2</v>
      </c>
      <c r="H62" s="1">
        <f t="shared" si="8"/>
        <v>-1.8816621963227205</v>
      </c>
    </row>
    <row r="63" spans="1:8">
      <c r="B63" s="1">
        <f t="shared" si="9"/>
        <v>0.19500000000000009</v>
      </c>
      <c r="C63" s="1">
        <f t="shared" si="3"/>
        <v>0.70949348001325785</v>
      </c>
      <c r="D63" s="1">
        <f t="shared" si="4"/>
        <v>-0.17636494112493722</v>
      </c>
      <c r="E63" s="1">
        <f t="shared" si="5"/>
        <v>-5.9658685045826099</v>
      </c>
      <c r="F63" s="8">
        <f t="shared" si="6"/>
        <v>0.69869047175352106</v>
      </c>
      <c r="G63" s="1">
        <f t="shared" si="7"/>
        <v>-0.17518459027689104</v>
      </c>
      <c r="H63" s="1">
        <f t="shared" si="8"/>
        <v>-5.9185289045966467</v>
      </c>
    </row>
    <row r="64" spans="1:8">
      <c r="A64" s="5" t="s">
        <v>27</v>
      </c>
      <c r="B64" s="3">
        <f t="shared" si="9"/>
        <v>0.20000000000000009</v>
      </c>
      <c r="C64" s="3">
        <f t="shared" si="3"/>
        <v>0.67002557795208484</v>
      </c>
      <c r="D64" s="3">
        <f t="shared" si="4"/>
        <v>-0.28949103311580332</v>
      </c>
      <c r="E64" s="3">
        <f t="shared" si="5"/>
        <v>-9.7925666280873607</v>
      </c>
      <c r="F64" s="12">
        <f t="shared" si="6"/>
        <v>0.65374158235624991</v>
      </c>
      <c r="G64" s="3">
        <f t="shared" si="7"/>
        <v>-0.2877118224043963</v>
      </c>
      <c r="H64" s="3">
        <f t="shared" si="8"/>
        <v>-9.7202084635592545</v>
      </c>
    </row>
    <row r="65" spans="2:8">
      <c r="B65" s="1">
        <v>0.2</v>
      </c>
      <c r="C65" s="1">
        <f>EXP(-$E$18*$D$18*(B65-$B$64))*$K$18*SIN($F$18*(B65-$B$64)+$L$18)</f>
        <v>0.67002557795208273</v>
      </c>
      <c r="D65" s="1">
        <f>EXP(-$D$18*$E$18*(B65-$B$64))*$K$18*COS($F$18*(B65-$B$64)+$L$18)-EXP(-$D$18*$E$18*(B65-$B$64))*$K$18*($E$18*$D$18/$F$18)*SIN($F$18*(B65-$B$64)+$L$18)</f>
        <v>0.78648631101989974</v>
      </c>
      <c r="E65" s="1">
        <f t="shared" si="5"/>
        <v>26.60434597868921</v>
      </c>
      <c r="F65" s="8">
        <f>EXP(-$E$18*$D$18*(B65-$B$64))*$M$18*SIN($F$18*(B65-$B$64)+$N$18)</f>
        <v>0.65374158235624791</v>
      </c>
      <c r="G65" s="1">
        <f>EXP(-$E$18*$D$18*(B65-$B$64))*$M$18*COS($F$18*(B65-$B$64)+$N$18)</f>
        <v>0.78862806543393982</v>
      </c>
      <c r="H65" s="1">
        <f t="shared" si="8"/>
        <v>26.643427900077182</v>
      </c>
    </row>
    <row r="66" spans="2:8">
      <c r="B66" s="1">
        <f t="shared" si="9"/>
        <v>0.20500000000000002</v>
      </c>
      <c r="C66" s="1">
        <f t="shared" ref="C66:C124" si="10">EXP(-$E$18*$D$18*(B66-$B$64))*$K$18*SIN($F$18*(B66-$B$64)+$L$18)</f>
        <v>0.79162949454866871</v>
      </c>
      <c r="D66" s="1">
        <f t="shared" ref="D66:D124" si="11">EXP(-$D$18*$E$18*(B66-$B$64))*$K$18*COS($F$18*(B66-$B$64)+$L$18)-EXP(-$D$18*$E$18*(B66-$B$64))*$K$18*($E$18*$D$18/$F$18)*SIN($F$18*(B66-$B$64)+$L$18)</f>
        <v>0.6502229616486207</v>
      </c>
      <c r="E66" s="1">
        <f t="shared" si="5"/>
        <v>21.994987570165321</v>
      </c>
      <c r="F66" s="8">
        <f t="shared" ref="F66:F124" si="12">EXP(-$E$18*$D$18*(B66-$B$64))*$M$18*SIN($F$18*(B66-$B$64)+$N$18)</f>
        <v>0.77047768082233359</v>
      </c>
      <c r="G66" s="1">
        <f t="shared" ref="G66:G124" si="13">EXP(-$E$18*$D$18*(B66-$B$64))*$M$18*COS($F$18*(B66-$B$64)+$N$18)</f>
        <v>0.66187476840469905</v>
      </c>
      <c r="H66" s="1">
        <f t="shared" si="8"/>
        <v>22.361127436122246</v>
      </c>
    </row>
    <row r="67" spans="2:8">
      <c r="B67" s="1">
        <f t="shared" si="9"/>
        <v>0.21000000000000002</v>
      </c>
      <c r="C67" s="1">
        <f t="shared" si="10"/>
        <v>0.8887922289847171</v>
      </c>
      <c r="D67" s="1">
        <f t="shared" si="11"/>
        <v>0.49784473047849359</v>
      </c>
      <c r="E67" s="1">
        <f t="shared" si="5"/>
        <v>16.84051364624705</v>
      </c>
      <c r="F67" s="8">
        <f t="shared" si="12"/>
        <v>0.86345279582314871</v>
      </c>
      <c r="G67" s="1">
        <f t="shared" si="13"/>
        <v>0.51851736878240384</v>
      </c>
      <c r="H67" s="1">
        <f t="shared" si="8"/>
        <v>17.517865183367533</v>
      </c>
    </row>
    <row r="68" spans="2:8">
      <c r="B68" s="1">
        <f t="shared" si="9"/>
        <v>0.21500000000000002</v>
      </c>
      <c r="C68" s="1">
        <f t="shared" si="10"/>
        <v>0.9591741523684808</v>
      </c>
      <c r="D68" s="1">
        <f t="shared" si="11"/>
        <v>0.33393392253599136</v>
      </c>
      <c r="E68" s="1">
        <f t="shared" si="5"/>
        <v>11.295929102246676</v>
      </c>
      <c r="F68" s="8">
        <f t="shared" si="12"/>
        <v>0.93043439308129128</v>
      </c>
      <c r="G68" s="1">
        <f t="shared" si="13"/>
        <v>0.36289110254458595</v>
      </c>
      <c r="H68" s="1">
        <f t="shared" si="8"/>
        <v>12.260105048260035</v>
      </c>
    </row>
    <row r="69" spans="2:8">
      <c r="B69" s="1">
        <f t="shared" si="9"/>
        <v>0.22000000000000003</v>
      </c>
      <c r="C69" s="1">
        <f t="shared" si="10"/>
        <v>1.0012327246067165</v>
      </c>
      <c r="D69" s="1">
        <f t="shared" si="11"/>
        <v>0.16332234402739135</v>
      </c>
      <c r="E69" s="1">
        <f t="shared" si="5"/>
        <v>5.5246786697668089</v>
      </c>
      <c r="F69" s="8">
        <f t="shared" si="12"/>
        <v>0.96996295198047755</v>
      </c>
      <c r="G69" s="1">
        <f t="shared" si="13"/>
        <v>0.19960568621439159</v>
      </c>
      <c r="H69" s="1">
        <f t="shared" si="8"/>
        <v>6.7435841332533135</v>
      </c>
    </row>
    <row r="70" spans="2:8">
      <c r="B70" s="1">
        <f t="shared" si="9"/>
        <v>0.22500000000000003</v>
      </c>
      <c r="C70" s="1">
        <f t="shared" si="10"/>
        <v>1.0142527774817742</v>
      </c>
      <c r="D70" s="1">
        <f t="shared" si="11"/>
        <v>-9.0496138161820991E-3</v>
      </c>
      <c r="E70" s="1">
        <f t="shared" si="5"/>
        <v>-0.30611983141451377</v>
      </c>
      <c r="F70" s="8">
        <f t="shared" si="12"/>
        <v>0.98138030310435753</v>
      </c>
      <c r="G70" s="1">
        <f t="shared" si="13"/>
        <v>3.3410266524191545E-2</v>
      </c>
      <c r="H70" s="1">
        <f t="shared" si="8"/>
        <v>1.1287501247750422</v>
      </c>
    </row>
    <row r="71" spans="2:8">
      <c r="B71" s="1">
        <f t="shared" si="9"/>
        <v>0.23000000000000004</v>
      </c>
      <c r="C71" s="1">
        <f t="shared" si="10"/>
        <v>0.99835287665844197</v>
      </c>
      <c r="D71" s="1">
        <f t="shared" si="11"/>
        <v>-0.17827460032960574</v>
      </c>
      <c r="E71" s="1">
        <f t="shared" si="5"/>
        <v>-6.0304662394325739</v>
      </c>
      <c r="F71" s="8">
        <f t="shared" si="12"/>
        <v>0.9648348136739977</v>
      </c>
      <c r="G71" s="1">
        <f t="shared" si="13"/>
        <v>-0.13094331059860145</v>
      </c>
      <c r="H71" s="1">
        <f t="shared" si="8"/>
        <v>-4.4238580997134074</v>
      </c>
    </row>
    <row r="72" spans="2:8">
      <c r="B72" s="1">
        <f t="shared" si="9"/>
        <v>0.23500000000000004</v>
      </c>
      <c r="C72" s="1">
        <f t="shared" si="10"/>
        <v>0.95446798377163211</v>
      </c>
      <c r="D72" s="1">
        <f t="shared" si="11"/>
        <v>-0.33961662078418375</v>
      </c>
      <c r="E72" s="1">
        <f t="shared" si="5"/>
        <v>-11.488156822130762</v>
      </c>
      <c r="F72" s="8">
        <f t="shared" si="12"/>
        <v>0.9212636624334718</v>
      </c>
      <c r="G72" s="1">
        <f t="shared" si="13"/>
        <v>-0.28883501428633174</v>
      </c>
      <c r="H72" s="1">
        <f t="shared" si="8"/>
        <v>-9.7581549724852739</v>
      </c>
    </row>
    <row r="73" spans="2:8">
      <c r="B73" s="1">
        <f t="shared" si="9"/>
        <v>0.24000000000000005</v>
      </c>
      <c r="C73" s="1">
        <f t="shared" si="10"/>
        <v>0.88430930670357377</v>
      </c>
      <c r="D73" s="1">
        <f t="shared" si="11"/>
        <v>-0.48864218296925105</v>
      </c>
      <c r="E73" s="1">
        <f t="shared" si="5"/>
        <v>-16.529220551388573</v>
      </c>
      <c r="F73" s="8">
        <f t="shared" si="12"/>
        <v>0.85235308981073843</v>
      </c>
      <c r="G73" s="1">
        <f t="shared" si="13"/>
        <v>-0.43590515688444131</v>
      </c>
      <c r="H73" s="1">
        <f t="shared" si="8"/>
        <v>-14.726850498697225</v>
      </c>
    </row>
    <row r="74" spans="2:8">
      <c r="B74" s="1">
        <f t="shared" si="9"/>
        <v>0.24500000000000005</v>
      </c>
      <c r="C74" s="1">
        <f t="shared" si="10"/>
        <v>0.79030285679915835</v>
      </c>
      <c r="D74" s="1">
        <f t="shared" si="11"/>
        <v>-0.62134068399361475</v>
      </c>
      <c r="E74" s="1">
        <f t="shared" si="5"/>
        <v>-21.017991408096201</v>
      </c>
      <c r="F74" s="8">
        <f t="shared" si="12"/>
        <v>0.76047811758607275</v>
      </c>
      <c r="G74" s="1">
        <f t="shared" si="13"/>
        <v>-0.56817339927391319</v>
      </c>
      <c r="H74" s="1">
        <f t="shared" si="8"/>
        <v>-19.195470795179716</v>
      </c>
    </row>
    <row r="75" spans="2:8">
      <c r="B75" s="1">
        <f t="shared" si="9"/>
        <v>0.25000000000000006</v>
      </c>
      <c r="C75" s="1">
        <f t="shared" si="10"/>
        <v>0.67550880885351805</v>
      </c>
      <c r="D75" s="1">
        <f t="shared" si="11"/>
        <v>-0.73423081102378218</v>
      </c>
      <c r="E75" s="1">
        <f t="shared" si="5"/>
        <v>-24.836707582817716</v>
      </c>
      <c r="F75" s="8">
        <f t="shared" si="12"/>
        <v>0.64862378821753319</v>
      </c>
      <c r="G75" s="1">
        <f t="shared" si="13"/>
        <v>-0.68214502542810129</v>
      </c>
      <c r="H75" s="1">
        <f t="shared" si="8"/>
        <v>-23.045948526304826</v>
      </c>
    </row>
    <row r="76" spans="2:8">
      <c r="B76" s="1">
        <f t="shared" si="9"/>
        <v>0.25500000000000006</v>
      </c>
      <c r="C76" s="1">
        <f t="shared" si="10"/>
        <v>0.54352426780449425</v>
      </c>
      <c r="D76" s="1">
        <f t="shared" si="11"/>
        <v>-0.82445017956582478</v>
      </c>
      <c r="E76" s="1">
        <f t="shared" si="5"/>
        <v>-27.888543655538175</v>
      </c>
      <c r="F76" s="8">
        <f t="shared" si="12"/>
        <v>0.52029046255111033</v>
      </c>
      <c r="G76" s="1">
        <f t="shared" si="13"/>
        <v>-0.77490169232868467</v>
      </c>
      <c r="H76" s="1">
        <f t="shared" si="8"/>
        <v>-26.179688847171185</v>
      </c>
    </row>
    <row r="77" spans="2:8">
      <c r="B77" s="1">
        <f t="shared" si="9"/>
        <v>0.26000000000000006</v>
      </c>
      <c r="C77" s="1">
        <f t="shared" si="10"/>
        <v>0.39837247195302322</v>
      </c>
      <c r="D77" s="1">
        <f t="shared" si="11"/>
        <v>-0.88982595380955631</v>
      </c>
      <c r="E77" s="1">
        <f t="shared" si="5"/>
        <v>-30.099999458690615</v>
      </c>
      <c r="F77" s="8">
        <f t="shared" si="12"/>
        <v>0.37938612318573339</v>
      </c>
      <c r="G77" s="1">
        <f t="shared" si="13"/>
        <v>-0.84417434754246468</v>
      </c>
      <c r="H77" s="1">
        <f t="shared" si="8"/>
        <v>-28.52003288960605</v>
      </c>
    </row>
    <row r="78" spans="2:8">
      <c r="B78" s="1">
        <f t="shared" si="9"/>
        <v>0.26500000000000007</v>
      </c>
      <c r="C78" s="1">
        <f t="shared" si="10"/>
        <v>0.24438179554343553</v>
      </c>
      <c r="D78" s="1">
        <f t="shared" si="11"/>
        <v>-0.92892476955540104</v>
      </c>
      <c r="E78" s="1">
        <f t="shared" si="5"/>
        <v>-31.422588811975817</v>
      </c>
      <c r="F78" s="8">
        <f t="shared" si="12"/>
        <v>0.23010894905149093</v>
      </c>
      <c r="G78" s="1">
        <f t="shared" si="13"/>
        <v>-0.88839655008779239</v>
      </c>
      <c r="H78" s="1">
        <f t="shared" si="8"/>
        <v>-30.014059182533792</v>
      </c>
    </row>
    <row r="79" spans="2:8">
      <c r="B79" s="1">
        <f t="shared" si="9"/>
        <v>0.27000000000000007</v>
      </c>
      <c r="C79" s="1">
        <f t="shared" si="10"/>
        <v>8.6058145797360625E-2</v>
      </c>
      <c r="D79" s="1">
        <f t="shared" si="11"/>
        <v>-0.94108089411217266</v>
      </c>
      <c r="E79" s="1">
        <f t="shared" si="5"/>
        <v>-31.833792082696455</v>
      </c>
      <c r="F79" s="8">
        <f t="shared" si="12"/>
        <v>7.6823647299870346E-2</v>
      </c>
      <c r="G79" s="1">
        <f t="shared" si="13"/>
        <v>-0.90673701436289078</v>
      </c>
      <c r="H79" s="1">
        <f t="shared" si="8"/>
        <v>-30.633683133272402</v>
      </c>
    </row>
    <row r="80" spans="2:8">
      <c r="B80" s="1">
        <f t="shared" si="9"/>
        <v>0.27500000000000008</v>
      </c>
      <c r="C80" s="1">
        <f t="shared" si="10"/>
        <v>-7.2045523873584302E-2</v>
      </c>
      <c r="D80" s="1">
        <f t="shared" si="11"/>
        <v>-0.92640219128147716</v>
      </c>
      <c r="E80" s="1">
        <f t="shared" si="5"/>
        <v>-31.337257962325342</v>
      </c>
      <c r="F80" s="8">
        <f t="shared" si="12"/>
        <v>-7.6064853203961932E-2</v>
      </c>
      <c r="G80" s="1">
        <f t="shared" si="13"/>
        <v>-0.89911080465341708</v>
      </c>
      <c r="H80" s="1">
        <f t="shared" si="8"/>
        <v>-30.376035228701031</v>
      </c>
    </row>
    <row r="81" spans="2:8">
      <c r="B81" s="1">
        <f t="shared" si="9"/>
        <v>0.28000000000000008</v>
      </c>
      <c r="C81" s="1">
        <f t="shared" si="10"/>
        <v>-0.2254588435617666</v>
      </c>
      <c r="D81" s="1">
        <f t="shared" si="11"/>
        <v>-0.88575409486516821</v>
      </c>
      <c r="E81" s="1">
        <f t="shared" si="5"/>
        <v>-29.962261340919127</v>
      </c>
      <c r="F81" s="8">
        <f t="shared" si="12"/>
        <v>-0.22423672828298602</v>
      </c>
      <c r="G81" s="1">
        <f t="shared" si="13"/>
        <v>-0.8661692214893536</v>
      </c>
      <c r="H81" s="1">
        <f t="shared" si="8"/>
        <v>-29.263119350589104</v>
      </c>
    </row>
    <row r="82" spans="2:8">
      <c r="B82" s="1">
        <f t="shared" si="9"/>
        <v>0.28500000000000009</v>
      </c>
      <c r="C82" s="1">
        <f t="shared" si="10"/>
        <v>-0.36991914554347916</v>
      </c>
      <c r="D82" s="1">
        <f t="shared" si="11"/>
        <v>-0.82072241304101146</v>
      </c>
      <c r="E82" s="1">
        <f t="shared" si="5"/>
        <v>-27.762445096714814</v>
      </c>
      <c r="F82" s="8">
        <f t="shared" si="12"/>
        <v>-0.36357807466231901</v>
      </c>
      <c r="G82" s="1">
        <f t="shared" si="13"/>
        <v>-0.80926902341281759</v>
      </c>
      <c r="H82" s="1">
        <f t="shared" si="8"/>
        <v>-27.34077294751237</v>
      </c>
    </row>
    <row r="83" spans="2:8">
      <c r="B83" s="1">
        <f t="shared" si="9"/>
        <v>0.29000000000000009</v>
      </c>
      <c r="C83" s="1">
        <f t="shared" si="10"/>
        <v>-0.50148860695859165</v>
      </c>
      <c r="D83" s="1">
        <f t="shared" si="11"/>
        <v>-0.73355637120966266</v>
      </c>
      <c r="E83" s="1">
        <f t="shared" si="5"/>
        <v>-24.813893415673</v>
      </c>
      <c r="F83" s="8">
        <f t="shared" si="12"/>
        <v>-0.49029387274757763</v>
      </c>
      <c r="G83" s="1">
        <f t="shared" si="13"/>
        <v>-0.73042220169706684</v>
      </c>
      <c r="H83" s="1">
        <f t="shared" si="8"/>
        <v>-24.676970197380832</v>
      </c>
    </row>
    <row r="84" spans="2:8">
      <c r="B84" s="1">
        <f t="shared" si="9"/>
        <v>0.2950000000000001</v>
      </c>
      <c r="C84" s="1">
        <f t="shared" si="10"/>
        <v>-0.61666023532258141</v>
      </c>
      <c r="D84" s="1">
        <f t="shared" si="11"/>
        <v>-0.62709383652583084</v>
      </c>
      <c r="E84" s="1">
        <f t="shared" si="5"/>
        <v>-21.212602373717157</v>
      </c>
      <c r="F84" s="8">
        <f t="shared" si="12"/>
        <v>-0.60101003102866524</v>
      </c>
      <c r="G84" s="1">
        <f t="shared" si="13"/>
        <v>-0.63222805545507832</v>
      </c>
      <c r="H84" s="1">
        <f t="shared" si="8"/>
        <v>-21.359527196961508</v>
      </c>
    </row>
    <row r="85" spans="2:8">
      <c r="B85" s="1">
        <f t="shared" si="9"/>
        <v>0.3000000000000001</v>
      </c>
      <c r="C85" s="1">
        <f t="shared" si="10"/>
        <v>-0.71244988478402427</v>
      </c>
      <c r="D85" s="1">
        <f t="shared" si="11"/>
        <v>-0.50467113896388283</v>
      </c>
      <c r="E85" s="1">
        <f t="shared" si="5"/>
        <v>-17.071429468420288</v>
      </c>
      <c r="F85" s="8">
        <f t="shared" si="12"/>
        <v>-0.69286180754374538</v>
      </c>
      <c r="G85" s="1">
        <f t="shared" si="13"/>
        <v>-0.51778978613768667</v>
      </c>
      <c r="H85" s="1">
        <f t="shared" si="8"/>
        <v>-17.493284146265839</v>
      </c>
    </row>
    <row r="86" spans="2:8">
      <c r="B86" s="1">
        <f t="shared" si="9"/>
        <v>0.3050000000000001</v>
      </c>
      <c r="C86" s="1">
        <f t="shared" si="10"/>
        <v>-0.7864719335083199</v>
      </c>
      <c r="D86" s="1">
        <f t="shared" si="11"/>
        <v>-0.37002029915955653</v>
      </c>
      <c r="E86" s="1">
        <f t="shared" si="5"/>
        <v>-12.516617161731947</v>
      </c>
      <c r="F86" s="8">
        <f t="shared" si="12"/>
        <v>-0.76356633470247259</v>
      </c>
      <c r="G86" s="1">
        <f t="shared" si="13"/>
        <v>-0.39061823128038736</v>
      </c>
      <c r="H86" s="1">
        <f t="shared" si="8"/>
        <v>-13.196853038508126</v>
      </c>
    </row>
    <row r="87" spans="2:8">
      <c r="B87" s="1">
        <f t="shared" si="9"/>
        <v>0.31000000000000011</v>
      </c>
      <c r="C87" s="1">
        <f t="shared" si="10"/>
        <v>-0.83699675467150236</v>
      </c>
      <c r="D87" s="1">
        <f t="shared" si="11"/>
        <v>-0.22715678250471757</v>
      </c>
      <c r="E87" s="1">
        <f t="shared" si="5"/>
        <v>-7.6839959557903263</v>
      </c>
      <c r="F87" s="8">
        <f t="shared" si="12"/>
        <v>-0.81147746174754332</v>
      </c>
      <c r="G87" s="1">
        <f t="shared" si="13"/>
        <v>-0.25452567735667719</v>
      </c>
      <c r="H87" s="1">
        <f t="shared" si="8"/>
        <v>-8.5990301773491602</v>
      </c>
    </row>
    <row r="88" spans="2:8">
      <c r="B88" s="1">
        <f t="shared" si="9"/>
        <v>0.31500000000000011</v>
      </c>
      <c r="C88" s="1">
        <f t="shared" si="10"/>
        <v>-0.86298866007767849</v>
      </c>
      <c r="D88" s="1">
        <f t="shared" si="11"/>
        <v>-8.0261114745318801E-2</v>
      </c>
      <c r="E88" s="1">
        <f t="shared" ref="E88:E151" si="14">D88*$E$18</f>
        <v>-2.7149798227902129</v>
      </c>
      <c r="F88" s="8">
        <f t="shared" si="12"/>
        <v>-0.8356216594624355</v>
      </c>
      <c r="G88" s="1">
        <f t="shared" si="13"/>
        <v>-0.1135129230349259</v>
      </c>
      <c r="H88" s="1">
        <f t="shared" si="8"/>
        <v>-3.8349806622008913</v>
      </c>
    </row>
    <row r="89" spans="2:8">
      <c r="B89" s="1">
        <f t="shared" si="9"/>
        <v>0.32000000000000012</v>
      </c>
      <c r="C89" s="1">
        <f t="shared" si="10"/>
        <v>-0.86412357015897412</v>
      </c>
      <c r="D89" s="1">
        <f t="shared" si="11"/>
        <v>6.6442187894570029E-2</v>
      </c>
      <c r="E89" s="1">
        <f t="shared" si="14"/>
        <v>2.2475292062438603</v>
      </c>
      <c r="F89" s="8">
        <f t="shared" si="12"/>
        <v>-0.83571428869314035</v>
      </c>
      <c r="G89" s="1">
        <f t="shared" si="13"/>
        <v>2.8347098048766978E-2</v>
      </c>
      <c r="H89" s="1">
        <f t="shared" ref="H89:H152" si="15">G89*$F$17</f>
        <v>0.9576933616015304</v>
      </c>
    </row>
    <row r="90" spans="2:8">
      <c r="B90" s="1">
        <f t="shared" ref="B90:B153" si="16">B89+0.005</f>
        <v>0.32500000000000012</v>
      </c>
      <c r="C90" s="1">
        <f t="shared" si="10"/>
        <v>-0.84078625034038723</v>
      </c>
      <c r="D90" s="1">
        <f t="shared" si="11"/>
        <v>0.20880490295687942</v>
      </c>
      <c r="E90" s="1">
        <f t="shared" si="14"/>
        <v>7.0632098772420839</v>
      </c>
      <c r="F90" s="8">
        <f t="shared" si="12"/>
        <v>-0.81215610163520346</v>
      </c>
      <c r="G90" s="1">
        <f t="shared" si="13"/>
        <v>0.1670257840273425</v>
      </c>
      <c r="H90" s="1">
        <f t="shared" si="15"/>
        <v>5.6428874766683448</v>
      </c>
    </row>
    <row r="91" spans="2:8">
      <c r="B91" s="1">
        <f t="shared" si="16"/>
        <v>0.33000000000000013</v>
      </c>
      <c r="C91" s="1">
        <f t="shared" si="10"/>
        <v>-0.79404753467201727</v>
      </c>
      <c r="D91" s="1">
        <f t="shared" si="11"/>
        <v>0.34287120970259916</v>
      </c>
      <c r="E91" s="1">
        <f t="shared" si="14"/>
        <v>11.598249278147762</v>
      </c>
      <c r="F91" s="8">
        <f t="shared" si="12"/>
        <v>-0.76601040641364071</v>
      </c>
      <c r="G91" s="1">
        <f t="shared" si="13"/>
        <v>0.29865212374163536</v>
      </c>
      <c r="H91" s="1">
        <f t="shared" si="15"/>
        <v>10.089821393481367</v>
      </c>
    </row>
    <row r="92" spans="2:8">
      <c r="B92" s="1">
        <f t="shared" si="16"/>
        <v>0.33500000000000013</v>
      </c>
      <c r="C92" s="1">
        <f t="shared" si="10"/>
        <v>-0.72562251689766888</v>
      </c>
      <c r="D92" s="1">
        <f t="shared" si="11"/>
        <v>0.46498640516175421</v>
      </c>
      <c r="E92" s="1">
        <f t="shared" si="14"/>
        <v>15.729020359258692</v>
      </c>
      <c r="F92" s="8">
        <f t="shared" si="12"/>
        <v>-0.69896186545805195</v>
      </c>
      <c r="G92" s="1">
        <f t="shared" si="13"/>
        <v>0.41961959664865617</v>
      </c>
      <c r="H92" s="1">
        <f t="shared" si="15"/>
        <v>14.176650513466225</v>
      </c>
    </row>
    <row r="93" spans="2:8">
      <c r="B93" s="1">
        <f t="shared" si="16"/>
        <v>0.34000000000000014</v>
      </c>
      <c r="C93" s="1">
        <f t="shared" si="10"/>
        <v>-0.63781121127872353</v>
      </c>
      <c r="D93" s="1">
        <f t="shared" si="11"/>
        <v>0.57189527577593258</v>
      </c>
      <c r="E93" s="1">
        <f t="shared" si="14"/>
        <v>19.345409534961149</v>
      </c>
      <c r="F93" s="8">
        <f t="shared" si="12"/>
        <v>-0.61325840163047685</v>
      </c>
      <c r="G93" s="1">
        <f t="shared" si="13"/>
        <v>0.52668379526609155</v>
      </c>
      <c r="H93" s="1">
        <f t="shared" si="15"/>
        <v>17.793764057318576</v>
      </c>
    </row>
    <row r="94" spans="2:8">
      <c r="B94" s="1">
        <f t="shared" si="16"/>
        <v>0.34500000000000014</v>
      </c>
      <c r="C94" s="1">
        <f t="shared" si="10"/>
        <v>-0.53342365637197797</v>
      </c>
      <c r="D94" s="1">
        <f t="shared" si="11"/>
        <v>0.66082751437477549</v>
      </c>
      <c r="E94" s="1">
        <f t="shared" si="14"/>
        <v>22.353706070058873</v>
      </c>
      <c r="F94" s="8">
        <f t="shared" si="12"/>
        <v>-0.51163813936477387</v>
      </c>
      <c r="G94" s="1">
        <f t="shared" si="13"/>
        <v>0.61704816320151867</v>
      </c>
      <c r="H94" s="1">
        <f t="shared" si="15"/>
        <v>20.846681683955179</v>
      </c>
    </row>
    <row r="95" spans="2:8">
      <c r="B95" s="1">
        <f t="shared" si="16"/>
        <v>0.35000000000000014</v>
      </c>
      <c r="C95" s="1">
        <f t="shared" si="10"/>
        <v>-0.4156918421046214</v>
      </c>
      <c r="D95" s="1">
        <f t="shared" si="11"/>
        <v>0.72956798259954059</v>
      </c>
      <c r="E95" s="1">
        <f t="shared" si="14"/>
        <v>24.678978835477</v>
      </c>
      <c r="F95" s="8">
        <f t="shared" si="12"/>
        <v>-0.39724369923704361</v>
      </c>
      <c r="G95" s="1">
        <f t="shared" si="13"/>
        <v>0.6884356218448312</v>
      </c>
      <c r="H95" s="1">
        <f t="shared" si="15"/>
        <v>23.258473364595236</v>
      </c>
    </row>
    <row r="96" spans="2:8">
      <c r="B96" s="1">
        <f t="shared" si="16"/>
        <v>0.35500000000000015</v>
      </c>
      <c r="C96" s="1">
        <f t="shared" si="10"/>
        <v>-0.28817117344616228</v>
      </c>
      <c r="D96" s="1">
        <f t="shared" si="11"/>
        <v>0.77651008462907811</v>
      </c>
      <c r="E96" s="1">
        <f t="shared" si="14"/>
        <v>26.266881772708349</v>
      </c>
      <c r="F96" s="8">
        <f t="shared" si="12"/>
        <v>-0.27352648337992286</v>
      </c>
      <c r="G96" s="1">
        <f t="shared" si="13"/>
        <v>0.73914429547680349</v>
      </c>
      <c r="H96" s="1">
        <f t="shared" si="15"/>
        <v>24.971642029317543</v>
      </c>
    </row>
    <row r="97" spans="2:8">
      <c r="B97" s="1">
        <f t="shared" si="16"/>
        <v>0.36000000000000015</v>
      </c>
      <c r="C97" s="1">
        <f t="shared" si="10"/>
        <v>-0.15463443456795517</v>
      </c>
      <c r="D97" s="1">
        <f t="shared" si="11"/>
        <v>0.80069102506806233</v>
      </c>
      <c r="E97" s="1">
        <f t="shared" si="14"/>
        <v>27.084846556729282</v>
      </c>
      <c r="F97" s="8">
        <f t="shared" si="12"/>
        <v>-0.14414382816272914</v>
      </c>
      <c r="G97" s="1">
        <f t="shared" si="13"/>
        <v>0.76808602455851316</v>
      </c>
      <c r="H97" s="1">
        <f t="shared" si="15"/>
        <v>25.949424720411347</v>
      </c>
    </row>
    <row r="98" spans="2:8">
      <c r="B98" s="1">
        <f t="shared" si="16"/>
        <v>0.36500000000000016</v>
      </c>
      <c r="C98" s="1">
        <f t="shared" si="10"/>
        <v>-1.8961379896193457E-2</v>
      </c>
      <c r="D98" s="1">
        <f t="shared" si="11"/>
        <v>0.80180825708464198</v>
      </c>
      <c r="E98" s="1">
        <f t="shared" si="14"/>
        <v>27.122638984507216</v>
      </c>
      <c r="F98" s="8">
        <f t="shared" si="12"/>
        <v>-1.2852054162418865E-2</v>
      </c>
      <c r="G98" s="1">
        <f t="shared" si="13"/>
        <v>0.77480686600512627</v>
      </c>
      <c r="H98" s="1">
        <f t="shared" si="15"/>
        <v>26.17648518447454</v>
      </c>
    </row>
    <row r="99" spans="2:8">
      <c r="B99" s="1">
        <f t="shared" si="16"/>
        <v>0.37000000000000016</v>
      </c>
      <c r="C99" s="1">
        <f t="shared" si="10"/>
        <v>0.11497285021800384</v>
      </c>
      <c r="D99" s="1">
        <f t="shared" si="11"/>
        <v>0.78021697080570507</v>
      </c>
      <c r="E99" s="1">
        <f t="shared" si="14"/>
        <v>26.392274015351092</v>
      </c>
      <c r="F99" s="8">
        <f t="shared" si="12"/>
        <v>0.11660149126726865</v>
      </c>
      <c r="G99" s="1">
        <f t="shared" si="13"/>
        <v>0.75948930242162571</v>
      </c>
      <c r="H99" s="1">
        <f t="shared" si="15"/>
        <v>25.658988510402608</v>
      </c>
    </row>
    <row r="100" spans="2:8">
      <c r="B100" s="1">
        <f t="shared" si="16"/>
        <v>0.37500000000000017</v>
      </c>
      <c r="C100" s="1">
        <f t="shared" si="10"/>
        <v>0.24340731185611458</v>
      </c>
      <c r="D100" s="1">
        <f t="shared" si="11"/>
        <v>0.73690901102125939</v>
      </c>
      <c r="E100" s="1">
        <f t="shared" si="14"/>
        <v>24.927302623487414</v>
      </c>
      <c r="F100" s="8">
        <f t="shared" si="12"/>
        <v>0.24058432692537188</v>
      </c>
      <c r="G100" s="1">
        <f t="shared" si="13"/>
        <v>0.7229364045454354</v>
      </c>
      <c r="H100" s="1">
        <f t="shared" si="15"/>
        <v>24.424066064969121</v>
      </c>
    </row>
    <row r="101" spans="2:8">
      <c r="B101" s="1">
        <f t="shared" si="16"/>
        <v>0.38000000000000017</v>
      </c>
      <c r="C101" s="1">
        <f t="shared" si="10"/>
        <v>0.36279977050243639</v>
      </c>
      <c r="D101" s="1">
        <f t="shared" si="11"/>
        <v>0.673474132242878</v>
      </c>
      <c r="E101" s="1">
        <f t="shared" si="14"/>
        <v>22.781501179152336</v>
      </c>
      <c r="F101" s="8">
        <f t="shared" si="12"/>
        <v>0.35567970423014955</v>
      </c>
      <c r="G101" s="1">
        <f t="shared" si="13"/>
        <v>0.6665386977375144</v>
      </c>
      <c r="H101" s="1">
        <f t="shared" si="15"/>
        <v>22.518696092826779</v>
      </c>
    </row>
    <row r="102" spans="2:8">
      <c r="B102" s="1">
        <f t="shared" si="16"/>
        <v>0.38500000000000018</v>
      </c>
      <c r="C102" s="1">
        <f t="shared" si="10"/>
        <v>0.46992327211113233</v>
      </c>
      <c r="D102" s="1">
        <f t="shared" si="11"/>
        <v>0.59204498375435965</v>
      </c>
      <c r="E102" s="1">
        <f t="shared" si="14"/>
        <v>20.027010466746553</v>
      </c>
      <c r="F102" s="8">
        <f t="shared" si="12"/>
        <v>0.45877967717636203</v>
      </c>
      <c r="G102" s="1">
        <f t="shared" si="13"/>
        <v>0.59222496021637472</v>
      </c>
      <c r="H102" s="1">
        <f t="shared" si="15"/>
        <v>20.008041458008183</v>
      </c>
    </row>
    <row r="103" spans="2:8">
      <c r="B103" s="1">
        <f t="shared" si="16"/>
        <v>0.39000000000000018</v>
      </c>
      <c r="C103" s="1">
        <f t="shared" si="10"/>
        <v>0.56195217267182274</v>
      </c>
      <c r="D103" s="1">
        <f t="shared" si="11"/>
        <v>0.49522765434951721</v>
      </c>
      <c r="E103" s="1">
        <f t="shared" si="14"/>
        <v>16.751986232848633</v>
      </c>
      <c r="F103" s="8">
        <f t="shared" si="12"/>
        <v>0.54716787282200929</v>
      </c>
      <c r="G103" s="1">
        <f t="shared" si="13"/>
        <v>0.50239861484334147</v>
      </c>
      <c r="H103" s="1">
        <f t="shared" si="15"/>
        <v>16.973300670337952</v>
      </c>
    </row>
    <row r="104" spans="2:8">
      <c r="B104" s="4">
        <f t="shared" si="16"/>
        <v>0.39500000000000018</v>
      </c>
      <c r="C104" s="1">
        <f t="shared" si="10"/>
        <v>0.6365353685799735</v>
      </c>
      <c r="D104" s="1">
        <f t="shared" si="11"/>
        <v>0.38601998440161622</v>
      </c>
      <c r="E104" s="1">
        <f t="shared" si="14"/>
        <v>13.057835941723038</v>
      </c>
      <c r="F104" s="8">
        <f t="shared" si="12"/>
        <v>0.61858979277789805</v>
      </c>
      <c r="G104" s="1">
        <f t="shared" si="13"/>
        <v>0.39986175607435143</v>
      </c>
      <c r="H104" s="1">
        <f t="shared" si="15"/>
        <v>13.509141171767805</v>
      </c>
    </row>
    <row r="105" spans="2:8">
      <c r="B105" s="1">
        <f t="shared" si="16"/>
        <v>0.40000000000000019</v>
      </c>
      <c r="C105" s="1">
        <f t="shared" si="10"/>
        <v>0.69185487017753733</v>
      </c>
      <c r="D105" s="1">
        <f t="shared" si="11"/>
        <v>0.26772016204742383</v>
      </c>
      <c r="E105" s="1">
        <f t="shared" si="14"/>
        <v>9.0561268731353533</v>
      </c>
      <c r="F105" s="8">
        <f t="shared" si="12"/>
        <v>0.67130886540992407</v>
      </c>
      <c r="G105" s="1">
        <f t="shared" si="13"/>
        <v>0.28772916935656911</v>
      </c>
      <c r="H105" s="1">
        <f t="shared" si="15"/>
        <v>9.720794522171369</v>
      </c>
    </row>
    <row r="106" spans="2:8">
      <c r="B106" s="1">
        <f t="shared" si="16"/>
        <v>0.40500000000000019</v>
      </c>
      <c r="C106" s="1">
        <f t="shared" si="10"/>
        <v>0.72666830674687533</v>
      </c>
      <c r="D106" s="1">
        <f t="shared" si="11"/>
        <v>0.14382835300206906</v>
      </c>
      <c r="E106" s="1">
        <f t="shared" si="14"/>
        <v>4.8652585699171444</v>
      </c>
      <c r="F106" s="8">
        <f t="shared" si="12"/>
        <v>0.70414690155161674</v>
      </c>
      <c r="G106" s="1">
        <f t="shared" si="13"/>
        <v>0.169334943910178</v>
      </c>
      <c r="H106" s="1">
        <f t="shared" si="15"/>
        <v>5.7209013561442479</v>
      </c>
    </row>
    <row r="107" spans="2:8">
      <c r="B107" s="1">
        <f t="shared" si="16"/>
        <v>0.4100000000000002</v>
      </c>
      <c r="C107" s="1">
        <f t="shared" si="10"/>
        <v>0.74033442962912144</v>
      </c>
      <c r="D107" s="1">
        <f t="shared" si="11"/>
        <v>1.7944264544385434E-2</v>
      </c>
      <c r="E107" s="1">
        <f t="shared" si="14"/>
        <v>0.6069977513694792</v>
      </c>
      <c r="F107" s="8">
        <f t="shared" si="12"/>
        <v>0.71650807047225717</v>
      </c>
      <c r="G107" s="1">
        <f t="shared" si="13"/>
        <v>4.813444580915105E-2</v>
      </c>
      <c r="H107" s="1">
        <f t="shared" si="15"/>
        <v>1.6261995896894887</v>
      </c>
    </row>
    <row r="108" spans="2:8">
      <c r="B108" s="1">
        <f t="shared" si="16"/>
        <v>0.4150000000000002</v>
      </c>
      <c r="C108" s="1">
        <f t="shared" si="10"/>
        <v>0.73282117691473125</v>
      </c>
      <c r="D108" s="1">
        <f t="shared" si="11"/>
        <v>-0.10633638937715721</v>
      </c>
      <c r="E108" s="1">
        <f t="shared" si="14"/>
        <v>-3.5970239449506738</v>
      </c>
      <c r="F108" s="8">
        <f t="shared" si="12"/>
        <v>0.70838599400724911</v>
      </c>
      <c r="G108" s="1">
        <f t="shared" si="13"/>
        <v>-7.2395496834127451E-2</v>
      </c>
      <c r="H108" s="1">
        <f t="shared" si="15"/>
        <v>-2.445847776326588</v>
      </c>
    </row>
    <row r="109" spans="2:8">
      <c r="B109" s="1">
        <f t="shared" si="16"/>
        <v>0.42000000000000021</v>
      </c>
      <c r="C109" s="1">
        <f t="shared" si="10"/>
        <v>0.70469636395268398</v>
      </c>
      <c r="D109" s="1">
        <f t="shared" si="11"/>
        <v>-0.22552357363075809</v>
      </c>
      <c r="E109" s="1">
        <f t="shared" si="14"/>
        <v>-7.6287496618250348</v>
      </c>
      <c r="F109" s="8">
        <f t="shared" si="12"/>
        <v>0.68035404122769816</v>
      </c>
      <c r="G109" s="1">
        <f t="shared" si="13"/>
        <v>-0.18885534200934725</v>
      </c>
      <c r="H109" s="1">
        <f t="shared" si="15"/>
        <v>-6.3803888156094928</v>
      </c>
    </row>
    <row r="110" spans="2:8">
      <c r="B110" s="1">
        <f t="shared" si="16"/>
        <v>0.42500000000000021</v>
      </c>
      <c r="C110" s="1">
        <f t="shared" si="10"/>
        <v>0.65710155450646068</v>
      </c>
      <c r="D110" s="1">
        <f t="shared" si="11"/>
        <v>-0.33632992147395274</v>
      </c>
      <c r="E110" s="1">
        <f t="shared" si="14"/>
        <v>-11.37697817305305</v>
      </c>
      <c r="F110" s="8">
        <f t="shared" si="12"/>
        <v>0.63353938004015431</v>
      </c>
      <c r="G110" s="1">
        <f t="shared" si="13"/>
        <v>-0.29801773876241339</v>
      </c>
      <c r="H110" s="1">
        <f t="shared" si="15"/>
        <v>-10.068388995630434</v>
      </c>
    </row>
    <row r="111" spans="2:8">
      <c r="B111" s="1">
        <f t="shared" si="16"/>
        <v>0.43000000000000022</v>
      </c>
      <c r="C111" s="1">
        <f t="shared" si="10"/>
        <v>0.59171013403828521</v>
      </c>
      <c r="D111" s="1">
        <f t="shared" si="11"/>
        <v>-0.43576036233226556</v>
      </c>
      <c r="E111" s="1">
        <f t="shared" si="14"/>
        <v>-14.740395707908554</v>
      </c>
      <c r="F111" s="8">
        <f t="shared" si="12"/>
        <v>0.56958179242679252</v>
      </c>
      <c r="G111" s="1">
        <f t="shared" si="13"/>
        <v>-0.39691596777269778</v>
      </c>
      <c r="H111" s="1">
        <f t="shared" si="15"/>
        <v>-13.409619100890435</v>
      </c>
    </row>
    <row r="112" spans="2:8">
      <c r="B112" s="1">
        <f t="shared" si="16"/>
        <v>0.43500000000000022</v>
      </c>
      <c r="C112" s="1">
        <f t="shared" si="10"/>
        <v>0.51067103652397983</v>
      </c>
      <c r="D112" s="1">
        <f t="shared" si="11"/>
        <v>-0.52119197493943481</v>
      </c>
      <c r="E112" s="1">
        <f t="shared" si="14"/>
        <v>-17.630277130474052</v>
      </c>
      <c r="F112" s="8">
        <f t="shared" si="12"/>
        <v>0.49057867431509761</v>
      </c>
      <c r="G112" s="1">
        <f t="shared" si="13"/>
        <v>-0.48292352325397164</v>
      </c>
      <c r="H112" s="1">
        <f t="shared" si="15"/>
        <v>-16.315343869975717</v>
      </c>
    </row>
    <row r="113" spans="1:8">
      <c r="B113" s="1">
        <f t="shared" si="16"/>
        <v>0.44000000000000022</v>
      </c>
      <c r="C113" s="1">
        <f t="shared" si="10"/>
        <v>0.41653995783919928</v>
      </c>
      <c r="D113" s="1">
        <f t="shared" si="11"/>
        <v>-0.59044197006638233</v>
      </c>
      <c r="E113" s="1">
        <f t="shared" si="14"/>
        <v>-19.972785580482203</v>
      </c>
      <c r="F113" s="8">
        <f t="shared" si="12"/>
        <v>0.39901800818541266</v>
      </c>
      <c r="G113" s="1">
        <f t="shared" si="13"/>
        <v>-0.55382273272001725</v>
      </c>
      <c r="H113" s="1">
        <f t="shared" si="15"/>
        <v>-18.710640282032323</v>
      </c>
    </row>
    <row r="114" spans="1:8">
      <c r="B114" s="1">
        <f t="shared" si="16"/>
        <v>0.44500000000000023</v>
      </c>
      <c r="C114" s="1">
        <f t="shared" si="10"/>
        <v>0.3122002121238367</v>
      </c>
      <c r="D114" s="1">
        <f t="shared" si="11"/>
        <v>-0.6418220781266929</v>
      </c>
      <c r="E114" s="1">
        <f t="shared" si="14"/>
        <v>-21.710812234101038</v>
      </c>
      <c r="F114" s="8">
        <f t="shared" si="12"/>
        <v>0.29770140688664809</v>
      </c>
      <c r="G114" s="1">
        <f t="shared" si="13"/>
        <v>-0.60786065664278521</v>
      </c>
      <c r="H114" s="1">
        <f t="shared" si="15"/>
        <v>-20.53628610039906</v>
      </c>
    </row>
    <row r="115" spans="1:8">
      <c r="B115" s="1">
        <f t="shared" si="16"/>
        <v>0.45000000000000023</v>
      </c>
      <c r="C115" s="1">
        <f t="shared" si="10"/>
        <v>0.20077564445162471</v>
      </c>
      <c r="D115" s="1">
        <f t="shared" si="11"/>
        <v>-0.67417803059024894</v>
      </c>
      <c r="E115" s="1">
        <f t="shared" si="14"/>
        <v>-22.80531183536452</v>
      </c>
      <c r="F115" s="8">
        <f t="shared" si="12"/>
        <v>0.18965957290417157</v>
      </c>
      <c r="G115" s="1">
        <f t="shared" si="13"/>
        <v>-0.64379089947121404</v>
      </c>
      <c r="H115" s="1">
        <f t="shared" si="15"/>
        <v>-21.750172438193488</v>
      </c>
    </row>
    <row r="116" spans="1:8">
      <c r="B116" s="1">
        <f t="shared" si="16"/>
        <v>0.45500000000000024</v>
      </c>
      <c r="C116" s="1">
        <f t="shared" si="10"/>
        <v>8.5538197450296102E-2</v>
      </c>
      <c r="D116" s="1">
        <f t="shared" si="11"/>
        <v>-0.68691326794419394</v>
      </c>
      <c r="E116" s="1">
        <f t="shared" si="14"/>
        <v>-23.236104661555881</v>
      </c>
      <c r="F116" s="8">
        <f t="shared" si="12"/>
        <v>7.8062692637618628E-2</v>
      </c>
      <c r="G116" s="1">
        <f t="shared" si="13"/>
        <v>-0.66090038511478277</v>
      </c>
      <c r="H116" s="1">
        <f t="shared" si="15"/>
        <v>-22.328208355417654</v>
      </c>
    </row>
    <row r="117" spans="1:8">
      <c r="B117" s="1">
        <f t="shared" si="16"/>
        <v>0.46000000000000024</v>
      </c>
      <c r="C117" s="1">
        <f t="shared" si="10"/>
        <v>-3.0187162763929347E-2</v>
      </c>
      <c r="D117" s="1">
        <f t="shared" si="11"/>
        <v>-0.6799964678466659</v>
      </c>
      <c r="E117" s="1">
        <f t="shared" si="14"/>
        <v>-23.002131176853471</v>
      </c>
      <c r="F117" s="8">
        <f t="shared" si="12"/>
        <v>-3.3871613679115918E-2</v>
      </c>
      <c r="G117" s="1">
        <f t="shared" si="13"/>
        <v>-0.65902059135591606</v>
      </c>
      <c r="H117" s="1">
        <f t="shared" si="15"/>
        <v>-22.264700408292008</v>
      </c>
    </row>
    <row r="118" spans="1:8">
      <c r="B118" s="1">
        <f t="shared" si="16"/>
        <v>0.46500000000000025</v>
      </c>
      <c r="C118" s="1">
        <f t="shared" si="10"/>
        <v>-0.14311742661921698</v>
      </c>
      <c r="D118" s="1">
        <f t="shared" si="11"/>
        <v>-0.6539529517942787</v>
      </c>
      <c r="E118" s="1">
        <f t="shared" si="14"/>
        <v>-22.121161347053441</v>
      </c>
      <c r="F118" s="8">
        <f t="shared" si="12"/>
        <v>-0.14297014056357601</v>
      </c>
      <c r="G118" s="1">
        <f t="shared" si="13"/>
        <v>-0.63852318591917778</v>
      </c>
      <c r="H118" s="1">
        <f t="shared" si="15"/>
        <v>-21.572205215907644</v>
      </c>
    </row>
    <row r="119" spans="1:8">
      <c r="B119" s="1">
        <f t="shared" si="16"/>
        <v>0.47000000000000025</v>
      </c>
      <c r="C119" s="1">
        <f t="shared" si="10"/>
        <v>-0.25010374089540771</v>
      </c>
      <c r="D119" s="1">
        <f t="shared" si="11"/>
        <v>-0.60984048385624734</v>
      </c>
      <c r="E119" s="1">
        <f t="shared" si="14"/>
        <v>-20.628975987240452</v>
      </c>
      <c r="F119" s="8">
        <f t="shared" si="12"/>
        <v>-0.24619314859996916</v>
      </c>
      <c r="G119" s="1">
        <f t="shared" si="13"/>
        <v>-0.60030044929168969</v>
      </c>
      <c r="H119" s="1">
        <f t="shared" si="15"/>
        <v>-20.280868054431206</v>
      </c>
    </row>
    <row r="120" spans="1:8">
      <c r="B120" s="1">
        <f t="shared" si="16"/>
        <v>0.47500000000000026</v>
      </c>
      <c r="C120" s="1">
        <f t="shared" si="10"/>
        <v>-0.34821826583902815</v>
      </c>
      <c r="D120" s="1">
        <f t="shared" si="11"/>
        <v>-0.5492104080925716</v>
      </c>
      <c r="E120" s="1">
        <f t="shared" si="14"/>
        <v>-18.578052163481544</v>
      </c>
      <c r="F120" s="8">
        <f t="shared" si="12"/>
        <v>-0.34071814539993839</v>
      </c>
      <c r="G120" s="1">
        <f t="shared" si="13"/>
        <v>-0.54573129343925619</v>
      </c>
      <c r="H120" s="1">
        <f t="shared" si="15"/>
        <v>-18.437274815427749</v>
      </c>
    </row>
    <row r="121" spans="1:8">
      <c r="B121" s="1">
        <f t="shared" si="16"/>
        <v>0.48000000000000026</v>
      </c>
      <c r="C121" s="1">
        <f t="shared" si="10"/>
        <v>-0.43483332128383534</v>
      </c>
      <c r="D121" s="1">
        <f t="shared" si="11"/>
        <v>-0.47405547028757539</v>
      </c>
      <c r="E121" s="1">
        <f t="shared" si="14"/>
        <v>-16.035798166996667</v>
      </c>
      <c r="F121" s="8">
        <f t="shared" si="12"/>
        <v>-0.42401611374332693</v>
      </c>
      <c r="G121" s="1">
        <f t="shared" si="13"/>
        <v>-0.47663407960348503</v>
      </c>
      <c r="H121" s="1">
        <f t="shared" si="15"/>
        <v>-16.102857977350109</v>
      </c>
    </row>
    <row r="122" spans="1:8">
      <c r="B122" s="1">
        <f t="shared" si="16"/>
        <v>0.48500000000000026</v>
      </c>
      <c r="C122" s="1">
        <f t="shared" si="10"/>
        <v>-0.50769071140172883</v>
      </c>
      <c r="D122" s="1">
        <f t="shared" si="11"/>
        <v>-0.38674602387298296</v>
      </c>
      <c r="E122" s="1">
        <f t="shared" si="14"/>
        <v>-13.082395562176414</v>
      </c>
      <c r="F122" s="8">
        <f t="shared" si="12"/>
        <v>-0.49391815644475406</v>
      </c>
      <c r="G122" s="1">
        <f t="shared" si="13"/>
        <v>-0.39520779174941517</v>
      </c>
      <c r="H122" s="1">
        <f t="shared" si="15"/>
        <v>-13.351909178162884</v>
      </c>
    </row>
    <row r="123" spans="1:8">
      <c r="B123" s="1">
        <f t="shared" si="16"/>
        <v>0.49000000000000027</v>
      </c>
      <c r="C123" s="1">
        <f t="shared" si="10"/>
        <v>-0.56495943103003854</v>
      </c>
      <c r="D123" s="1">
        <f t="shared" si="11"/>
        <v>-0.28995662011309414</v>
      </c>
      <c r="E123" s="1">
        <f t="shared" si="14"/>
        <v>-9.8083159645799967</v>
      </c>
      <c r="F123" s="8">
        <f t="shared" si="12"/>
        <v>-0.54867083273493722</v>
      </c>
      <c r="G123" s="1">
        <f t="shared" si="13"/>
        <v>-0.30396342564252571</v>
      </c>
      <c r="H123" s="1">
        <f t="shared" si="15"/>
        <v>-10.269261227611604</v>
      </c>
    </row>
    <row r="124" spans="1:8">
      <c r="A124" s="5" t="s">
        <v>28</v>
      </c>
      <c r="B124" s="3">
        <f t="shared" si="16"/>
        <v>0.49500000000000027</v>
      </c>
      <c r="C124" s="3">
        <f t="shared" si="10"/>
        <v>-0.60528031544116634</v>
      </c>
      <c r="D124" s="3">
        <f t="shared" si="11"/>
        <v>-0.18658522118966983</v>
      </c>
      <c r="E124" s="3">
        <f t="shared" si="14"/>
        <v>-6.311588274947904</v>
      </c>
      <c r="F124" s="12">
        <f t="shared" si="12"/>
        <v>-0.58697880989005968</v>
      </c>
      <c r="G124" s="3">
        <f t="shared" si="13"/>
        <v>-0.20564769922060644</v>
      </c>
      <c r="H124" s="3">
        <f t="shared" si="15"/>
        <v>-6.9477106980539647</v>
      </c>
    </row>
    <row r="125" spans="1:8">
      <c r="B125" s="1">
        <v>0.495</v>
      </c>
      <c r="C125" s="1">
        <f>EXP(-$E$19*$D$19*(B125-$B$124))*$K$19*SIN($F$19*(B125-$B$124)+$L$19)</f>
        <v>-0.60528031544117478</v>
      </c>
      <c r="D125" s="1">
        <f>EXP(-$D$19*$E$19*(B125-$B$124))*$K$19*COS($F$19*(B125-$B$124)+$L$19)-EXP(-$D$19*$E$19*(B125-$B$124))*$K$19*($E$19*$D$19/$F$19)*SIN($F$19*(B125-$B$124)+$L$19)</f>
        <v>0.88952099690000208</v>
      </c>
      <c r="E125" s="1">
        <f t="shared" si="14"/>
        <v>30.089683730347101</v>
      </c>
      <c r="F125" s="8">
        <f>EXP(-$E$19*$D$19*(B125-$B$124))*$M$19*SIN($F$19*(B125-$B$124)+$N$19)</f>
        <v>-0.58697880989006801</v>
      </c>
      <c r="G125" s="1">
        <f>EXP(-$E$19*$D$19*(B125-$B$124))*$M$19*COS($F$19*(B125-$B$124)+$N$19)</f>
        <v>0.87069218861772246</v>
      </c>
      <c r="H125" s="1">
        <f t="shared" si="15"/>
        <v>29.415925665582225</v>
      </c>
    </row>
    <row r="126" spans="1:8">
      <c r="B126" s="1">
        <f t="shared" si="16"/>
        <v>0.5</v>
      </c>
      <c r="C126" s="1">
        <f t="shared" ref="C126:C182" si="17">EXP(-$E$19*$D$19*(B126-$B$124))*$K$19*SIN($F$19*(B126-$B$124)+$L$19)</f>
        <v>-0.4484046501182653</v>
      </c>
      <c r="D126" s="1">
        <f t="shared" ref="D126:D182" si="18">EXP(-$D$19*$E$19*(B126-$B$124))*$K$19*COS($F$19*(B126-$B$124)+$L$19)-EXP(-$D$19*$E$19*(B126-$B$124))*$K$19*($E$19*$D$19/$F$19)*SIN($F$19*(B126-$B$124)+$L$19)</f>
        <v>0.96320818231934635</v>
      </c>
      <c r="E126" s="1">
        <f t="shared" si="14"/>
        <v>32.582288302891854</v>
      </c>
      <c r="F126" s="8">
        <f t="shared" ref="F126:F182" si="19">EXP(-$E$19*$D$19*(B126-$B$124))*$M$19*SIN($F$19*(B126-$B$124)+$N$19)</f>
        <v>-0.42860294314129532</v>
      </c>
      <c r="G126" s="1">
        <f t="shared" ref="G126:G182" si="20">EXP(-$E$19*$D$19*(B126-$B$124))*$M$19*COS($F$19*(B126-$B$124)+$N$19)</f>
        <v>0.94892349052474778</v>
      </c>
      <c r="H126" s="1">
        <f t="shared" si="15"/>
        <v>32.058933368766226</v>
      </c>
    </row>
    <row r="127" spans="1:8">
      <c r="B127" s="1">
        <f t="shared" si="16"/>
        <v>0.505</v>
      </c>
      <c r="C127" s="1">
        <f t="shared" si="17"/>
        <v>-0.2814709037486976</v>
      </c>
      <c r="D127" s="1">
        <f t="shared" si="18"/>
        <v>1.0084024273724725</v>
      </c>
      <c r="E127" s="1">
        <f t="shared" si="14"/>
        <v>34.111066763231278</v>
      </c>
      <c r="F127" s="8">
        <f t="shared" si="19"/>
        <v>-0.26075450942319034</v>
      </c>
      <c r="G127" s="1">
        <f t="shared" si="20"/>
        <v>0.99898987378750304</v>
      </c>
      <c r="H127" s="1">
        <f t="shared" si="15"/>
        <v>33.750402555758519</v>
      </c>
    </row>
    <row r="128" spans="1:8">
      <c r="B128" s="1">
        <f t="shared" si="16"/>
        <v>0.51</v>
      </c>
      <c r="C128" s="1">
        <f t="shared" si="17"/>
        <v>-0.10937169739656404</v>
      </c>
      <c r="D128" s="1">
        <f t="shared" si="18"/>
        <v>1.0243026739607013</v>
      </c>
      <c r="E128" s="1">
        <f t="shared" si="14"/>
        <v>34.648921847868607</v>
      </c>
      <c r="F128" s="8">
        <f t="shared" si="19"/>
        <v>-8.8342194094800555E-2</v>
      </c>
      <c r="G128" s="1">
        <f t="shared" si="20"/>
        <v>1.0199469059437225</v>
      </c>
      <c r="H128" s="1">
        <f t="shared" si="15"/>
        <v>34.458426020465666</v>
      </c>
    </row>
    <row r="129" spans="2:8">
      <c r="B129" s="1">
        <f t="shared" si="16"/>
        <v>0.51500000000000001</v>
      </c>
      <c r="C129" s="1">
        <f t="shared" si="17"/>
        <v>6.2936229409549335E-2</v>
      </c>
      <c r="D129" s="1">
        <f t="shared" si="18"/>
        <v>1.0109502679581925</v>
      </c>
      <c r="E129" s="1">
        <f t="shared" si="14"/>
        <v>34.197252157040786</v>
      </c>
      <c r="F129" s="8">
        <f t="shared" si="19"/>
        <v>8.3678492060718285E-2</v>
      </c>
      <c r="G129" s="1">
        <f t="shared" si="20"/>
        <v>1.0116897378632541</v>
      </c>
      <c r="H129" s="1">
        <f t="shared" si="15"/>
        <v>34.179461484389051</v>
      </c>
    </row>
    <row r="130" spans="2:8">
      <c r="B130" s="1">
        <f t="shared" si="16"/>
        <v>0.52</v>
      </c>
      <c r="C130" s="1">
        <f t="shared" si="17"/>
        <v>0.23057336113866916</v>
      </c>
      <c r="D130" s="1">
        <f t="shared" si="18"/>
        <v>0.96921366107784157</v>
      </c>
      <c r="E130" s="1">
        <f t="shared" si="14"/>
        <v>32.785434667196007</v>
      </c>
      <c r="F130" s="8">
        <f t="shared" si="19"/>
        <v>0.25044623050196912</v>
      </c>
      <c r="G130" s="1">
        <f t="shared" si="20"/>
        <v>0.97494198998414883</v>
      </c>
      <c r="H130" s="1">
        <f t="shared" si="15"/>
        <v>32.937956123343582</v>
      </c>
    </row>
    <row r="131" spans="2:8">
      <c r="B131" s="1">
        <f t="shared" si="16"/>
        <v>0.52500000000000002</v>
      </c>
      <c r="C131" s="1">
        <f t="shared" si="17"/>
        <v>0.38887419293315423</v>
      </c>
      <c r="D131" s="1">
        <f t="shared" si="18"/>
        <v>0.90074996364649262</v>
      </c>
      <c r="E131" s="1">
        <f t="shared" si="14"/>
        <v>30.469524182903015</v>
      </c>
      <c r="F131" s="8">
        <f t="shared" si="19"/>
        <v>0.4073298820841762</v>
      </c>
      <c r="G131" s="1">
        <f t="shared" si="20"/>
        <v>0.91122138069002145</v>
      </c>
      <c r="H131" s="1">
        <f t="shared" si="15"/>
        <v>30.785185338369171</v>
      </c>
    </row>
    <row r="132" spans="2:8">
      <c r="B132" s="1">
        <f t="shared" si="16"/>
        <v>0.53</v>
      </c>
      <c r="C132" s="1">
        <f t="shared" si="17"/>
        <v>0.53351566707865761</v>
      </c>
      <c r="D132" s="1">
        <f t="shared" si="18"/>
        <v>0.80794482451696903</v>
      </c>
      <c r="E132" s="1">
        <f t="shared" si="14"/>
        <v>27.330219664302486</v>
      </c>
      <c r="F132" s="8">
        <f t="shared" si="19"/>
        <v>0.55005567987042292</v>
      </c>
      <c r="G132" s="1">
        <f t="shared" si="20"/>
        <v>0.82278345954789367</v>
      </c>
      <c r="H132" s="1">
        <f t="shared" si="15"/>
        <v>27.797351809662008</v>
      </c>
    </row>
    <row r="133" spans="2:8">
      <c r="B133" s="1">
        <f t="shared" si="16"/>
        <v>0.53500000000000003</v>
      </c>
      <c r="C133" s="1">
        <f t="shared" si="17"/>
        <v>0.66063376478221314</v>
      </c>
      <c r="D133" s="1">
        <f t="shared" si="18"/>
        <v>0.69383270289070431</v>
      </c>
      <c r="E133" s="1">
        <f t="shared" si="14"/>
        <v>23.470167274871137</v>
      </c>
      <c r="F133" s="8">
        <f t="shared" si="19"/>
        <v>0.67482217575524739</v>
      </c>
      <c r="G133" s="1">
        <f t="shared" si="20"/>
        <v>0.71254540486570606</v>
      </c>
      <c r="H133" s="1">
        <f t="shared" si="15"/>
        <v>24.073011032931607</v>
      </c>
    </row>
    <row r="134" spans="2:8">
      <c r="B134" s="1">
        <f t="shared" si="16"/>
        <v>0.54</v>
      </c>
      <c r="C134" s="1">
        <f t="shared" si="17"/>
        <v>0.76692515256322114</v>
      </c>
      <c r="D134" s="1">
        <f t="shared" si="18"/>
        <v>0.56200011707091913</v>
      </c>
      <c r="E134" s="1">
        <f t="shared" si="14"/>
        <v>19.010687592552728</v>
      </c>
      <c r="F134" s="8">
        <f t="shared" si="19"/>
        <v>0.77839989349394911</v>
      </c>
      <c r="G134" s="1">
        <f t="shared" si="20"/>
        <v>0.58399237631137191</v>
      </c>
      <c r="H134" s="1">
        <f t="shared" si="15"/>
        <v>19.729907486725299</v>
      </c>
    </row>
    <row r="135" spans="2:8">
      <c r="B135" s="1">
        <f t="shared" si="16"/>
        <v>0.54500000000000004</v>
      </c>
      <c r="C135" s="1">
        <f t="shared" si="17"/>
        <v>0.84973125749296341</v>
      </c>
      <c r="D135" s="1">
        <f t="shared" si="18"/>
        <v>0.41647489353572198</v>
      </c>
      <c r="E135" s="1">
        <f t="shared" si="14"/>
        <v>14.08802925596216</v>
      </c>
      <c r="F135" s="8">
        <f t="shared" si="19"/>
        <v>0.85821312462175781</v>
      </c>
      <c r="G135" s="1">
        <f t="shared" si="20"/>
        <v>0.44106936522397266</v>
      </c>
      <c r="H135" s="1">
        <f t="shared" si="15"/>
        <v>14.901320846109439</v>
      </c>
    </row>
    <row r="136" spans="2:8">
      <c r="B136" s="1">
        <f t="shared" si="16"/>
        <v>0.55000000000000004</v>
      </c>
      <c r="C136" s="1">
        <f t="shared" si="17"/>
        <v>0.90710268678853345</v>
      </c>
      <c r="D136" s="1">
        <f t="shared" si="18"/>
        <v>0.26160478518130059</v>
      </c>
      <c r="E136" s="1">
        <f t="shared" si="14"/>
        <v>8.8492630032156931</v>
      </c>
      <c r="F136" s="8">
        <f t="shared" si="19"/>
        <v>0.91240185206542468</v>
      </c>
      <c r="G136" s="1">
        <f t="shared" si="20"/>
        <v>0.2880618462864174</v>
      </c>
      <c r="H136" s="1">
        <f t="shared" si="15"/>
        <v>9.7320338556200898</v>
      </c>
    </row>
    <row r="137" spans="2:8">
      <c r="B137" s="1">
        <f t="shared" si="16"/>
        <v>0.55500000000000005</v>
      </c>
      <c r="C137" s="1">
        <f t="shared" si="17"/>
        <v>0.9378424984471464</v>
      </c>
      <c r="D137" s="1">
        <f t="shared" si="18"/>
        <v>0.10192907191976626</v>
      </c>
      <c r="E137" s="1">
        <f t="shared" si="14"/>
        <v>3.4479383260003664</v>
      </c>
      <c r="F137" s="8">
        <f t="shared" si="19"/>
        <v>0.93986238239884567</v>
      </c>
      <c r="G137" s="1">
        <f t="shared" si="20"/>
        <v>0.12946879572442663</v>
      </c>
      <c r="H137" s="1">
        <f t="shared" si="15"/>
        <v>4.3740423088994564</v>
      </c>
    </row>
    <row r="138" spans="2:8">
      <c r="B138" s="1">
        <f t="shared" si="16"/>
        <v>0.56000000000000005</v>
      </c>
      <c r="C138" s="1">
        <f t="shared" si="17"/>
        <v>0.94152745313027053</v>
      </c>
      <c r="D138" s="1">
        <f t="shared" si="18"/>
        <v>-5.7953105194019375E-2</v>
      </c>
      <c r="E138" s="1">
        <f t="shared" si="14"/>
        <v>-1.9603703707464162</v>
      </c>
      <c r="F138" s="8">
        <f t="shared" si="19"/>
        <v>0.94026589400184901</v>
      </c>
      <c r="G138" s="1">
        <f t="shared" si="20"/>
        <v>-3.0128202581302919E-2</v>
      </c>
      <c r="H138" s="1">
        <f t="shared" si="15"/>
        <v>-1.0178671396790455</v>
      </c>
    </row>
    <row r="139" spans="2:8">
      <c r="B139" s="1">
        <f t="shared" si="16"/>
        <v>0.56500000000000006</v>
      </c>
      <c r="C139" s="1">
        <f t="shared" si="17"/>
        <v>0.91850701518683431</v>
      </c>
      <c r="D139" s="1">
        <f t="shared" si="18"/>
        <v>-0.2135138956085183</v>
      </c>
      <c r="E139" s="1">
        <f t="shared" si="14"/>
        <v>-7.2225002144799255</v>
      </c>
      <c r="F139" s="8">
        <f t="shared" si="19"/>
        <v>0.91405474661807184</v>
      </c>
      <c r="G139" s="1">
        <f t="shared" si="20"/>
        <v>-0.18619599338973206</v>
      </c>
      <c r="H139" s="1">
        <f t="shared" si="15"/>
        <v>-6.2905439745323495</v>
      </c>
    </row>
    <row r="140" spans="2:8">
      <c r="B140" s="1">
        <f t="shared" si="16"/>
        <v>0.57000000000000006</v>
      </c>
      <c r="C140" s="1">
        <f t="shared" si="17"/>
        <v>0.86988050425824692</v>
      </c>
      <c r="D140" s="1">
        <f t="shared" si="18"/>
        <v>-0.36042367395489883</v>
      </c>
      <c r="E140" s="1">
        <f t="shared" si="14"/>
        <v>-12.191993664036939</v>
      </c>
      <c r="F140" s="8">
        <f t="shared" si="19"/>
        <v>0.86241702971284417</v>
      </c>
      <c r="G140" s="1">
        <f t="shared" si="20"/>
        <v>-0.33437731831303746</v>
      </c>
      <c r="H140" s="1">
        <f t="shared" si="15"/>
        <v>-11.296780272450041</v>
      </c>
    </row>
    <row r="141" spans="2:8">
      <c r="B141" s="1">
        <f t="shared" si="16"/>
        <v>0.57500000000000007</v>
      </c>
      <c r="C141" s="1">
        <f t="shared" si="17"/>
        <v>0.79745341047588125</v>
      </c>
      <c r="D141" s="1">
        <f t="shared" si="18"/>
        <v>-0.49467023645234365</v>
      </c>
      <c r="E141" s="1">
        <f t="shared" si="14"/>
        <v>-16.733130547271742</v>
      </c>
      <c r="F141" s="8">
        <f t="shared" si="19"/>
        <v>0.7872404348295774</v>
      </c>
      <c r="G141" s="1">
        <f t="shared" si="20"/>
        <v>-0.47061116866103181</v>
      </c>
      <c r="H141" s="1">
        <f t="shared" si="15"/>
        <v>-15.899376766780282</v>
      </c>
    </row>
    <row r="142" spans="2:8">
      <c r="B142" s="1">
        <f t="shared" si="16"/>
        <v>0.58000000000000007</v>
      </c>
      <c r="C142" s="1">
        <f t="shared" si="17"/>
        <v>0.70367445890642077</v>
      </c>
      <c r="D142" s="1">
        <f t="shared" si="18"/>
        <v>-0.61266701576810889</v>
      </c>
      <c r="E142" s="1">
        <f t="shared" si="14"/>
        <v>-20.724588627726785</v>
      </c>
      <c r="F142" s="8">
        <f t="shared" si="19"/>
        <v>0.69104710403801695</v>
      </c>
      <c r="G142" s="1">
        <f t="shared" si="20"/>
        <v>-0.59124273647319903</v>
      </c>
      <c r="H142" s="1">
        <f t="shared" si="15"/>
        <v>-19.974857491281554</v>
      </c>
    </row>
    <row r="143" spans="2:8">
      <c r="B143" s="1">
        <f t="shared" si="16"/>
        <v>0.58500000000000008</v>
      </c>
      <c r="C143" s="1">
        <f t="shared" si="17"/>
        <v>0.59155552706998671</v>
      </c>
      <c r="D143" s="1">
        <f t="shared" si="18"/>
        <v>-0.71134743621335184</v>
      </c>
      <c r="E143" s="1">
        <f t="shared" si="14"/>
        <v>-24.062635342669971</v>
      </c>
      <c r="F143" s="8">
        <f t="shared" si="19"/>
        <v>0.57691161720370321</v>
      </c>
      <c r="G143" s="1">
        <f t="shared" si="20"/>
        <v>-0.69312002676589646</v>
      </c>
      <c r="H143" s="1">
        <f t="shared" si="15"/>
        <v>-23.416733779408769</v>
      </c>
    </row>
    <row r="144" spans="2:8">
      <c r="B144" s="1">
        <f t="shared" si="16"/>
        <v>0.59000000000000008</v>
      </c>
      <c r="C144" s="1">
        <f t="shared" si="17"/>
        <v>0.46457696930056674</v>
      </c>
      <c r="D144" s="1">
        <f t="shared" si="18"/>
        <v>-0.78824297162964874</v>
      </c>
      <c r="E144" s="1">
        <f t="shared" si="14"/>
        <v>-26.663768254670458</v>
      </c>
      <c r="F144" s="8">
        <f t="shared" si="19"/>
        <v>0.44836472167849989</v>
      </c>
      <c r="G144" s="1">
        <f t="shared" si="20"/>
        <v>-0.77367462074325011</v>
      </c>
      <c r="H144" s="1">
        <f t="shared" si="15"/>
        <v>-26.138232811369605</v>
      </c>
    </row>
    <row r="145" spans="2:8">
      <c r="B145" s="1">
        <f t="shared" si="16"/>
        <v>0.59500000000000008</v>
      </c>
      <c r="C145" s="1">
        <f t="shared" si="17"/>
        <v>0.32658127184953606</v>
      </c>
      <c r="D145" s="1">
        <f t="shared" si="18"/>
        <v>-0.84154297038887327</v>
      </c>
      <c r="E145" s="1">
        <f t="shared" si="14"/>
        <v>-28.466738742249913</v>
      </c>
      <c r="F145" s="8">
        <f t="shared" si="19"/>
        <v>0.30928576781131978</v>
      </c>
      <c r="G145" s="1">
        <f t="shared" si="20"/>
        <v>-0.830984570320354</v>
      </c>
      <c r="H145" s="1">
        <f t="shared" si="15"/>
        <v>-28.074422475979674</v>
      </c>
    </row>
    <row r="146" spans="2:8">
      <c r="B146" s="1">
        <f t="shared" si="16"/>
        <v>0.60000000000000009</v>
      </c>
      <c r="C146" s="1">
        <f t="shared" si="17"/>
        <v>0.18165824381545573</v>
      </c>
      <c r="D146" s="1">
        <f t="shared" si="18"/>
        <v>-0.87013486035007181</v>
      </c>
      <c r="E146" s="1">
        <f t="shared" si="14"/>
        <v>-29.433912006493909</v>
      </c>
      <c r="F146" s="8">
        <f t="shared" si="19"/>
        <v>0.16378708358409519</v>
      </c>
      <c r="G146" s="1">
        <f t="shared" si="20"/>
        <v>-0.86381794383218768</v>
      </c>
      <c r="H146" s="1">
        <f t="shared" si="15"/>
        <v>-29.183682541936736</v>
      </c>
    </row>
    <row r="147" spans="2:8">
      <c r="B147" s="1">
        <f t="shared" si="16"/>
        <v>0.60500000000000009</v>
      </c>
      <c r="C147" s="1">
        <f t="shared" si="17"/>
        <v>3.4025134751690285E-2</v>
      </c>
      <c r="D147" s="1">
        <f t="shared" si="18"/>
        <v>-0.87362392509437625</v>
      </c>
      <c r="E147" s="1">
        <f t="shared" si="14"/>
        <v>-29.551936038570386</v>
      </c>
      <c r="F147" s="8">
        <f t="shared" si="19"/>
        <v>1.6093695560434128E-2</v>
      </c>
      <c r="G147" s="1">
        <f t="shared" si="20"/>
        <v>-0.87165611516297703</v>
      </c>
      <c r="H147" s="1">
        <f t="shared" si="15"/>
        <v>-29.448491470091515</v>
      </c>
    </row>
    <row r="148" spans="2:8">
      <c r="B148" s="1">
        <f t="shared" si="16"/>
        <v>0.6100000000000001</v>
      </c>
      <c r="C148" s="1">
        <f t="shared" si="17"/>
        <v>-0.11209484349902267</v>
      </c>
      <c r="D148" s="1">
        <f t="shared" si="18"/>
        <v>-0.8523324344188431</v>
      </c>
      <c r="E148" s="1">
        <f t="shared" si="14"/>
        <v>-28.831712207084543</v>
      </c>
      <c r="F148" s="8">
        <f t="shared" si="19"/>
        <v>-0.12957812211692749</v>
      </c>
      <c r="G148" s="1">
        <f t="shared" si="20"/>
        <v>-0.85469647698105089</v>
      </c>
      <c r="H148" s="1">
        <f t="shared" si="15"/>
        <v>-28.8755180788099</v>
      </c>
    </row>
    <row r="149" spans="2:8">
      <c r="B149" s="1">
        <f t="shared" si="16"/>
        <v>0.6150000000000001</v>
      </c>
      <c r="C149" s="1">
        <f t="shared" si="17"/>
        <v>-0.25259212635895539</v>
      </c>
      <c r="D149" s="1">
        <f t="shared" si="18"/>
        <v>-0.80727849994839707</v>
      </c>
      <c r="E149" s="1">
        <f t="shared" si="14"/>
        <v>-27.307680010264004</v>
      </c>
      <c r="F149" s="8">
        <f t="shared" si="19"/>
        <v>-0.26914001417243527</v>
      </c>
      <c r="G149" s="1">
        <f t="shared" si="20"/>
        <v>-0.81383484638160575</v>
      </c>
      <c r="H149" s="1">
        <f t="shared" si="15"/>
        <v>-27.495027126897284</v>
      </c>
    </row>
    <row r="150" spans="2:8">
      <c r="B150" s="1">
        <f t="shared" si="16"/>
        <v>0.62000000000000011</v>
      </c>
      <c r="C150" s="1">
        <f t="shared" si="17"/>
        <v>-0.38358518405493064</v>
      </c>
      <c r="D150" s="1">
        <f t="shared" si="18"/>
        <v>-0.74013559424924413</v>
      </c>
      <c r="E150" s="1">
        <f t="shared" si="14"/>
        <v>-25.036447735517431</v>
      </c>
      <c r="F150" s="8">
        <f t="shared" si="19"/>
        <v>-0.39874509219908677</v>
      </c>
      <c r="G150" s="1">
        <f t="shared" si="20"/>
        <v>-0.75062840140963294</v>
      </c>
      <c r="H150" s="1">
        <f t="shared" si="15"/>
        <v>-25.359627141475361</v>
      </c>
    </row>
    <row r="151" spans="2:8">
      <c r="B151" s="1">
        <f t="shared" si="16"/>
        <v>0.62500000000000011</v>
      </c>
      <c r="C151" s="1">
        <f t="shared" si="17"/>
        <v>-0.50152653775372436</v>
      </c>
      <c r="D151" s="1">
        <f t="shared" si="18"/>
        <v>-0.65317420327863784</v>
      </c>
      <c r="E151" s="1">
        <f t="shared" si="14"/>
        <v>-22.094818746234829</v>
      </c>
      <c r="F151" s="8">
        <f t="shared" si="19"/>
        <v>-0.51489274523163053</v>
      </c>
      <c r="G151" s="1">
        <f t="shared" si="20"/>
        <v>-0.66724052381535115</v>
      </c>
      <c r="H151" s="1">
        <f t="shared" si="15"/>
        <v>-22.542406956442758</v>
      </c>
    </row>
    <row r="152" spans="2:8">
      <c r="B152" s="1">
        <f t="shared" si="16"/>
        <v>0.63000000000000012</v>
      </c>
      <c r="C152" s="1">
        <f t="shared" si="17"/>
        <v>-0.60329754461928098</v>
      </c>
      <c r="D152" s="1">
        <f t="shared" si="18"/>
        <v>-0.54918756295054405</v>
      </c>
      <c r="E152" s="1">
        <f t="shared" ref="E152:E182" si="21">D152*$E$18</f>
        <v>-18.577279384535597</v>
      </c>
      <c r="F152" s="8">
        <f t="shared" si="19"/>
        <v>-0.61452189347153297</v>
      </c>
      <c r="G152" s="1">
        <f t="shared" si="20"/>
        <v>-0.56636941235038563</v>
      </c>
      <c r="H152" s="1">
        <f t="shared" si="15"/>
        <v>-19.134523946295712</v>
      </c>
    </row>
    <row r="153" spans="2:8">
      <c r="B153" s="1">
        <f t="shared" si="16"/>
        <v>0.63500000000000012</v>
      </c>
      <c r="C153" s="1">
        <f t="shared" si="17"/>
        <v>-0.68628945789779028</v>
      </c>
      <c r="D153" s="1">
        <f t="shared" si="18"/>
        <v>-0.43140384827173722</v>
      </c>
      <c r="E153" s="1">
        <f t="shared" si="21"/>
        <v>-14.593028607294915</v>
      </c>
      <c r="F153" s="8">
        <f t="shared" si="19"/>
        <v>-0.6950902400673481</v>
      </c>
      <c r="G153" s="1">
        <f t="shared" si="20"/>
        <v>-0.45116275891177698</v>
      </c>
      <c r="H153" s="1">
        <f t="shared" ref="H153:H182" si="22">G153*$F$17</f>
        <v>-15.24232139982437</v>
      </c>
    </row>
    <row r="154" spans="2:8">
      <c r="B154" s="1">
        <f t="shared" ref="B154:B182" si="23">B153+0.005</f>
        <v>0.64000000000000012</v>
      </c>
      <c r="C154" s="1">
        <f t="shared" si="17"/>
        <v>-0.74846869835515351</v>
      </c>
      <c r="D154" s="1">
        <f t="shared" si="18"/>
        <v>-0.30338752714977651</v>
      </c>
      <c r="E154" s="1">
        <f t="shared" si="21"/>
        <v>-10.262641097268121</v>
      </c>
      <c r="F154" s="8">
        <f t="shared" si="19"/>
        <v>-0.75463751309206117</v>
      </c>
      <c r="G154" s="1">
        <f t="shared" si="20"/>
        <v>-0.3251211357933767</v>
      </c>
      <c r="H154" s="1">
        <f t="shared" si="22"/>
        <v>-10.984064503887028</v>
      </c>
    </row>
    <row r="155" spans="2:8">
      <c r="B155" s="1">
        <f t="shared" si="23"/>
        <v>0.64500000000000013</v>
      </c>
      <c r="C155" s="1">
        <f t="shared" si="17"/>
        <v>-0.7884247547929446</v>
      </c>
      <c r="D155" s="1">
        <f t="shared" si="18"/>
        <v>-0.16893285211010761</v>
      </c>
      <c r="E155" s="1">
        <f t="shared" si="21"/>
        <v>-5.7144644245312541</v>
      </c>
      <c r="F155" s="8">
        <f t="shared" si="19"/>
        <v>-0.79183117658274715</v>
      </c>
      <c r="G155" s="1">
        <f t="shared" si="20"/>
        <v>-0.19199301734577498</v>
      </c>
      <c r="H155" s="1">
        <f t="shared" si="22"/>
        <v>-6.4863936996151903</v>
      </c>
    </row>
    <row r="156" spans="2:8">
      <c r="B156" s="1">
        <f t="shared" si="23"/>
        <v>0.65000000000000013</v>
      </c>
      <c r="C156" s="1">
        <f t="shared" si="17"/>
        <v>-0.80539964947250353</v>
      </c>
      <c r="D156" s="1">
        <f t="shared" si="18"/>
        <v>-3.1952635778327951E-2</v>
      </c>
      <c r="E156" s="1">
        <f t="shared" si="21"/>
        <v>-1.0808566726041484</v>
      </c>
      <c r="F156" s="8">
        <f t="shared" si="19"/>
        <v>-0.80599361111422041</v>
      </c>
      <c r="G156" s="1">
        <f t="shared" si="20"/>
        <v>-5.56645470503783E-2</v>
      </c>
      <c r="H156" s="1">
        <f t="shared" si="22"/>
        <v>-1.8806005149095737</v>
      </c>
    </row>
    <row r="157" spans="2:8">
      <c r="B157" s="1">
        <f t="shared" si="23"/>
        <v>0.65500000000000014</v>
      </c>
      <c r="C157" s="1">
        <f t="shared" si="17"/>
        <v>-0.79929844380528547</v>
      </c>
      <c r="D157" s="1">
        <f t="shared" si="18"/>
        <v>0.10363446331485872</v>
      </c>
      <c r="E157" s="1">
        <f t="shared" si="21"/>
        <v>3.505626326501333</v>
      </c>
      <c r="F157" s="8">
        <f t="shared" si="19"/>
        <v>-0.79711030552163376</v>
      </c>
      <c r="G157" s="1">
        <f t="shared" si="20"/>
        <v>7.9952742466375334E-2</v>
      </c>
      <c r="H157" s="1">
        <f t="shared" si="22"/>
        <v>2.70116576201757</v>
      </c>
    </row>
    <row r="158" spans="2:8">
      <c r="B158" s="1">
        <f t="shared" si="23"/>
        <v>0.66000000000000014</v>
      </c>
      <c r="C158" s="1">
        <f t="shared" si="17"/>
        <v>-0.77068080499397829</v>
      </c>
      <c r="D158" s="1">
        <f t="shared" si="18"/>
        <v>0.23401493000638146</v>
      </c>
      <c r="E158" s="1">
        <f t="shared" si="21"/>
        <v>7.9159854085635644</v>
      </c>
      <c r="F158" s="8">
        <f t="shared" si="19"/>
        <v>-0.76581914642614279</v>
      </c>
      <c r="G158" s="1">
        <f t="shared" si="20"/>
        <v>0.21103304481844606</v>
      </c>
      <c r="H158" s="1">
        <f t="shared" si="22"/>
        <v>7.1296520636254357</v>
      </c>
    </row>
    <row r="159" spans="2:8">
      <c r="B159" s="1">
        <f t="shared" si="23"/>
        <v>0.66500000000000015</v>
      </c>
      <c r="C159" s="1">
        <f t="shared" si="17"/>
        <v>-0.72073418990421045</v>
      </c>
      <c r="D159" s="1">
        <f t="shared" si="18"/>
        <v>0.35558654497660791</v>
      </c>
      <c r="E159" s="1">
        <f t="shared" si="21"/>
        <v>12.028368879881302</v>
      </c>
      <c r="F159" s="8">
        <f t="shared" si="19"/>
        <v>-0.71338142566381046</v>
      </c>
      <c r="G159" s="1">
        <f t="shared" si="20"/>
        <v>0.33394310580460296</v>
      </c>
      <c r="H159" s="1">
        <f t="shared" si="22"/>
        <v>11.282110607282316</v>
      </c>
    </row>
    <row r="160" spans="2:8">
      <c r="B160" s="1">
        <f t="shared" si="23"/>
        <v>0.67000000000000015</v>
      </c>
      <c r="C160" s="1">
        <f t="shared" si="17"/>
        <v>-0.65122971331763135</v>
      </c>
      <c r="D160" s="1">
        <f t="shared" si="18"/>
        <v>0.46505677761637265</v>
      </c>
      <c r="E160" s="1">
        <f t="shared" si="21"/>
        <v>15.731400836965433</v>
      </c>
      <c r="F160" s="8">
        <f t="shared" si="19"/>
        <v>-0.64163569266968423</v>
      </c>
      <c r="G160" s="1">
        <f t="shared" si="20"/>
        <v>0.44534180886216879</v>
      </c>
      <c r="H160" s="1">
        <f t="shared" si="22"/>
        <v>15.045663342934967</v>
      </c>
    </row>
    <row r="161" spans="2:8">
      <c r="B161" s="1">
        <f t="shared" si="23"/>
        <v>0.67500000000000016</v>
      </c>
      <c r="C161" s="1">
        <f t="shared" si="17"/>
        <v>-0.56446223982168808</v>
      </c>
      <c r="D161" s="1">
        <f t="shared" si="18"/>
        <v>0.55953076507587185</v>
      </c>
      <c r="E161" s="1">
        <f t="shared" si="21"/>
        <v>18.927157219679216</v>
      </c>
      <c r="F161" s="8">
        <f t="shared" si="19"/>
        <v>-0.55293604542494945</v>
      </c>
      <c r="G161" s="1">
        <f t="shared" si="20"/>
        <v>0.54226982336638319</v>
      </c>
      <c r="H161" s="1">
        <f t="shared" si="22"/>
        <v>18.320330678695662</v>
      </c>
    </row>
    <row r="162" spans="2:8">
      <c r="B162" s="1">
        <f t="shared" si="23"/>
        <v>0.68000000000000016</v>
      </c>
      <c r="C162" s="1">
        <f t="shared" si="17"/>
        <v>-0.46317665921996365</v>
      </c>
      <c r="D162" s="1">
        <f t="shared" si="18"/>
        <v>0.63658656249328294</v>
      </c>
      <c r="E162" s="1">
        <f t="shared" si="21"/>
        <v>21.533711288621838</v>
      </c>
      <c r="F162" s="8">
        <f t="shared" si="19"/>
        <v>-0.45007686720999956</v>
      </c>
      <c r="G162" s="1">
        <f t="shared" si="20"/>
        <v>0.62222694554213298</v>
      </c>
      <c r="H162" s="1">
        <f t="shared" si="22"/>
        <v>21.021644407132456</v>
      </c>
    </row>
    <row r="163" spans="2:8">
      <c r="B163" s="1">
        <f t="shared" si="23"/>
        <v>0.68500000000000016</v>
      </c>
      <c r="C163" s="1">
        <f t="shared" si="17"/>
        <v>-0.35048266345971291</v>
      </c>
      <c r="D163" s="1">
        <f t="shared" si="18"/>
        <v>0.69433574842982326</v>
      </c>
      <c r="E163" s="1">
        <f t="shared" si="21"/>
        <v>23.487183715434995</v>
      </c>
      <c r="F163" s="8">
        <f t="shared" si="19"/>
        <v>-0.3362063663025488</v>
      </c>
      <c r="G163" s="1">
        <f t="shared" si="20"/>
        <v>0.68323514978413658</v>
      </c>
      <c r="H163" s="1">
        <f t="shared" si="22"/>
        <v>23.082777864436689</v>
      </c>
    </row>
    <row r="164" spans="2:8">
      <c r="B164" s="1">
        <f t="shared" si="23"/>
        <v>0.69000000000000017</v>
      </c>
      <c r="C164" s="1">
        <f t="shared" si="17"/>
        <v>-0.22976062958477622</v>
      </c>
      <c r="D164" s="1">
        <f t="shared" si="18"/>
        <v>0.73146791609331996</v>
      </c>
      <c r="E164" s="1">
        <f t="shared" si="21"/>
        <v>24.743247580268577</v>
      </c>
      <c r="F164" s="8">
        <f t="shared" si="19"/>
        <v>-0.21473155308511058</v>
      </c>
      <c r="G164" s="1">
        <f t="shared" si="20"/>
        <v>0.72388580579619544</v>
      </c>
      <c r="H164" s="1">
        <f t="shared" si="22"/>
        <v>24.456141139242504</v>
      </c>
    </row>
    <row r="165" spans="2:8">
      <c r="B165" s="1">
        <f t="shared" si="23"/>
        <v>0.69500000000000017</v>
      </c>
      <c r="C165" s="1">
        <f t="shared" si="17"/>
        <v>-0.10456142122536714</v>
      </c>
      <c r="D165" s="1">
        <f t="shared" si="18"/>
        <v>0.74727806158046239</v>
      </c>
      <c r="E165" s="1">
        <f t="shared" si="21"/>
        <v>25.278054829447395</v>
      </c>
      <c r="F165" s="8">
        <f t="shared" si="19"/>
        <v>-8.9217487149481536E-2</v>
      </c>
      <c r="G165" s="1">
        <f t="shared" si="20"/>
        <v>0.74336999094455469</v>
      </c>
      <c r="H165" s="1">
        <f t="shared" si="22"/>
        <v>25.114405161213899</v>
      </c>
    </row>
    <row r="166" spans="2:8">
      <c r="B166" s="1">
        <f t="shared" si="23"/>
        <v>0.70000000000000018</v>
      </c>
      <c r="C166" s="1">
        <f t="shared" si="17"/>
        <v>2.1496953938086302E-2</v>
      </c>
      <c r="D166" s="1">
        <f t="shared" si="18"/>
        <v>0.74167638093541388</v>
      </c>
      <c r="E166" s="1">
        <f t="shared" si="21"/>
        <v>25.088567678997517</v>
      </c>
      <c r="F166" s="8">
        <f t="shared" si="19"/>
        <v>3.6716258370849054E-2</v>
      </c>
      <c r="G166" s="1">
        <f t="shared" si="20"/>
        <v>0.74149132355181446</v>
      </c>
      <c r="H166" s="1">
        <f t="shared" si="22"/>
        <v>25.050935267837534</v>
      </c>
    </row>
    <row r="167" spans="2:8">
      <c r="B167" s="1">
        <f t="shared" si="23"/>
        <v>0.70500000000000018</v>
      </c>
      <c r="C167" s="1">
        <f t="shared" si="17"/>
        <v>0.14483285359371445</v>
      </c>
      <c r="D167" s="1">
        <f t="shared" si="18"/>
        <v>0.71518049381013493</v>
      </c>
      <c r="E167" s="1">
        <f t="shared" si="21"/>
        <v>24.192295565654423</v>
      </c>
      <c r="F167" s="8">
        <f t="shared" si="19"/>
        <v>0.1594989386904074</v>
      </c>
      <c r="G167" s="1">
        <f t="shared" si="20"/>
        <v>0.71866124711610235</v>
      </c>
      <c r="H167" s="1">
        <f t="shared" si="22"/>
        <v>24.279631883987701</v>
      </c>
    </row>
    <row r="168" spans="2:8">
      <c r="B168" s="1">
        <f t="shared" si="23"/>
        <v>0.71000000000000019</v>
      </c>
      <c r="C168" s="1">
        <f t="shared" si="17"/>
        <v>0.26200174516400759</v>
      </c>
      <c r="D168" s="1">
        <f t="shared" si="18"/>
        <v>0.66889060851013882</v>
      </c>
      <c r="E168" s="1">
        <f t="shared" si="21"/>
        <v>22.626455058859161</v>
      </c>
      <c r="F168" s="8">
        <f t="shared" si="19"/>
        <v>0.27570886433746294</v>
      </c>
      <c r="G168" s="1">
        <f t="shared" si="20"/>
        <v>0.67587719322279116</v>
      </c>
      <c r="H168" s="1">
        <f t="shared" si="22"/>
        <v>22.834192766179711</v>
      </c>
    </row>
    <row r="169" spans="2:8">
      <c r="B169" s="1">
        <f t="shared" si="23"/>
        <v>0.71500000000000019</v>
      </c>
      <c r="C169" s="1">
        <f t="shared" si="17"/>
        <v>0.36979138060132133</v>
      </c>
      <c r="D169" s="1">
        <f t="shared" si="18"/>
        <v>0.6044486173050263</v>
      </c>
      <c r="E169" s="1">
        <f t="shared" si="21"/>
        <v>20.44658618440512</v>
      </c>
      <c r="F169" s="8">
        <f t="shared" si="19"/>
        <v>0.38216772918772735</v>
      </c>
      <c r="G169" s="1">
        <f t="shared" si="20"/>
        <v>0.61468452824514686</v>
      </c>
      <c r="H169" s="1">
        <f t="shared" si="22"/>
        <v>20.766827389767027</v>
      </c>
    </row>
    <row r="170" spans="2:8">
      <c r="B170" s="1">
        <f t="shared" si="23"/>
        <v>0.7200000000000002</v>
      </c>
      <c r="C170" s="1">
        <f t="shared" si="17"/>
        <v>0.46530880173999739</v>
      </c>
      <c r="D170" s="1">
        <f t="shared" si="18"/>
        <v>0.52398254904405495</v>
      </c>
      <c r="E170" s="1">
        <f t="shared" si="21"/>
        <v>17.72467343199672</v>
      </c>
      <c r="F170" s="8">
        <f t="shared" si="19"/>
        <v>0.4760264691786128</v>
      </c>
      <c r="G170" s="1">
        <f t="shared" si="20"/>
        <v>0.53712363264134566</v>
      </c>
      <c r="H170" s="1">
        <f t="shared" si="22"/>
        <v>18.146469047906329</v>
      </c>
    </row>
    <row r="171" spans="2:8">
      <c r="B171" s="1">
        <f t="shared" si="23"/>
        <v>0.7250000000000002</v>
      </c>
      <c r="C171" s="1">
        <f t="shared" si="17"/>
        <v>0.54605685111606184</v>
      </c>
      <c r="D171" s="1">
        <f t="shared" si="18"/>
        <v>0.43003819654667108</v>
      </c>
      <c r="E171" s="1">
        <f t="shared" si="21"/>
        <v>14.546832925983006</v>
      </c>
      <c r="F171" s="8">
        <f t="shared" si="19"/>
        <v>0.55484036409215121</v>
      </c>
      <c r="G171" s="1">
        <f t="shared" si="20"/>
        <v>0.44566385975590173</v>
      </c>
      <c r="H171" s="1">
        <f t="shared" si="22"/>
        <v>15.056543680756331</v>
      </c>
    </row>
    <row r="172" spans="2:8">
      <c r="B172" s="1">
        <f t="shared" si="23"/>
        <v>0.7300000000000002</v>
      </c>
      <c r="C172" s="1">
        <f t="shared" si="17"/>
        <v>0.60999819913699727</v>
      </c>
      <c r="D172" s="1">
        <f t="shared" si="18"/>
        <v>0.32550006868838999</v>
      </c>
      <c r="E172" s="1">
        <f t="shared" si="21"/>
        <v>11.010638484277345</v>
      </c>
      <c r="F172" s="8">
        <f t="shared" si="19"/>
        <v>0.61663143756310479</v>
      </c>
      <c r="G172" s="1">
        <f t="shared" si="20"/>
        <v>0.34312646302304473</v>
      </c>
      <c r="H172" s="1">
        <f t="shared" si="22"/>
        <v>11.592366007330213</v>
      </c>
    </row>
    <row r="173" spans="2:8">
      <c r="B173" s="1">
        <f t="shared" si="23"/>
        <v>0.73500000000000021</v>
      </c>
      <c r="C173" s="1">
        <f t="shared" si="17"/>
        <v>0.65560528510957106</v>
      </c>
      <c r="D173" s="1">
        <f t="shared" si="18"/>
        <v>0.21350408313825753</v>
      </c>
      <c r="E173" s="1">
        <f t="shared" si="21"/>
        <v>7.2221682896262251</v>
      </c>
      <c r="F173" s="8">
        <f t="shared" si="19"/>
        <v>0.65993660252431463</v>
      </c>
      <c r="G173" s="1">
        <f t="shared" si="20"/>
        <v>0.23259885761135823</v>
      </c>
      <c r="H173" s="1">
        <f t="shared" si="22"/>
        <v>7.8582428955258354</v>
      </c>
    </row>
    <row r="174" spans="2:8">
      <c r="B174" s="1">
        <f t="shared" si="23"/>
        <v>0.74000000000000021</v>
      </c>
      <c r="C174" s="1">
        <f t="shared" si="17"/>
        <v>0.6818949951227482</v>
      </c>
      <c r="D174" s="1">
        <f t="shared" si="18"/>
        <v>9.7344608910891459E-2</v>
      </c>
      <c r="E174" s="1">
        <f t="shared" si="21"/>
        <v>3.2928604329643849</v>
      </c>
      <c r="F174" s="8">
        <f t="shared" si="19"/>
        <v>0.68384042872279716</v>
      </c>
      <c r="G174" s="1">
        <f t="shared" si="20"/>
        <v>0.11734278808795368</v>
      </c>
      <c r="H174" s="1">
        <f t="shared" si="22"/>
        <v>3.9643708498950398</v>
      </c>
    </row>
    <row r="175" spans="2:8">
      <c r="B175" s="1">
        <f t="shared" si="23"/>
        <v>0.74500000000000022</v>
      </c>
      <c r="C175" s="1">
        <f t="shared" si="17"/>
        <v>0.68844735144295111</v>
      </c>
      <c r="D175" s="1">
        <f t="shared" si="18"/>
        <v>-1.9621415972256022E-2</v>
      </c>
      <c r="E175" s="1">
        <f t="shared" si="21"/>
        <v>-0.66373048304011695</v>
      </c>
      <c r="F175" s="8">
        <f t="shared" si="19"/>
        <v>0.68799186294898595</v>
      </c>
      <c r="G175" s="1">
        <f t="shared" si="20"/>
        <v>6.9910300107637333E-4</v>
      </c>
      <c r="H175" s="1">
        <f t="shared" si="22"/>
        <v>2.3618865749669669E-2</v>
      </c>
    </row>
    <row r="176" spans="2:8">
      <c r="B176" s="1">
        <f t="shared" si="23"/>
        <v>0.75000000000000022</v>
      </c>
      <c r="C176" s="1">
        <f t="shared" si="17"/>
        <v>0.67540795269021792</v>
      </c>
      <c r="D176" s="1">
        <f t="shared" si="18"/>
        <v>-0.13407052935485514</v>
      </c>
      <c r="E176" s="1">
        <f t="shared" si="21"/>
        <v>-4.5351822384259206</v>
      </c>
      <c r="F176" s="8">
        <f t="shared" si="19"/>
        <v>0.67260469795777711</v>
      </c>
      <c r="G176" s="1">
        <f t="shared" si="20"/>
        <v>-0.1140081119989146</v>
      </c>
      <c r="H176" s="1">
        <f t="shared" si="22"/>
        <v>-3.8517103882114503</v>
      </c>
    </row>
    <row r="177" spans="2:8">
      <c r="B177" s="1">
        <f t="shared" si="23"/>
        <v>0.75500000000000023</v>
      </c>
      <c r="C177" s="1">
        <f t="shared" si="17"/>
        <v>0.64347436826126425</v>
      </c>
      <c r="D177" s="1">
        <f t="shared" si="18"/>
        <v>-0.24280623172196031</v>
      </c>
      <c r="E177" s="1">
        <f t="shared" si="21"/>
        <v>-8.2133673580866322</v>
      </c>
      <c r="F177" s="8">
        <f t="shared" si="19"/>
        <v>0.6384420493655204</v>
      </c>
      <c r="G177" s="1">
        <f t="shared" si="20"/>
        <v>-0.2235653188759619</v>
      </c>
      <c r="H177" s="1">
        <f t="shared" si="22"/>
        <v>-7.553049042392229</v>
      </c>
    </row>
    <row r="178" spans="2:8">
      <c r="B178" s="1">
        <f t="shared" si="23"/>
        <v>0.76000000000000023</v>
      </c>
      <c r="C178" s="1">
        <f t="shared" si="17"/>
        <v>0.59386714112002992</v>
      </c>
      <c r="D178" s="1">
        <f t="shared" si="18"/>
        <v>-0.3428473122694865</v>
      </c>
      <c r="E178" s="1">
        <f t="shared" si="21"/>
        <v>-11.597440903520482</v>
      </c>
      <c r="F178" s="8">
        <f t="shared" si="19"/>
        <v>0.58678554800509097</v>
      </c>
      <c r="G178" s="1">
        <f t="shared" si="20"/>
        <v>-0.32495861073789623</v>
      </c>
      <c r="H178" s="1">
        <f t="shared" si="22"/>
        <v>-10.978573671405346</v>
      </c>
    </row>
    <row r="179" spans="2:8">
      <c r="B179" s="1">
        <f t="shared" si="23"/>
        <v>0.76500000000000024</v>
      </c>
      <c r="C179" s="1">
        <f t="shared" si="17"/>
        <v>0.52828647766237535</v>
      </c>
      <c r="D179" s="1">
        <f t="shared" si="18"/>
        <v>-0.4315086013437619</v>
      </c>
      <c r="E179" s="1">
        <f t="shared" si="21"/>
        <v>-14.596572072618374</v>
      </c>
      <c r="F179" s="8">
        <f t="shared" si="19"/>
        <v>0.51939037588184989</v>
      </c>
      <c r="G179" s="1">
        <f t="shared" si="20"/>
        <v>-0.41545565211452701</v>
      </c>
      <c r="H179" s="1">
        <f t="shared" si="22"/>
        <v>-14.035973607789598</v>
      </c>
    </row>
    <row r="180" spans="2:8">
      <c r="B180" s="1">
        <f t="shared" si="23"/>
        <v>0.77000000000000024</v>
      </c>
      <c r="C180" s="1">
        <f t="shared" si="17"/>
        <v>0.44885609030133944</v>
      </c>
      <c r="D180" s="1">
        <f t="shared" si="18"/>
        <v>-0.50647199111616192</v>
      </c>
      <c r="E180" s="1">
        <f t="shared" si="21"/>
        <v>-17.132346604604859</v>
      </c>
      <c r="F180" s="8">
        <f t="shared" si="19"/>
        <v>0.43842765555451207</v>
      </c>
      <c r="G180" s="1">
        <f t="shared" si="20"/>
        <v>-0.49267827701753703</v>
      </c>
      <c r="H180" s="1">
        <f t="shared" si="22"/>
        <v>-16.644903633283853</v>
      </c>
    </row>
    <row r="181" spans="2:8">
      <c r="B181" s="1">
        <f t="shared" si="23"/>
        <v>0.77500000000000024</v>
      </c>
      <c r="C181" s="1">
        <f t="shared" si="17"/>
        <v>0.35805599739442673</v>
      </c>
      <c r="D181" s="1">
        <f t="shared" si="18"/>
        <v>-0.56584587794438057</v>
      </c>
      <c r="E181" s="1">
        <f t="shared" si="21"/>
        <v>-19.140777527234736</v>
      </c>
      <c r="F181" s="8">
        <f t="shared" si="19"/>
        <v>0.346416035319495</v>
      </c>
      <c r="G181" s="1">
        <f t="shared" si="20"/>
        <v>-0.55466384706330041</v>
      </c>
      <c r="H181" s="1">
        <f t="shared" si="22"/>
        <v>-18.739056934118693</v>
      </c>
    </row>
    <row r="182" spans="2:8">
      <c r="B182" s="1">
        <f t="shared" si="23"/>
        <v>0.78000000000000025</v>
      </c>
      <c r="C182" s="1">
        <f t="shared" si="17"/>
        <v>0.25864636735678187</v>
      </c>
      <c r="D182" s="1">
        <f t="shared" si="18"/>
        <v>-0.60821153848686249</v>
      </c>
      <c r="E182" s="1">
        <f t="shared" si="21"/>
        <v>-20.573873914158849</v>
      </c>
      <c r="F182" s="8">
        <f t="shared" si="19"/>
        <v>0.24614458741844264</v>
      </c>
      <c r="G182" s="1">
        <f t="shared" si="20"/>
        <v>-0.59991382183745667</v>
      </c>
      <c r="H182" s="1">
        <f t="shared" si="22"/>
        <v>-20.267806027916361</v>
      </c>
    </row>
    <row r="183" spans="2:8">
      <c r="C183" s="4"/>
      <c r="D183" s="4"/>
      <c r="E183" s="4"/>
      <c r="F183" s="4"/>
      <c r="G183" s="4"/>
      <c r="H183" s="4"/>
    </row>
    <row r="184" spans="2:8">
      <c r="C184" s="4"/>
      <c r="D184" s="4"/>
      <c r="E184" s="4"/>
      <c r="F184" s="4"/>
      <c r="G184" s="4"/>
      <c r="H184" s="4"/>
    </row>
    <row r="185" spans="2:8">
      <c r="C185" s="4"/>
      <c r="D185" s="4"/>
      <c r="E185" s="4"/>
      <c r="F185" s="4"/>
      <c r="G185" s="4"/>
      <c r="H185" s="4"/>
    </row>
    <row r="186" spans="2:8">
      <c r="C186" s="4"/>
      <c r="D186" s="4"/>
      <c r="E186" s="4"/>
      <c r="F186" s="4"/>
      <c r="G186" s="4"/>
      <c r="H186" s="4"/>
    </row>
  </sheetData>
  <mergeCells count="6">
    <mergeCell ref="I15:J15"/>
    <mergeCell ref="M15:N15"/>
    <mergeCell ref="C21:E21"/>
    <mergeCell ref="F21:H21"/>
    <mergeCell ref="K15:L15"/>
    <mergeCell ref="G15:H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184"/>
  <sheetViews>
    <sheetView tabSelected="1" zoomScaleNormal="100" workbookViewId="0">
      <selection activeCell="G15" sqref="G15"/>
    </sheetView>
  </sheetViews>
  <sheetFormatPr defaultRowHeight="15"/>
  <cols>
    <col min="1" max="1" width="18.42578125" customWidth="1"/>
    <col min="2" max="2" width="9.140625" style="13"/>
    <col min="3" max="3" width="14.42578125" style="13" customWidth="1"/>
    <col min="4" max="4" width="13.42578125" style="13" customWidth="1"/>
    <col min="5" max="5" width="19.5703125" style="13" customWidth="1"/>
    <col min="6" max="6" width="24.7109375" style="13" customWidth="1"/>
    <col min="7" max="7" width="24.28515625" style="13" customWidth="1"/>
    <col min="8" max="8" width="19.28515625" style="8" customWidth="1"/>
    <col min="9" max="9" width="22.140625" style="8" customWidth="1"/>
    <col min="10" max="10" width="17.7109375" style="13" customWidth="1"/>
    <col min="11" max="11" width="26.5703125" style="13" customWidth="1"/>
    <col min="12" max="12" width="12" bestFit="1" customWidth="1"/>
    <col min="13" max="13" width="10" customWidth="1"/>
  </cols>
  <sheetData>
    <row r="1" spans="1:10">
      <c r="H1" s="13"/>
    </row>
    <row r="2" spans="1:10">
      <c r="F2" s="2"/>
      <c r="H2" s="13"/>
    </row>
    <row r="3" spans="1:10">
      <c r="F3" s="15" t="s">
        <v>43</v>
      </c>
      <c r="H3" s="13"/>
    </row>
    <row r="4" spans="1:10">
      <c r="F4" s="2" t="s">
        <v>17</v>
      </c>
      <c r="G4" s="13">
        <v>20000</v>
      </c>
      <c r="H4" s="13"/>
    </row>
    <row r="5" spans="1:10">
      <c r="F5" s="2" t="s">
        <v>18</v>
      </c>
      <c r="G5" s="13">
        <v>0.01</v>
      </c>
      <c r="H5" s="13"/>
    </row>
    <row r="6" spans="1:10">
      <c r="C6" s="13" t="s">
        <v>13</v>
      </c>
      <c r="D6" s="13" t="s">
        <v>14</v>
      </c>
      <c r="H6" s="13"/>
    </row>
    <row r="7" spans="1:10">
      <c r="C7" s="13" t="s">
        <v>42</v>
      </c>
      <c r="D7" s="13">
        <v>240</v>
      </c>
      <c r="F7" s="2" t="s">
        <v>20</v>
      </c>
      <c r="G7" s="13" t="s">
        <v>42</v>
      </c>
      <c r="H7" s="13"/>
    </row>
    <row r="8" spans="1:10">
      <c r="F8" s="2" t="s">
        <v>21</v>
      </c>
      <c r="G8" s="13">
        <v>0</v>
      </c>
      <c r="H8" s="9" t="s">
        <v>44</v>
      </c>
    </row>
    <row r="9" spans="1:10">
      <c r="F9" s="2" t="s">
        <v>22</v>
      </c>
      <c r="G9" s="13" t="s">
        <v>42</v>
      </c>
      <c r="H9" s="13"/>
      <c r="J9" s="13">
        <f>LN(1.924/1.319)</f>
        <v>0.37753247850833715</v>
      </c>
    </row>
    <row r="10" spans="1:10">
      <c r="F10" s="2"/>
      <c r="H10" s="13"/>
      <c r="J10" s="13">
        <f>J9/(2*3.14159)</f>
        <v>6.0086210884987723E-2</v>
      </c>
    </row>
    <row r="12" spans="1:10">
      <c r="A12" s="11" t="s">
        <v>45</v>
      </c>
      <c r="B12" s="8" t="s">
        <v>46</v>
      </c>
      <c r="C12" s="13" t="s">
        <v>15</v>
      </c>
      <c r="D12" s="13" t="s">
        <v>47</v>
      </c>
      <c r="E12" s="13" t="s">
        <v>48</v>
      </c>
      <c r="F12" s="13" t="s">
        <v>31</v>
      </c>
      <c r="G12" s="13" t="s">
        <v>3</v>
      </c>
      <c r="H12" s="8" t="s">
        <v>4</v>
      </c>
      <c r="I12" s="8" t="s">
        <v>32</v>
      </c>
      <c r="J12" s="13" t="s">
        <v>6</v>
      </c>
    </row>
    <row r="13" spans="1:10">
      <c r="A13" s="2"/>
      <c r="B13" s="8">
        <v>2000</v>
      </c>
      <c r="C13" s="8">
        <v>4.5</v>
      </c>
      <c r="D13" s="8">
        <v>0.06</v>
      </c>
      <c r="E13" s="8">
        <f>SQRT(B13/C13)</f>
        <v>21.081851067789195</v>
      </c>
      <c r="F13" s="8">
        <f>E13*SQRT(1-D13^2)</f>
        <v>21.0438695216551</v>
      </c>
      <c r="G13" s="8">
        <v>0</v>
      </c>
      <c r="H13" s="8">
        <f>G4*G5/C13</f>
        <v>44.444444444444443</v>
      </c>
      <c r="I13" s="8">
        <f>(H13+D13*E13*G13)/ABS((H13+D13*E13*G13))*SQRT(G13^2+((H13+D13*E13*G13)/F13)^2)</f>
        <v>2.1119901165852166</v>
      </c>
      <c r="J13" s="8">
        <f>ATAN(G13*F13/(H13+D13*E13*G13))</f>
        <v>0</v>
      </c>
    </row>
    <row r="14" spans="1:10">
      <c r="A14" s="2"/>
      <c r="H14" s="13"/>
    </row>
    <row r="15" spans="1:10">
      <c r="A15" s="2"/>
      <c r="H15" s="13"/>
    </row>
    <row r="16" spans="1:10">
      <c r="A16" s="2"/>
    </row>
    <row r="17" spans="1:31">
      <c r="A17" s="2" t="s">
        <v>40</v>
      </c>
      <c r="B17" s="13" t="s">
        <v>1</v>
      </c>
      <c r="C17" s="13" t="s">
        <v>0</v>
      </c>
      <c r="D17" s="13" t="s">
        <v>29</v>
      </c>
      <c r="E17" s="13" t="s">
        <v>30</v>
      </c>
      <c r="F17" s="13" t="s">
        <v>31</v>
      </c>
      <c r="G17" s="13" t="s">
        <v>3</v>
      </c>
      <c r="H17" s="8" t="s">
        <v>4</v>
      </c>
      <c r="I17" s="8" t="s">
        <v>32</v>
      </c>
      <c r="J17" s="13" t="s">
        <v>6</v>
      </c>
      <c r="K17" s="9"/>
      <c r="L17" s="10"/>
      <c r="AE17" s="7" t="s">
        <v>36</v>
      </c>
    </row>
    <row r="18" spans="1:31">
      <c r="B18" s="14">
        <v>2000</v>
      </c>
      <c r="C18" s="14">
        <v>4.5</v>
      </c>
      <c r="D18" s="14">
        <v>0.06</v>
      </c>
      <c r="E18" s="14">
        <f>SQRT(B18/C18)</f>
        <v>21.081851067789195</v>
      </c>
      <c r="F18" s="14">
        <f>E18*SQRT(1-D18^2)</f>
        <v>21.0438695216551</v>
      </c>
      <c r="G18" s="14">
        <v>0</v>
      </c>
      <c r="H18" s="14">
        <f>G4*G5/C18</f>
        <v>44.444444444444443</v>
      </c>
      <c r="I18" s="14">
        <f>(H18+D18*E18*G18)/ABS((H18+D18*E18*G18))*SQRT(G18^2+((H18+D18*E18*G18)/F18)^2)</f>
        <v>2.1119901165852166</v>
      </c>
      <c r="J18" s="14">
        <f>ATAN(G18*F18/(H18+D18*E18*G18))</f>
        <v>0</v>
      </c>
      <c r="K18"/>
      <c r="L18" s="10"/>
    </row>
    <row r="19" spans="1:31">
      <c r="A19">
        <f>20000*0.01/44.08</f>
        <v>4.5372050816696916</v>
      </c>
      <c r="H19" s="11"/>
      <c r="K19"/>
    </row>
    <row r="20" spans="1:31">
      <c r="F20" s="13" t="s">
        <v>49</v>
      </c>
      <c r="G20" s="13" t="s">
        <v>45</v>
      </c>
      <c r="H20" s="11"/>
      <c r="K20"/>
    </row>
    <row r="21" spans="1:31">
      <c r="B21" s="13" t="s">
        <v>2</v>
      </c>
      <c r="C21" s="13" t="s">
        <v>8</v>
      </c>
      <c r="D21" s="13" t="s">
        <v>9</v>
      </c>
      <c r="E21" s="13" t="s">
        <v>7</v>
      </c>
      <c r="F21" s="13" t="s">
        <v>7</v>
      </c>
      <c r="G21" s="8" t="s">
        <v>38</v>
      </c>
      <c r="H21" s="13"/>
      <c r="I21"/>
      <c r="J21"/>
      <c r="K21"/>
    </row>
    <row r="22" spans="1:31">
      <c r="C22" s="13">
        <v>0</v>
      </c>
      <c r="D22" s="13">
        <v>0</v>
      </c>
      <c r="E22" s="13">
        <v>0</v>
      </c>
      <c r="F22" s="13">
        <v>0</v>
      </c>
      <c r="G22" s="8">
        <v>0</v>
      </c>
      <c r="H22" s="13"/>
      <c r="I22"/>
      <c r="J22"/>
      <c r="K22"/>
    </row>
    <row r="23" spans="1:31">
      <c r="B23" s="13">
        <v>0</v>
      </c>
      <c r="C23" s="13">
        <f>$G$18*COS($F$18*B23)</f>
        <v>0</v>
      </c>
      <c r="D23" s="13">
        <f>(($H$18+$D$18*$E$18*$G$18)/$F$18)*SIN($F$18*B23)</f>
        <v>0</v>
      </c>
      <c r="E23" s="13">
        <f>EXP(-$D$18*$E$18*B23)*(C23+D23)</f>
        <v>0</v>
      </c>
      <c r="F23" s="13">
        <f>EXP(-$E$18*$D$18*B23)*$I$18*SIN($F$18*B23+$J$18)</f>
        <v>0</v>
      </c>
      <c r="G23" s="8">
        <f>EXP(-$E$13*$D$13*B23)*$I$13*SIN($F$13*B23+$J$13)</f>
        <v>0</v>
      </c>
      <c r="H23" s="13"/>
      <c r="I23"/>
      <c r="J23"/>
      <c r="K23"/>
    </row>
    <row r="24" spans="1:31">
      <c r="B24" s="13">
        <f>B23+0.005</f>
        <v>5.0000000000000001E-3</v>
      </c>
      <c r="C24" s="13">
        <f t="shared" ref="C24:C87" si="0">$G$18*COS($F$18*B24)</f>
        <v>0</v>
      </c>
      <c r="D24" s="13">
        <f>(($H$18+$D$18*$E$18*$G$18)/$F$18)*SIN($F$18*B24)</f>
        <v>0.22181240799069429</v>
      </c>
      <c r="E24" s="13">
        <f t="shared" ref="E24:E87" si="1">EXP(-$D$18*$E$18*B24)*(C24+D24)</f>
        <v>0.22041397005611635</v>
      </c>
      <c r="F24" s="13">
        <f t="shared" ref="F24:F87" si="2">EXP(-$E$18*$D$18*B24)*$I$18*SIN($F$18*B24+$J$18)</f>
        <v>0.22041397005611638</v>
      </c>
      <c r="G24" s="8">
        <f t="shared" ref="G24:G87" si="3">EXP(-$E$13*$D$13*B24)*$I$13*SIN($F$13*B24+$J$13)</f>
        <v>0.22041397005611638</v>
      </c>
      <c r="H24" s="13"/>
      <c r="I24"/>
      <c r="J24"/>
      <c r="K24"/>
    </row>
    <row r="25" spans="1:31">
      <c r="B25" s="13">
        <f t="shared" ref="B25:B88" si="4">B24+0.005</f>
        <v>0.01</v>
      </c>
      <c r="C25" s="13">
        <f t="shared" si="0"/>
        <v>0</v>
      </c>
      <c r="D25" s="13">
        <f t="shared" ref="D25:D88" si="5">(($H$18+$D$18*$E$18*$G$18)/$F$18)*SIN($F$18*B25)</f>
        <v>0.44117137095045278</v>
      </c>
      <c r="E25" s="13">
        <f t="shared" si="1"/>
        <v>0.4356260908355275</v>
      </c>
      <c r="F25" s="13">
        <f t="shared" si="2"/>
        <v>0.4356260908355275</v>
      </c>
      <c r="G25" s="8">
        <f t="shared" si="3"/>
        <v>0.4356260908355275</v>
      </c>
      <c r="H25" s="13"/>
      <c r="I25"/>
      <c r="J25"/>
      <c r="K25"/>
    </row>
    <row r="26" spans="1:31">
      <c r="B26" s="13">
        <f t="shared" si="4"/>
        <v>1.4999999999999999E-2</v>
      </c>
      <c r="C26" s="13">
        <f t="shared" si="0"/>
        <v>0</v>
      </c>
      <c r="D26" s="13">
        <f t="shared" si="5"/>
        <v>0.65565058116033381</v>
      </c>
      <c r="E26" s="13">
        <f t="shared" si="1"/>
        <v>0.64332776027227756</v>
      </c>
      <c r="F26" s="13">
        <f t="shared" si="2"/>
        <v>0.64332776027227756</v>
      </c>
      <c r="G26" s="8">
        <f t="shared" si="3"/>
        <v>0.64332776027227756</v>
      </c>
      <c r="H26" s="13"/>
      <c r="I26"/>
      <c r="J26"/>
      <c r="K26"/>
    </row>
    <row r="27" spans="1:31">
      <c r="B27" s="13">
        <f t="shared" si="4"/>
        <v>0.02</v>
      </c>
      <c r="C27" s="13">
        <f t="shared" si="0"/>
        <v>0</v>
      </c>
      <c r="D27" s="13">
        <f t="shared" si="5"/>
        <v>0.8628777053622696</v>
      </c>
      <c r="E27" s="13">
        <f t="shared" si="1"/>
        <v>0.84132224129565136</v>
      </c>
      <c r="F27" s="13">
        <f t="shared" si="2"/>
        <v>0.84132224129565136</v>
      </c>
      <c r="G27" s="8">
        <f t="shared" si="3"/>
        <v>0.84132224129565136</v>
      </c>
      <c r="H27" s="13"/>
      <c r="I27"/>
      <c r="J27"/>
      <c r="K27"/>
    </row>
    <row r="28" spans="1:31">
      <c r="B28" s="13">
        <f t="shared" si="4"/>
        <v>2.5000000000000001E-2</v>
      </c>
      <c r="C28" s="13">
        <f t="shared" si="0"/>
        <v>0</v>
      </c>
      <c r="D28" s="13">
        <f t="shared" si="5"/>
        <v>1.06056062490179</v>
      </c>
      <c r="E28" s="13">
        <f t="shared" si="1"/>
        <v>1.027547487767154</v>
      </c>
      <c r="F28" s="13">
        <f t="shared" si="2"/>
        <v>1.027547487767154</v>
      </c>
      <c r="G28" s="8">
        <f t="shared" si="3"/>
        <v>1.027547487767154</v>
      </c>
      <c r="H28" s="13"/>
      <c r="I28"/>
      <c r="J28"/>
      <c r="K28"/>
    </row>
    <row r="29" spans="1:31">
      <c r="B29" s="13">
        <f t="shared" si="4"/>
        <v>3.0000000000000002E-2</v>
      </c>
      <c r="C29" s="13">
        <f t="shared" si="0"/>
        <v>0</v>
      </c>
      <c r="D29" s="13">
        <f t="shared" si="5"/>
        <v>1.2465127886249781</v>
      </c>
      <c r="E29" s="13">
        <f t="shared" si="1"/>
        <v>1.2000971977439749</v>
      </c>
      <c r="F29" s="13">
        <f t="shared" si="2"/>
        <v>1.2000971977439752</v>
      </c>
      <c r="G29" s="8">
        <f t="shared" si="3"/>
        <v>1.2000971977439752</v>
      </c>
      <c r="H29" s="13"/>
      <c r="I29"/>
      <c r="J29"/>
      <c r="K29"/>
    </row>
    <row r="30" spans="1:31">
      <c r="B30" s="13">
        <f t="shared" si="4"/>
        <v>3.5000000000000003E-2</v>
      </c>
      <c r="C30" s="13">
        <f t="shared" si="0"/>
        <v>0</v>
      </c>
      <c r="D30" s="13">
        <f t="shared" si="5"/>
        <v>1.4186773981037792</v>
      </c>
      <c r="E30" s="13">
        <f t="shared" si="1"/>
        <v>1.357239884113721</v>
      </c>
      <c r="F30" s="13">
        <f t="shared" si="2"/>
        <v>1.357239884113721</v>
      </c>
      <c r="G30" s="8">
        <f t="shared" si="3"/>
        <v>1.357239884113721</v>
      </c>
      <c r="H30" s="13"/>
      <c r="I30"/>
      <c r="J30"/>
      <c r="K30"/>
    </row>
    <row r="31" spans="1:31">
      <c r="B31" s="13">
        <f t="shared" si="4"/>
        <v>0.04</v>
      </c>
      <c r="C31" s="13">
        <f t="shared" si="0"/>
        <v>0</v>
      </c>
      <c r="D31" s="13">
        <f t="shared" si="5"/>
        <v>1.5751501576792841</v>
      </c>
      <c r="E31" s="13">
        <f t="shared" si="1"/>
        <v>1.4974357771544213</v>
      </c>
      <c r="F31" s="13">
        <f t="shared" si="2"/>
        <v>1.4974357771544213</v>
      </c>
      <c r="G31" s="8">
        <f t="shared" si="3"/>
        <v>1.4974357771544213</v>
      </c>
      <c r="H31" s="13"/>
      <c r="I31"/>
      <c r="J31"/>
      <c r="K31"/>
    </row>
    <row r="32" spans="1:31">
      <c r="B32" s="13">
        <f t="shared" si="4"/>
        <v>4.4999999999999998E-2</v>
      </c>
      <c r="C32" s="13">
        <f t="shared" si="0"/>
        <v>0</v>
      </c>
      <c r="D32" s="13">
        <f t="shared" si="5"/>
        <v>1.7142003376870214</v>
      </c>
      <c r="E32" s="13">
        <f t="shared" si="1"/>
        <v>1.6193513998206313</v>
      </c>
      <c r="F32" s="13">
        <f t="shared" si="2"/>
        <v>1.619351399820631</v>
      </c>
      <c r="G32" s="8">
        <f t="shared" si="3"/>
        <v>1.619351399820631</v>
      </c>
      <c r="H32" s="13"/>
      <c r="I32"/>
      <c r="J32"/>
      <c r="K32"/>
    </row>
    <row r="33" spans="2:22">
      <c r="B33" s="13">
        <f t="shared" si="4"/>
        <v>4.9999999999999996E-2</v>
      </c>
      <c r="C33" s="13">
        <f t="shared" si="0"/>
        <v>0</v>
      </c>
      <c r="D33" s="13">
        <f t="shared" si="5"/>
        <v>1.8342899178860088</v>
      </c>
      <c r="E33" s="13">
        <f t="shared" si="1"/>
        <v>1.7218716842294335</v>
      </c>
      <c r="F33" s="13">
        <f t="shared" si="2"/>
        <v>1.7218716842294333</v>
      </c>
      <c r="G33" s="8">
        <f t="shared" si="3"/>
        <v>1.7218716842294333</v>
      </c>
      <c r="H33" s="13"/>
      <c r="I33"/>
      <c r="J33"/>
      <c r="K33"/>
    </row>
    <row r="34" spans="2:22">
      <c r="B34" s="13">
        <f t="shared" si="4"/>
        <v>5.4999999999999993E-2</v>
      </c>
      <c r="C34" s="13">
        <f t="shared" si="0"/>
        <v>0</v>
      </c>
      <c r="D34" s="13">
        <f t="shared" si="5"/>
        <v>1.9340905993479975</v>
      </c>
      <c r="E34" s="13">
        <f t="shared" si="1"/>
        <v>1.8041095265961904</v>
      </c>
      <c r="F34" s="13">
        <f t="shared" si="2"/>
        <v>1.8041095265961904</v>
      </c>
      <c r="G34" s="8">
        <f t="shared" si="3"/>
        <v>1.8041095265961904</v>
      </c>
      <c r="H34" s="13"/>
      <c r="I34"/>
      <c r="J34"/>
      <c r="K34"/>
    </row>
    <row r="35" spans="2:22">
      <c r="B35" s="13">
        <f t="shared" si="4"/>
        <v>5.9999999999999991E-2</v>
      </c>
      <c r="C35" s="13">
        <f t="shared" si="0"/>
        <v>0</v>
      </c>
      <c r="D35" s="13">
        <f t="shared" si="5"/>
        <v>2.0124984966400894</v>
      </c>
      <c r="E35" s="13">
        <f t="shared" si="1"/>
        <v>1.8654127074176317</v>
      </c>
      <c r="F35" s="13">
        <f t="shared" si="2"/>
        <v>1.8654127074176319</v>
      </c>
      <c r="G35" s="8">
        <f t="shared" si="3"/>
        <v>1.8654127074176319</v>
      </c>
      <c r="H35" s="13"/>
      <c r="I35"/>
      <c r="J35"/>
      <c r="K35"/>
    </row>
    <row r="36" spans="2:22">
      <c r="B36" s="13">
        <f t="shared" si="4"/>
        <v>6.4999999999999988E-2</v>
      </c>
      <c r="C36" s="13">
        <f t="shared" si="0"/>
        <v>0</v>
      </c>
      <c r="D36" s="13">
        <f t="shared" si="5"/>
        <v>2.0686463477919563</v>
      </c>
      <c r="E36" s="13">
        <f t="shared" si="1"/>
        <v>1.9053681336837214</v>
      </c>
      <c r="F36" s="13">
        <f t="shared" si="2"/>
        <v>1.9053681336837212</v>
      </c>
      <c r="G36" s="8">
        <f t="shared" si="3"/>
        <v>1.9053681336837212</v>
      </c>
      <c r="H36" s="13"/>
      <c r="I36"/>
      <c r="J36"/>
      <c r="K36"/>
    </row>
    <row r="37" spans="2:22">
      <c r="B37" s="13">
        <f t="shared" si="4"/>
        <v>6.9999999999999993E-2</v>
      </c>
      <c r="C37" s="13">
        <f t="shared" si="0"/>
        <v>0</v>
      </c>
      <c r="D37" s="13">
        <f t="shared" si="5"/>
        <v>2.1019131069944192</v>
      </c>
      <c r="E37" s="13">
        <f t="shared" si="1"/>
        <v>1.9238033899834406</v>
      </c>
      <c r="F37" s="13">
        <f t="shared" si="2"/>
        <v>1.9238033899834408</v>
      </c>
      <c r="G37" s="8">
        <f t="shared" si="3"/>
        <v>1.9238033899834408</v>
      </c>
      <c r="H37" s="13"/>
      <c r="I37"/>
      <c r="J37"/>
      <c r="K37"/>
    </row>
    <row r="38" spans="2:22">
      <c r="B38" s="13">
        <f t="shared" si="4"/>
        <v>7.4999999999999997E-2</v>
      </c>
      <c r="C38" s="13">
        <f t="shared" si="0"/>
        <v>0</v>
      </c>
      <c r="D38" s="13">
        <f t="shared" si="5"/>
        <v>2.1119308139255115</v>
      </c>
      <c r="E38" s="13">
        <f t="shared" si="1"/>
        <v>1.9207856152200955</v>
      </c>
      <c r="F38" s="13">
        <f t="shared" si="2"/>
        <v>1.9207856152200955</v>
      </c>
      <c r="G38" s="8">
        <f t="shared" si="3"/>
        <v>1.9207856152200955</v>
      </c>
      <c r="H38" s="13"/>
      <c r="I38"/>
      <c r="J38"/>
      <c r="K38"/>
    </row>
    <row r="39" spans="2:22">
      <c r="B39" s="13">
        <f t="shared" si="4"/>
        <v>0.08</v>
      </c>
      <c r="C39" s="13">
        <f t="shared" si="0"/>
        <v>0</v>
      </c>
      <c r="D39" s="13">
        <f t="shared" si="5"/>
        <v>2.0985886637230786</v>
      </c>
      <c r="E39" s="13">
        <f t="shared" si="1"/>
        <v>1.8966177509426025</v>
      </c>
      <c r="F39" s="13">
        <f t="shared" si="2"/>
        <v>1.8966177509426028</v>
      </c>
      <c r="G39" s="8">
        <f t="shared" si="3"/>
        <v>1.8966177509426028</v>
      </c>
      <c r="H39" s="13"/>
      <c r="I39"/>
      <c r="J39"/>
      <c r="K39"/>
      <c r="P39" s="13"/>
      <c r="Q39" s="13"/>
      <c r="R39" s="13"/>
      <c r="S39" s="13"/>
      <c r="T39" s="13"/>
      <c r="U39" s="13"/>
      <c r="V39" s="13"/>
    </row>
    <row r="40" spans="2:22">
      <c r="B40" s="13">
        <f t="shared" si="4"/>
        <v>8.5000000000000006E-2</v>
      </c>
      <c r="C40" s="13">
        <f t="shared" si="0"/>
        <v>0</v>
      </c>
      <c r="D40" s="13">
        <f t="shared" si="5"/>
        <v>2.0620342325863641</v>
      </c>
      <c r="E40" s="13">
        <f t="shared" si="1"/>
        <v>1.8518322357144357</v>
      </c>
      <c r="F40" s="13">
        <f t="shared" si="2"/>
        <v>1.8518322357144359</v>
      </c>
      <c r="G40" s="8">
        <f t="shared" si="3"/>
        <v>1.8518322357144359</v>
      </c>
      <c r="H40" s="13"/>
      <c r="I40"/>
      <c r="J40"/>
      <c r="K40"/>
      <c r="P40" s="13"/>
      <c r="Q40" s="13"/>
      <c r="R40" s="13"/>
      <c r="S40" s="13"/>
      <c r="T40" s="13"/>
      <c r="U40" s="13"/>
      <c r="V40" s="13"/>
    </row>
    <row r="41" spans="2:22">
      <c r="B41" s="13">
        <f t="shared" si="4"/>
        <v>9.0000000000000011E-2</v>
      </c>
      <c r="C41" s="13">
        <f t="shared" si="0"/>
        <v>0</v>
      </c>
      <c r="D41" s="13">
        <f t="shared" si="5"/>
        <v>2.0026718454503132</v>
      </c>
      <c r="E41" s="13">
        <f t="shared" si="1"/>
        <v>1.7871822471789911</v>
      </c>
      <c r="F41" s="13">
        <f t="shared" si="2"/>
        <v>1.7871822471789913</v>
      </c>
      <c r="G41" s="8">
        <f t="shared" si="3"/>
        <v>1.7871822471789913</v>
      </c>
      <c r="H41" s="13"/>
      <c r="I41"/>
      <c r="J41"/>
      <c r="K41"/>
    </row>
    <row r="42" spans="2:22">
      <c r="B42" s="13">
        <f t="shared" si="4"/>
        <v>9.5000000000000015E-2</v>
      </c>
      <c r="C42" s="13">
        <f t="shared" si="0"/>
        <v>0</v>
      </c>
      <c r="D42" s="13">
        <f t="shared" si="5"/>
        <v>1.9211581037875978</v>
      </c>
      <c r="E42" s="13">
        <f t="shared" si="1"/>
        <v>1.7036306192535022</v>
      </c>
      <c r="F42" s="13">
        <f t="shared" si="2"/>
        <v>1.7036306192535022</v>
      </c>
      <c r="G42" s="8">
        <f t="shared" si="3"/>
        <v>1.7036306192535022</v>
      </c>
      <c r="H42" s="13"/>
      <c r="I42"/>
      <c r="J42"/>
      <c r="K42"/>
    </row>
    <row r="43" spans="2:22">
      <c r="B43" s="13">
        <f t="shared" si="4"/>
        <v>0.10000000000000002</v>
      </c>
      <c r="C43" s="13">
        <f t="shared" si="0"/>
        <v>0</v>
      </c>
      <c r="D43" s="13">
        <f t="shared" si="5"/>
        <v>1.8183946230048891</v>
      </c>
      <c r="E43" s="13">
        <f t="shared" si="1"/>
        <v>1.6023365859273342</v>
      </c>
      <c r="F43" s="13">
        <f t="shared" si="2"/>
        <v>1.6023365859273342</v>
      </c>
      <c r="G43" s="8">
        <f t="shared" si="3"/>
        <v>1.6023365859273342</v>
      </c>
      <c r="H43" s="13"/>
      <c r="I43"/>
      <c r="J43"/>
      <c r="K43"/>
    </row>
    <row r="44" spans="2:22">
      <c r="B44" s="13">
        <f t="shared" si="4"/>
        <v>0.10500000000000002</v>
      </c>
      <c r="C44" s="13">
        <f t="shared" si="0"/>
        <v>0</v>
      </c>
      <c r="D44" s="13">
        <f t="shared" si="5"/>
        <v>1.6955180597643271</v>
      </c>
      <c r="E44" s="13">
        <f t="shared" si="1"/>
        <v>1.4846405252110606</v>
      </c>
      <c r="F44" s="13">
        <f t="shared" si="2"/>
        <v>1.4846405252110608</v>
      </c>
      <c r="G44" s="8">
        <f t="shared" si="3"/>
        <v>1.4846405252110608</v>
      </c>
      <c r="H44" s="13"/>
      <c r="I44"/>
      <c r="J44"/>
      <c r="K44"/>
    </row>
    <row r="45" spans="2:22">
      <c r="B45" s="13">
        <f t="shared" si="4"/>
        <v>0.11000000000000003</v>
      </c>
      <c r="C45" s="13">
        <f t="shared" si="0"/>
        <v>0</v>
      </c>
      <c r="D45" s="13">
        <f t="shared" si="5"/>
        <v>1.5538875395369895</v>
      </c>
      <c r="E45" s="13">
        <f t="shared" si="1"/>
        <v>1.3520468966615131</v>
      </c>
      <c r="F45" s="13">
        <f t="shared" si="2"/>
        <v>1.3520468966615131</v>
      </c>
      <c r="G45" s="8">
        <f t="shared" si="3"/>
        <v>1.3520468966615131</v>
      </c>
      <c r="H45" s="13"/>
      <c r="I45"/>
      <c r="J45"/>
      <c r="K45"/>
    </row>
    <row r="46" spans="2:22">
      <c r="B46" s="13">
        <f t="shared" si="4"/>
        <v>0.11500000000000003</v>
      </c>
      <c r="C46" s="13">
        <f t="shared" si="0"/>
        <v>0</v>
      </c>
      <c r="D46" s="13">
        <f t="shared" si="5"/>
        <v>1.3950696234509403</v>
      </c>
      <c r="E46" s="13">
        <f t="shared" si="1"/>
        <v>1.2062055834032424</v>
      </c>
      <c r="F46" s="13">
        <f t="shared" si="2"/>
        <v>1.2062055834032424</v>
      </c>
      <c r="G46" s="8">
        <f t="shared" si="3"/>
        <v>1.2062055834032424</v>
      </c>
      <c r="H46" s="13"/>
      <c r="I46"/>
      <c r="J46"/>
      <c r="K46"/>
    </row>
    <row r="47" spans="2:22">
      <c r="B47" s="13">
        <f t="shared" si="4"/>
        <v>0.12000000000000004</v>
      </c>
      <c r="C47" s="13">
        <f t="shared" si="0"/>
        <v>0</v>
      </c>
      <c r="D47" s="13">
        <f t="shared" si="5"/>
        <v>1.220820980714068</v>
      </c>
      <c r="E47" s="13">
        <f t="shared" si="1"/>
        <v>1.0488918645155623</v>
      </c>
      <c r="F47" s="13">
        <f t="shared" si="2"/>
        <v>1.0488918645155623</v>
      </c>
      <c r="G47" s="8">
        <f t="shared" si="3"/>
        <v>1.0488918645155623</v>
      </c>
      <c r="H47" s="13"/>
      <c r="I47"/>
      <c r="J47"/>
      <c r="K47"/>
    </row>
    <row r="48" spans="2:22">
      <c r="B48" s="13">
        <f t="shared" si="4"/>
        <v>0.12500000000000003</v>
      </c>
      <c r="C48" s="13">
        <f t="shared" si="0"/>
        <v>0</v>
      </c>
      <c r="D48" s="13">
        <f t="shared" si="5"/>
        <v>1.0330689582703199</v>
      </c>
      <c r="E48" s="13">
        <f t="shared" si="1"/>
        <v>0.88198525592359311</v>
      </c>
      <c r="F48" s="13">
        <f t="shared" si="2"/>
        <v>0.88198525592359311</v>
      </c>
      <c r="G48" s="8">
        <f t="shared" si="3"/>
        <v>0.88198525592359311</v>
      </c>
      <c r="H48" s="13"/>
      <c r="I48"/>
      <c r="J48"/>
      <c r="K48"/>
    </row>
    <row r="49" spans="2:11">
      <c r="B49" s="13">
        <f t="shared" si="4"/>
        <v>0.13000000000000003</v>
      </c>
      <c r="C49" s="13">
        <f t="shared" si="0"/>
        <v>0</v>
      </c>
      <c r="D49" s="13">
        <f t="shared" si="5"/>
        <v>0.83389026260642862</v>
      </c>
      <c r="E49" s="13">
        <f t="shared" si="1"/>
        <v>0.70744746741989495</v>
      </c>
      <c r="F49" s="13">
        <f t="shared" si="2"/>
        <v>0.70744746741989495</v>
      </c>
      <c r="G49" s="8">
        <f t="shared" si="3"/>
        <v>0.70744746741989495</v>
      </c>
      <c r="H49" s="13"/>
      <c r="I49"/>
      <c r="J49"/>
      <c r="K49"/>
    </row>
    <row r="50" spans="2:11">
      <c r="B50" s="13">
        <f t="shared" si="4"/>
        <v>0.13500000000000004</v>
      </c>
      <c r="C50" s="13">
        <f t="shared" si="0"/>
        <v>0</v>
      </c>
      <c r="D50" s="13">
        <f t="shared" si="5"/>
        <v>0.62548798950757656</v>
      </c>
      <c r="E50" s="13">
        <f t="shared" si="1"/>
        <v>0.52729973008066366</v>
      </c>
      <c r="F50" s="13">
        <f t="shared" si="2"/>
        <v>0.52729973008066366</v>
      </c>
      <c r="G50" s="8">
        <f t="shared" si="3"/>
        <v>0.52729973008066366</v>
      </c>
      <c r="H50" s="13"/>
      <c r="I50"/>
      <c r="J50"/>
      <c r="K50"/>
    </row>
    <row r="51" spans="2:11">
      <c r="B51" s="13">
        <f t="shared" si="4"/>
        <v>0.14000000000000004</v>
      </c>
      <c r="C51" s="13">
        <f t="shared" si="0"/>
        <v>0</v>
      </c>
      <c r="D51" s="13">
        <f t="shared" si="5"/>
        <v>0.4101672558335534</v>
      </c>
      <c r="E51" s="13">
        <f t="shared" si="1"/>
        <v>0.34359975208957655</v>
      </c>
      <c r="F51" s="13">
        <f t="shared" si="2"/>
        <v>0.34359975208957655</v>
      </c>
      <c r="G51" s="8">
        <f t="shared" si="3"/>
        <v>0.34359975208957655</v>
      </c>
      <c r="H51" s="13"/>
      <c r="I51"/>
      <c r="J51"/>
      <c r="K51"/>
    </row>
    <row r="52" spans="2:11">
      <c r="B52" s="13">
        <f t="shared" si="4"/>
        <v>0.14500000000000005</v>
      </c>
      <c r="C52" s="13">
        <f t="shared" si="0"/>
        <v>0</v>
      </c>
      <c r="D52" s="13">
        <f t="shared" si="5"/>
        <v>0.19030970284994578</v>
      </c>
      <c r="E52" s="13">
        <f t="shared" si="1"/>
        <v>0.15841856183835504</v>
      </c>
      <c r="F52" s="13">
        <f t="shared" si="2"/>
        <v>0.15841856183835504</v>
      </c>
      <c r="G52" s="8">
        <f t="shared" si="3"/>
        <v>0.15841856183835504</v>
      </c>
      <c r="H52" s="13">
        <f>E52*(0.005)/(E52-E53)</f>
        <v>4.2908354943764632E-3</v>
      </c>
      <c r="I52"/>
      <c r="J52"/>
      <c r="K52"/>
    </row>
    <row r="53" spans="2:11">
      <c r="B53" s="13">
        <f t="shared" si="4"/>
        <v>0.15000000000000005</v>
      </c>
      <c r="C53" s="13">
        <f t="shared" si="0"/>
        <v>0</v>
      </c>
      <c r="D53" s="13">
        <f t="shared" si="5"/>
        <v>-3.1652846869531792E-2</v>
      </c>
      <c r="E53" s="13">
        <f t="shared" si="1"/>
        <v>-2.618250483732763E-2</v>
      </c>
      <c r="F53" s="13">
        <f t="shared" si="2"/>
        <v>-2.6182504837327633E-2</v>
      </c>
      <c r="G53" s="8">
        <f t="shared" si="3"/>
        <v>-2.6182504837327633E-2</v>
      </c>
      <c r="H53" s="13"/>
      <c r="I53"/>
      <c r="J53"/>
      <c r="K53"/>
    </row>
    <row r="54" spans="2:11">
      <c r="B54" s="13">
        <f t="shared" si="4"/>
        <v>0.15500000000000005</v>
      </c>
      <c r="C54" s="13">
        <f t="shared" si="0"/>
        <v>0</v>
      </c>
      <c r="D54" s="13">
        <f t="shared" si="5"/>
        <v>-0.25326528759118322</v>
      </c>
      <c r="E54" s="13">
        <f t="shared" si="1"/>
        <v>-0.20817442124647559</v>
      </c>
      <c r="F54" s="13">
        <f t="shared" si="2"/>
        <v>-0.20817442124647559</v>
      </c>
      <c r="G54" s="8">
        <f t="shared" si="3"/>
        <v>-0.20817442124647559</v>
      </c>
      <c r="H54" s="13"/>
      <c r="I54"/>
      <c r="J54"/>
      <c r="K54"/>
    </row>
    <row r="55" spans="2:11">
      <c r="B55" s="13">
        <f t="shared" si="4"/>
        <v>0.16000000000000006</v>
      </c>
      <c r="C55" s="13">
        <f t="shared" si="0"/>
        <v>0</v>
      </c>
      <c r="D55" s="13">
        <f t="shared" si="5"/>
        <v>-0.47207638610219071</v>
      </c>
      <c r="E55" s="13">
        <f t="shared" si="1"/>
        <v>-0.38558244575398126</v>
      </c>
      <c r="F55" s="13">
        <f t="shared" si="2"/>
        <v>-0.38558244575398126</v>
      </c>
      <c r="G55" s="8">
        <f t="shared" si="3"/>
        <v>-0.38558244575398126</v>
      </c>
      <c r="H55" s="13"/>
      <c r="I55"/>
      <c r="J55"/>
      <c r="K55"/>
    </row>
    <row r="56" spans="2:11">
      <c r="B56" s="13">
        <f t="shared" si="4"/>
        <v>0.16500000000000006</v>
      </c>
      <c r="C56" s="13">
        <f t="shared" si="0"/>
        <v>0</v>
      </c>
      <c r="D56" s="13">
        <f t="shared" si="5"/>
        <v>-0.68566589455790539</v>
      </c>
      <c r="E56" s="13">
        <f t="shared" si="1"/>
        <v>-0.55650722265299468</v>
      </c>
      <c r="F56" s="13">
        <f t="shared" si="2"/>
        <v>-0.55650722265299468</v>
      </c>
      <c r="G56" s="8">
        <f t="shared" si="3"/>
        <v>-0.55650722265299468</v>
      </c>
      <c r="H56" s="13"/>
      <c r="I56"/>
      <c r="J56"/>
      <c r="K56"/>
    </row>
    <row r="57" spans="2:11">
      <c r="B57" s="13">
        <f t="shared" si="4"/>
        <v>0.17000000000000007</v>
      </c>
      <c r="C57" s="13">
        <f t="shared" si="0"/>
        <v>0</v>
      </c>
      <c r="D57" s="13">
        <f t="shared" si="5"/>
        <v>-0.89167132060306431</v>
      </c>
      <c r="E57" s="13">
        <f t="shared" si="1"/>
        <v>-0.71914478623530065</v>
      </c>
      <c r="F57" s="13">
        <f t="shared" si="2"/>
        <v>-0.71914478623530065</v>
      </c>
      <c r="G57" s="8">
        <f t="shared" si="3"/>
        <v>-0.71914478623530065</v>
      </c>
      <c r="H57" s="13"/>
      <c r="I57"/>
      <c r="J57"/>
      <c r="K57"/>
    </row>
    <row r="58" spans="2:11">
      <c r="B58" s="13">
        <f t="shared" si="4"/>
        <v>0.17500000000000007</v>
      </c>
      <c r="C58" s="13">
        <f t="shared" si="0"/>
        <v>0</v>
      </c>
      <c r="D58" s="13">
        <f t="shared" si="5"/>
        <v>-1.0878140586652627</v>
      </c>
      <c r="E58" s="13">
        <f t="shared" si="1"/>
        <v>-0.87180526118270041</v>
      </c>
      <c r="F58" s="13">
        <f t="shared" si="2"/>
        <v>-0.87180526118270041</v>
      </c>
      <c r="G58" s="8">
        <f t="shared" si="3"/>
        <v>-0.87180526118270041</v>
      </c>
      <c r="H58" s="13"/>
      <c r="I58"/>
      <c r="J58"/>
      <c r="K58"/>
    </row>
    <row r="59" spans="2:11">
      <c r="B59" s="13">
        <f t="shared" si="4"/>
        <v>0.18000000000000008</v>
      </c>
      <c r="C59" s="13">
        <f t="shared" si="0"/>
        <v>0</v>
      </c>
      <c r="D59" s="13">
        <f t="shared" si="5"/>
        <v>-1.2719245933850469</v>
      </c>
      <c r="E59" s="13">
        <f t="shared" si="1"/>
        <v>-1.012930069383517</v>
      </c>
      <c r="F59" s="13">
        <f t="shared" si="2"/>
        <v>-1.012930069383517</v>
      </c>
      <c r="G59" s="8">
        <f t="shared" si="3"/>
        <v>-1.012930069383517</v>
      </c>
      <c r="H59" s="13"/>
      <c r="I59"/>
      <c r="J59"/>
      <c r="K59"/>
    </row>
    <row r="60" spans="2:11">
      <c r="B60" s="13">
        <f t="shared" si="4"/>
        <v>0.18500000000000008</v>
      </c>
      <c r="C60" s="13">
        <f t="shared" si="0"/>
        <v>0</v>
      </c>
      <c r="D60" s="13">
        <f t="shared" si="5"/>
        <v>-1.4419664964099956</v>
      </c>
      <c r="E60" s="13">
        <f t="shared" si="1"/>
        <v>-1.1411074721407233</v>
      </c>
      <c r="F60" s="13">
        <f t="shared" si="2"/>
        <v>-1.1411074721407233</v>
      </c>
      <c r="G60" s="8">
        <f t="shared" si="3"/>
        <v>-1.1411074721407233</v>
      </c>
      <c r="H60" s="13"/>
      <c r="I60"/>
      <c r="J60"/>
      <c r="K60"/>
    </row>
    <row r="61" spans="2:11">
      <c r="B61" s="13">
        <f t="shared" si="4"/>
        <v>0.19000000000000009</v>
      </c>
      <c r="C61" s="13">
        <f t="shared" si="0"/>
        <v>0</v>
      </c>
      <c r="D61" s="13">
        <f t="shared" si="5"/>
        <v>-1.5960589511266192</v>
      </c>
      <c r="E61" s="13">
        <f t="shared" si="1"/>
        <v>-1.2550862972501242</v>
      </c>
      <c r="F61" s="13">
        <f t="shared" si="2"/>
        <v>-1.2550862972501242</v>
      </c>
      <c r="G61" s="8">
        <f t="shared" si="3"/>
        <v>-1.2550862972501242</v>
      </c>
      <c r="H61" s="13"/>
      <c r="I61"/>
      <c r="J61"/>
      <c r="K61"/>
    </row>
    <row r="62" spans="2:11">
      <c r="B62" s="13">
        <f t="shared" si="4"/>
        <v>0.19500000000000009</v>
      </c>
      <c r="C62" s="13">
        <f t="shared" si="0"/>
        <v>0</v>
      </c>
      <c r="D62" s="13">
        <f t="shared" si="5"/>
        <v>-1.732497556186253</v>
      </c>
      <c r="E62" s="13">
        <f t="shared" si="1"/>
        <v>-1.3537877223415558</v>
      </c>
      <c r="F62" s="13">
        <f t="shared" si="2"/>
        <v>-1.3537877223415555</v>
      </c>
      <c r="G62" s="8">
        <f t="shared" si="3"/>
        <v>-1.3537877223415555</v>
      </c>
      <c r="H62" s="13"/>
      <c r="I62"/>
      <c r="J62"/>
      <c r="K62"/>
    </row>
    <row r="63" spans="2:11">
      <c r="B63" s="13">
        <f t="shared" si="4"/>
        <v>0.20000000000000009</v>
      </c>
      <c r="C63" s="13">
        <f t="shared" si="0"/>
        <v>0</v>
      </c>
      <c r="D63" s="13">
        <f t="shared" si="5"/>
        <v>-1.8497731777192323</v>
      </c>
      <c r="E63" s="13">
        <f t="shared" si="1"/>
        <v>-1.4363150089337837</v>
      </c>
      <c r="F63" s="13">
        <f t="shared" si="2"/>
        <v>-1.4363150089337837</v>
      </c>
      <c r="G63" s="8">
        <f t="shared" si="3"/>
        <v>-1.4363150089337837</v>
      </c>
      <c r="H63" s="13"/>
      <c r="I63"/>
      <c r="J63"/>
      <c r="K63"/>
    </row>
    <row r="64" spans="2:11">
      <c r="B64" s="13">
        <f t="shared" si="4"/>
        <v>0.2050000000000001</v>
      </c>
      <c r="C64" s="13">
        <f t="shared" si="0"/>
        <v>0</v>
      </c>
      <c r="D64" s="13">
        <f t="shared" si="5"/>
        <v>-1.9465886417148381</v>
      </c>
      <c r="E64" s="13">
        <f t="shared" si="1"/>
        <v>-1.5019611055859514</v>
      </c>
      <c r="F64" s="13">
        <f t="shared" si="2"/>
        <v>-1.5019611055859516</v>
      </c>
      <c r="G64" s="8">
        <f t="shared" si="3"/>
        <v>-1.5019611055859516</v>
      </c>
      <c r="H64" s="13"/>
      <c r="I64"/>
      <c r="J64"/>
      <c r="K64"/>
    </row>
    <row r="65" spans="2:11">
      <c r="B65" s="13">
        <f t="shared" si="4"/>
        <v>0.2100000000000001</v>
      </c>
      <c r="C65" s="13">
        <f t="shared" si="0"/>
        <v>0</v>
      </c>
      <c r="D65" s="13">
        <f t="shared" si="5"/>
        <v>-2.0218730819343005</v>
      </c>
      <c r="E65" s="13">
        <f t="shared" si="1"/>
        <v>-1.55021406306017</v>
      </c>
      <c r="F65" s="13">
        <f t="shared" si="2"/>
        <v>-1.5502140630601697</v>
      </c>
      <c r="G65" s="8">
        <f t="shared" si="3"/>
        <v>-1.5502140630601697</v>
      </c>
      <c r="H65" s="13"/>
      <c r="I65"/>
      <c r="J65"/>
      <c r="K65"/>
    </row>
    <row r="66" spans="2:11">
      <c r="B66" s="13">
        <f t="shared" si="4"/>
        <v>0.21500000000000011</v>
      </c>
      <c r="C66" s="13">
        <f t="shared" si="0"/>
        <v>0</v>
      </c>
      <c r="D66" s="13">
        <f t="shared" si="5"/>
        <v>-2.0747937846559816</v>
      </c>
      <c r="E66" s="13">
        <f t="shared" si="1"/>
        <v>-1.5807602292628411</v>
      </c>
      <c r="F66" s="13">
        <f t="shared" si="2"/>
        <v>-1.5807602292628409</v>
      </c>
      <c r="G66" s="8">
        <f t="shared" si="3"/>
        <v>-1.5807602292628409</v>
      </c>
      <c r="H66" s="13"/>
      <c r="I66"/>
      <c r="J66"/>
      <c r="K66"/>
    </row>
    <row r="67" spans="2:11">
      <c r="B67" s="13">
        <f t="shared" si="4"/>
        <v>0.22000000000000011</v>
      </c>
      <c r="C67" s="13">
        <f t="shared" si="0"/>
        <v>0</v>
      </c>
      <c r="D67" s="13">
        <f t="shared" si="5"/>
        <v>-2.1047653992392106</v>
      </c>
      <c r="E67" s="13">
        <f t="shared" si="1"/>
        <v>-1.5934852166285645</v>
      </c>
      <c r="F67" s="13">
        <f t="shared" si="2"/>
        <v>-1.5934852166285647</v>
      </c>
      <c r="G67" s="8">
        <f t="shared" si="3"/>
        <v>-1.5934852166285647</v>
      </c>
      <c r="H67" s="13"/>
      <c r="I67"/>
      <c r="J67"/>
      <c r="K67"/>
    </row>
    <row r="68" spans="2:11">
      <c r="B68" s="13">
        <f t="shared" si="4"/>
        <v>0.22500000000000012</v>
      </c>
      <c r="C68" s="13">
        <f t="shared" si="0"/>
        <v>0</v>
      </c>
      <c r="D68" s="13">
        <f t="shared" si="5"/>
        <v>-2.1114564126296265</v>
      </c>
      <c r="E68" s="13">
        <f t="shared" si="1"/>
        <v>-1.5884726592746499</v>
      </c>
      <c r="F68" s="13">
        <f t="shared" si="2"/>
        <v>-1.5884726592746499</v>
      </c>
      <c r="G68" s="8">
        <f t="shared" si="3"/>
        <v>-1.5884726592746499</v>
      </c>
      <c r="H68" s="13"/>
      <c r="I68"/>
      <c r="J68"/>
      <c r="K68"/>
    </row>
    <row r="69" spans="2:11">
      <c r="B69" s="13">
        <f t="shared" si="4"/>
        <v>0.23000000000000012</v>
      </c>
      <c r="C69" s="13">
        <f t="shared" si="0"/>
        <v>0</v>
      </c>
      <c r="D69" s="13">
        <f t="shared" si="5"/>
        <v>-2.0947928161921685</v>
      </c>
      <c r="E69" s="13">
        <f t="shared" si="1"/>
        <v>-1.5660008014173212</v>
      </c>
      <c r="F69" s="13">
        <f t="shared" si="2"/>
        <v>-1.5660008014173212</v>
      </c>
      <c r="G69" s="8">
        <f t="shared" si="3"/>
        <v>-1.5660008014173212</v>
      </c>
      <c r="H69" s="13"/>
      <c r="I69"/>
      <c r="J69"/>
      <c r="K69"/>
    </row>
    <row r="70" spans="2:11">
      <c r="B70" s="13">
        <f t="shared" si="4"/>
        <v>0.23500000000000013</v>
      </c>
      <c r="C70" s="13">
        <f t="shared" si="0"/>
        <v>0</v>
      </c>
      <c r="D70" s="13">
        <f t="shared" si="5"/>
        <v>-2.0549589243132478</v>
      </c>
      <c r="E70" s="13">
        <f t="shared" si="1"/>
        <v>-1.5265369819423489</v>
      </c>
      <c r="F70" s="13">
        <f t="shared" si="2"/>
        <v>-1.5265369819423491</v>
      </c>
      <c r="G70" s="8">
        <f t="shared" si="3"/>
        <v>-1.5265369819423491</v>
      </c>
      <c r="H70" s="13"/>
      <c r="I70"/>
      <c r="J70"/>
      <c r="K70"/>
    </row>
    <row r="71" spans="2:11">
      <c r="B71" s="13">
        <f t="shared" si="4"/>
        <v>0.24000000000000013</v>
      </c>
      <c r="C71" s="13">
        <f t="shared" si="0"/>
        <v>0</v>
      </c>
      <c r="D71" s="13">
        <f t="shared" si="5"/>
        <v>-1.992395335717609</v>
      </c>
      <c r="E71" s="13">
        <f t="shared" si="1"/>
        <v>-1.4707301024145027</v>
      </c>
      <c r="F71" s="13">
        <f t="shared" si="2"/>
        <v>-1.4707301024145027</v>
      </c>
      <c r="G71" s="8">
        <f t="shared" si="3"/>
        <v>-1.4707301024145027</v>
      </c>
      <c r="H71" s="13"/>
      <c r="I71"/>
      <c r="J71"/>
      <c r="K71"/>
    </row>
    <row r="72" spans="2:11">
      <c r="B72" s="13">
        <f t="shared" si="4"/>
        <v>0.24500000000000013</v>
      </c>
      <c r="C72" s="13">
        <f t="shared" si="0"/>
        <v>0</v>
      </c>
      <c r="D72" s="13">
        <f t="shared" si="5"/>
        <v>-1.9077940600495626</v>
      </c>
      <c r="E72" s="13">
        <f t="shared" si="1"/>
        <v>-1.3994011869576293</v>
      </c>
      <c r="F72" s="13">
        <f t="shared" si="2"/>
        <v>-1.3994011869576295</v>
      </c>
      <c r="G72" s="8">
        <f t="shared" si="3"/>
        <v>-1.3994011869576295</v>
      </c>
      <c r="H72" s="13"/>
      <c r="I72"/>
      <c r="J72"/>
      <c r="K72"/>
    </row>
    <row r="73" spans="2:11">
      <c r="B73" s="13">
        <f t="shared" si="4"/>
        <v>0.25000000000000011</v>
      </c>
      <c r="C73" s="13">
        <f t="shared" si="0"/>
        <v>0</v>
      </c>
      <c r="D73" s="13">
        <f t="shared" si="5"/>
        <v>-1.8020908636229904</v>
      </c>
      <c r="E73" s="13">
        <f t="shared" si="1"/>
        <v>-1.3135321621226441</v>
      </c>
      <c r="F73" s="13">
        <f t="shared" si="2"/>
        <v>-1.3135321621226441</v>
      </c>
      <c r="G73" s="8">
        <f t="shared" si="3"/>
        <v>-1.3135321621226441</v>
      </c>
      <c r="H73" s="13"/>
      <c r="I73"/>
      <c r="J73"/>
      <c r="K73"/>
    </row>
    <row r="74" spans="2:11">
      <c r="B74" s="13">
        <f t="shared" si="4"/>
        <v>0.25500000000000012</v>
      </c>
      <c r="C74" s="13">
        <f t="shared" si="0"/>
        <v>0</v>
      </c>
      <c r="D74" s="13">
        <f t="shared" si="5"/>
        <v>-1.6764549190030167</v>
      </c>
      <c r="E74" s="13">
        <f t="shared" si="1"/>
        <v>-1.2142530028855067</v>
      </c>
      <c r="F74" s="13">
        <f t="shared" si="2"/>
        <v>-1.2142530028855067</v>
      </c>
      <c r="G74" s="8">
        <f t="shared" si="3"/>
        <v>-1.2142530028855067</v>
      </c>
      <c r="H74" s="13"/>
      <c r="I74"/>
      <c r="J74"/>
      <c r="K74"/>
    </row>
    <row r="75" spans="2:11">
      <c r="B75" s="13">
        <f t="shared" si="4"/>
        <v>0.26000000000000012</v>
      </c>
      <c r="C75" s="13">
        <f t="shared" si="0"/>
        <v>0</v>
      </c>
      <c r="D75" s="13">
        <f t="shared" si="5"/>
        <v>-1.5322758729042998</v>
      </c>
      <c r="E75" s="13">
        <f t="shared" si="1"/>
        <v>-1.1028274071034245</v>
      </c>
      <c r="F75" s="13">
        <f t="shared" si="2"/>
        <v>-1.1028274071034245</v>
      </c>
      <c r="G75" s="8">
        <f t="shared" si="3"/>
        <v>-1.1028274071034245</v>
      </c>
      <c r="H75" s="13"/>
      <c r="I75"/>
      <c r="J75"/>
      <c r="K75"/>
    </row>
    <row r="76" spans="2:11">
      <c r="B76" s="13">
        <f t="shared" si="4"/>
        <v>0.26500000000000012</v>
      </c>
      <c r="C76" s="13">
        <f t="shared" si="0"/>
        <v>0</v>
      </c>
      <c r="D76" s="13">
        <f t="shared" si="5"/>
        <v>-1.3711484754466381</v>
      </c>
      <c r="E76" s="13">
        <f t="shared" si="1"/>
        <v>-0.98063717494959146</v>
      </c>
      <c r="F76" s="13">
        <f t="shared" si="2"/>
        <v>-0.98063717494959146</v>
      </c>
      <c r="G76" s="8">
        <f t="shared" si="3"/>
        <v>-0.98063717494959146</v>
      </c>
      <c r="H76" s="13"/>
      <c r="I76"/>
      <c r="J76"/>
      <c r="K76"/>
    </row>
    <row r="77" spans="2:11">
      <c r="B77" s="13">
        <f t="shared" si="4"/>
        <v>0.27000000000000013</v>
      </c>
      <c r="C77" s="13">
        <f t="shared" si="0"/>
        <v>0</v>
      </c>
      <c r="D77" s="13">
        <f t="shared" si="5"/>
        <v>-1.1948549407821665</v>
      </c>
      <c r="E77" s="13">
        <f t="shared" si="1"/>
        <v>-0.84916548191327901</v>
      </c>
      <c r="F77" s="13">
        <f t="shared" si="2"/>
        <v>-0.84916548191327901</v>
      </c>
      <c r="G77" s="8">
        <f t="shared" si="3"/>
        <v>-0.84916548191327901</v>
      </c>
      <c r="H77" s="13"/>
      <c r="I77"/>
      <c r="J77"/>
      <c r="K77"/>
    </row>
    <row r="78" spans="2:11">
      <c r="B78" s="13">
        <f t="shared" si="4"/>
        <v>0.27500000000000013</v>
      </c>
      <c r="C78" s="13">
        <f t="shared" si="0"/>
        <v>0</v>
      </c>
      <c r="D78" s="13">
        <f t="shared" si="5"/>
        <v>-1.0053452342014959</v>
      </c>
      <c r="E78" s="13">
        <f t="shared" si="1"/>
        <v>-0.70997924378665478</v>
      </c>
      <c r="F78" s="13">
        <f t="shared" si="2"/>
        <v>-0.70997924378665467</v>
      </c>
      <c r="G78" s="8">
        <f t="shared" si="3"/>
        <v>-0.70997924378665467</v>
      </c>
      <c r="H78" s="13"/>
      <c r="I78"/>
      <c r="J78"/>
      <c r="K78"/>
    </row>
    <row r="79" spans="2:11">
      <c r="B79" s="13">
        <f t="shared" si="4"/>
        <v>0.28000000000000014</v>
      </c>
      <c r="C79" s="13">
        <f t="shared" si="0"/>
        <v>0</v>
      </c>
      <c r="D79" s="13">
        <f t="shared" si="5"/>
        <v>-0.80471550376115697</v>
      </c>
      <c r="E79" s="13">
        <f t="shared" si="1"/>
        <v>-0.56471077958186489</v>
      </c>
      <c r="F79" s="13">
        <f t="shared" si="2"/>
        <v>-0.56471077958186489</v>
      </c>
      <c r="G79" s="8">
        <f t="shared" si="3"/>
        <v>-0.56471077958186489</v>
      </c>
      <c r="H79" s="13"/>
      <c r="I79"/>
      <c r="J79"/>
      <c r="K79"/>
    </row>
    <row r="80" spans="2:11">
      <c r="B80" s="13">
        <f t="shared" si="4"/>
        <v>0.28500000000000014</v>
      </c>
      <c r="C80" s="13">
        <f t="shared" si="0"/>
        <v>0</v>
      </c>
      <c r="D80" s="13">
        <f t="shared" si="5"/>
        <v>-0.59518489499798644</v>
      </c>
      <c r="E80" s="13">
        <f t="shared" si="1"/>
        <v>-0.4150389834778076</v>
      </c>
      <c r="F80" s="13">
        <f t="shared" si="2"/>
        <v>-0.41503898347780754</v>
      </c>
      <c r="G80" s="8">
        <f t="shared" si="3"/>
        <v>-0.41503898347780754</v>
      </c>
      <c r="H80" s="13"/>
      <c r="I80"/>
      <c r="J80"/>
      <c r="K80"/>
    </row>
    <row r="81" spans="2:11">
      <c r="B81" s="13">
        <f t="shared" si="4"/>
        <v>0.29000000000000015</v>
      </c>
      <c r="C81" s="13">
        <f t="shared" si="0"/>
        <v>0</v>
      </c>
      <c r="D81" s="13">
        <f t="shared" si="5"/>
        <v>-0.37907100518057429</v>
      </c>
      <c r="E81" s="13">
        <f t="shared" si="1"/>
        <v>-0.26267021965844112</v>
      </c>
      <c r="F81" s="13">
        <f t="shared" si="2"/>
        <v>-0.26267021965844112</v>
      </c>
      <c r="G81" s="8">
        <f t="shared" si="3"/>
        <v>-0.26267021965844112</v>
      </c>
      <c r="H81" s="13"/>
      <c r="I81"/>
      <c r="J81"/>
      <c r="K81"/>
    </row>
    <row r="82" spans="2:11">
      <c r="B82" s="13">
        <f t="shared" si="4"/>
        <v>0.29500000000000015</v>
      </c>
      <c r="C82" s="13">
        <f t="shared" si="0"/>
        <v>0</v>
      </c>
      <c r="D82" s="13">
        <f t="shared" si="5"/>
        <v>-0.158764248595893</v>
      </c>
      <c r="E82" s="13">
        <f t="shared" si="1"/>
        <v>-0.10931915427315171</v>
      </c>
      <c r="F82" s="13">
        <f t="shared" si="2"/>
        <v>-0.10931915427315173</v>
      </c>
      <c r="G82" s="8">
        <f t="shared" si="3"/>
        <v>-0.10931915427315173</v>
      </c>
      <c r="H82" s="13"/>
      <c r="I82"/>
      <c r="J82"/>
      <c r="K82"/>
    </row>
    <row r="83" spans="2:11">
      <c r="B83" s="13">
        <f t="shared" si="4"/>
        <v>0.30000000000000016</v>
      </c>
      <c r="C83" s="13">
        <f t="shared" si="0"/>
        <v>0</v>
      </c>
      <c r="D83" s="13">
        <f t="shared" si="5"/>
        <v>6.3298583585894561E-2</v>
      </c>
      <c r="E83" s="13">
        <f t="shared" si="1"/>
        <v>4.3310263249497528E-2</v>
      </c>
      <c r="F83" s="13">
        <f t="shared" si="2"/>
        <v>4.3310263249497521E-2</v>
      </c>
      <c r="G83" s="8">
        <f t="shared" si="3"/>
        <v>4.3310263249497521E-2</v>
      </c>
      <c r="H83" s="13"/>
      <c r="I83"/>
      <c r="J83"/>
      <c r="K83"/>
    </row>
    <row r="84" spans="2:11">
      <c r="B84" s="13">
        <f t="shared" si="4"/>
        <v>0.30500000000000016</v>
      </c>
      <c r="C84" s="13">
        <f t="shared" si="0"/>
        <v>0</v>
      </c>
      <c r="D84" s="13">
        <f t="shared" si="5"/>
        <v>0.28466127641672839</v>
      </c>
      <c r="E84" s="13">
        <f t="shared" si="1"/>
        <v>0.19354346161842145</v>
      </c>
      <c r="F84" s="13">
        <f t="shared" si="2"/>
        <v>0.19354346161842143</v>
      </c>
      <c r="G84" s="8">
        <f t="shared" si="3"/>
        <v>0.19354346161842143</v>
      </c>
      <c r="H84" s="13"/>
      <c r="I84"/>
      <c r="J84"/>
      <c r="K84"/>
    </row>
    <row r="85" spans="2:11">
      <c r="B85" s="13">
        <f t="shared" si="4"/>
        <v>0.31000000000000016</v>
      </c>
      <c r="C85" s="13">
        <f t="shared" si="0"/>
        <v>0</v>
      </c>
      <c r="D85" s="13">
        <f t="shared" si="5"/>
        <v>0.50287535912042569</v>
      </c>
      <c r="E85" s="13">
        <f t="shared" si="1"/>
        <v>0.33975335046527066</v>
      </c>
      <c r="F85" s="13">
        <f t="shared" si="2"/>
        <v>0.33975335046527066</v>
      </c>
      <c r="G85" s="8">
        <f t="shared" si="3"/>
        <v>0.33975335046527066</v>
      </c>
      <c r="H85" s="13"/>
      <c r="I85"/>
      <c r="J85"/>
      <c r="K85"/>
    </row>
    <row r="86" spans="2:11">
      <c r="B86" s="13">
        <f t="shared" si="4"/>
        <v>0.31500000000000017</v>
      </c>
      <c r="C86" s="13">
        <f t="shared" si="0"/>
        <v>0</v>
      </c>
      <c r="D86" s="13">
        <f t="shared" si="5"/>
        <v>0.71552718738492915</v>
      </c>
      <c r="E86" s="13">
        <f t="shared" si="1"/>
        <v>0.48037767182970142</v>
      </c>
      <c r="F86" s="13">
        <f t="shared" si="2"/>
        <v>0.48037767182970142</v>
      </c>
      <c r="G86" s="8">
        <f t="shared" si="3"/>
        <v>0.48037767182970142</v>
      </c>
      <c r="H86" s="13"/>
      <c r="I86"/>
      <c r="J86"/>
      <c r="K86"/>
    </row>
    <row r="87" spans="2:11">
      <c r="B87" s="13">
        <f t="shared" si="4"/>
        <v>0.32000000000000017</v>
      </c>
      <c r="C87" s="13">
        <f t="shared" si="0"/>
        <v>0</v>
      </c>
      <c r="D87" s="13">
        <f t="shared" si="5"/>
        <v>0.92026464044251166</v>
      </c>
      <c r="E87" s="13">
        <f t="shared" si="1"/>
        <v>0.61393541838535692</v>
      </c>
      <c r="F87" s="13">
        <f t="shared" si="2"/>
        <v>0.61393541838535681</v>
      </c>
      <c r="G87" s="8">
        <f t="shared" si="3"/>
        <v>0.61393541838535681</v>
      </c>
      <c r="H87" s="13"/>
      <c r="I87"/>
      <c r="J87"/>
      <c r="K87"/>
    </row>
    <row r="88" spans="2:11">
      <c r="B88" s="13">
        <f t="shared" si="4"/>
        <v>0.32500000000000018</v>
      </c>
      <c r="C88" s="13">
        <f t="shared" ref="C88:C151" si="6">$G$18*COS($F$18*B88)</f>
        <v>0</v>
      </c>
      <c r="D88" s="13">
        <f t="shared" si="5"/>
        <v>1.1148231376441426</v>
      </c>
      <c r="E88" s="13">
        <f t="shared" ref="E88:E151" si="7">EXP(-$D$18*$E$18*B88)*(C88+D88)</f>
        <v>0.73904214902904619</v>
      </c>
      <c r="F88" s="13">
        <f t="shared" ref="F88:F151" si="8">EXP(-$E$18*$D$18*B88)*$I$18*SIN($F$18*B88+$J$18)</f>
        <v>0.73904214902904619</v>
      </c>
      <c r="G88" s="8">
        <f t="shared" ref="G88:G151" si="9">EXP(-$E$13*$D$13*B88)*$I$13*SIN($F$13*B88+$J$13)</f>
        <v>0.73904214902904619</v>
      </c>
      <c r="H88" s="13"/>
      <c r="I88"/>
      <c r="J88"/>
      <c r="K88"/>
    </row>
    <row r="89" spans="2:11">
      <c r="B89" s="13">
        <f t="shared" ref="B89:B152" si="10">B88+0.005</f>
        <v>0.33000000000000018</v>
      </c>
      <c r="C89" s="13">
        <f t="shared" si="6"/>
        <v>0</v>
      </c>
      <c r="D89" s="13">
        <f t="shared" ref="D89:D152" si="11">(($H$18+$D$18*$E$18*$G$18)/$F$18)*SIN($F$18*B89)</f>
        <v>1.2970506867613001</v>
      </c>
      <c r="E89" s="13">
        <f t="shared" si="7"/>
        <v>0.85442404674772499</v>
      </c>
      <c r="F89" s="13">
        <f t="shared" si="8"/>
        <v>0.85442404674772499</v>
      </c>
      <c r="G89" s="8">
        <f t="shared" si="9"/>
        <v>0.85442404674772499</v>
      </c>
      <c r="H89" s="13"/>
      <c r="I89"/>
      <c r="J89"/>
      <c r="K89"/>
    </row>
    <row r="90" spans="2:11">
      <c r="B90" s="13">
        <f t="shared" si="10"/>
        <v>0.33500000000000019</v>
      </c>
      <c r="C90" s="13">
        <f t="shared" si="6"/>
        <v>0</v>
      </c>
      <c r="D90" s="13">
        <f t="shared" si="11"/>
        <v>1.4649316869584357</v>
      </c>
      <c r="E90" s="13">
        <f t="shared" si="7"/>
        <v>0.95893057950101812</v>
      </c>
      <c r="F90" s="13">
        <f t="shared" si="8"/>
        <v>0.95893057950101812</v>
      </c>
      <c r="G90" s="8">
        <f t="shared" si="9"/>
        <v>0.95893057950101812</v>
      </c>
      <c r="H90" s="13"/>
      <c r="I90"/>
      <c r="J90"/>
      <c r="K90"/>
    </row>
    <row r="91" spans="2:11">
      <c r="B91" s="13">
        <f t="shared" si="10"/>
        <v>0.34000000000000019</v>
      </c>
      <c r="C91" s="13">
        <f t="shared" si="6"/>
        <v>0</v>
      </c>
      <c r="D91" s="13">
        <f t="shared" si="11"/>
        <v>1.6166092231537779</v>
      </c>
      <c r="E91" s="13">
        <f t="shared" si="7"/>
        <v>1.0515456420174989</v>
      </c>
      <c r="F91" s="13">
        <f t="shared" si="8"/>
        <v>1.0515456420174987</v>
      </c>
      <c r="G91" s="8">
        <f t="shared" si="9"/>
        <v>1.0515456420174987</v>
      </c>
      <c r="H91" s="13"/>
      <c r="I91"/>
      <c r="J91"/>
      <c r="K91"/>
    </row>
    <row r="92" spans="2:11">
      <c r="B92" s="13">
        <f t="shared" si="10"/>
        <v>0.3450000000000002</v>
      </c>
      <c r="C92" s="13">
        <f t="shared" si="6"/>
        <v>0</v>
      </c>
      <c r="D92" s="13">
        <f t="shared" si="11"/>
        <v>1.7504056051727572</v>
      </c>
      <c r="E92" s="13">
        <f t="shared" si="7"/>
        <v>1.1313970746945987</v>
      </c>
      <c r="F92" s="13">
        <f t="shared" si="8"/>
        <v>1.1313970746945987</v>
      </c>
      <c r="G92" s="8">
        <f t="shared" si="9"/>
        <v>1.1313970746945987</v>
      </c>
      <c r="H92" s="13"/>
      <c r="I92"/>
      <c r="J92"/>
      <c r="K92"/>
    </row>
    <row r="93" spans="2:11">
      <c r="B93" s="13">
        <f t="shared" si="10"/>
        <v>0.3500000000000002</v>
      </c>
      <c r="C93" s="13">
        <f t="shared" si="6"/>
        <v>0</v>
      </c>
      <c r="D93" s="13">
        <f t="shared" si="11"/>
        <v>1.8648409245125315</v>
      </c>
      <c r="E93" s="13">
        <f t="shared" si="7"/>
        <v>1.1977644749988963</v>
      </c>
      <c r="F93" s="13">
        <f t="shared" si="8"/>
        <v>1.197764474998896</v>
      </c>
      <c r="G93" s="8">
        <f t="shared" si="9"/>
        <v>1.197764474998896</v>
      </c>
      <c r="H93" s="13"/>
      <c r="I93"/>
      <c r="J93"/>
      <c r="K93"/>
    </row>
    <row r="94" spans="2:11">
      <c r="B94" s="13">
        <f t="shared" si="10"/>
        <v>0.3550000000000002</v>
      </c>
      <c r="C94" s="13">
        <f t="shared" si="6"/>
        <v>0</v>
      </c>
      <c r="D94" s="13">
        <f t="shared" si="11"/>
        <v>1.9586494234630558</v>
      </c>
      <c r="E94" s="13">
        <f t="shared" si="7"/>
        <v>1.2500852366622126</v>
      </c>
      <c r="F94" s="13">
        <f t="shared" si="8"/>
        <v>1.2500852366622126</v>
      </c>
      <c r="G94" s="8">
        <f t="shared" si="9"/>
        <v>1.2500852366622126</v>
      </c>
      <c r="H94" s="13"/>
      <c r="I94"/>
      <c r="J94"/>
      <c r="K94"/>
    </row>
    <row r="95" spans="2:11">
      <c r="B95" s="13">
        <f t="shared" si="10"/>
        <v>0.36000000000000021</v>
      </c>
      <c r="C95" s="13">
        <f t="shared" si="6"/>
        <v>0</v>
      </c>
      <c r="D95" s="13">
        <f t="shared" si="11"/>
        <v>2.0307934955274964</v>
      </c>
      <c r="E95" s="13">
        <f t="shared" si="7"/>
        <v>1.2879587723312982</v>
      </c>
      <c r="F95" s="13">
        <f t="shared" si="8"/>
        <v>1.2879587723312982</v>
      </c>
      <c r="G95" s="8">
        <f t="shared" si="9"/>
        <v>1.2879587723312982</v>
      </c>
      <c r="H95" s="13"/>
      <c r="I95"/>
      <c r="J95"/>
      <c r="K95"/>
    </row>
    <row r="96" spans="2:11">
      <c r="B96" s="13">
        <f t="shared" si="10"/>
        <v>0.36500000000000021</v>
      </c>
      <c r="C96" s="13">
        <f t="shared" si="6"/>
        <v>0</v>
      </c>
      <c r="D96" s="13">
        <f t="shared" si="11"/>
        <v>2.0804751622847109</v>
      </c>
      <c r="E96" s="13">
        <f t="shared" si="7"/>
        <v>1.3111488959244</v>
      </c>
      <c r="F96" s="13">
        <f t="shared" si="8"/>
        <v>1.3111488959243998</v>
      </c>
      <c r="G96" s="8">
        <f t="shared" si="9"/>
        <v>1.3111488959243998</v>
      </c>
      <c r="H96" s="13"/>
      <c r="I96"/>
      <c r="J96"/>
      <c r="K96"/>
    </row>
    <row r="97" spans="2:11">
      <c r="B97" s="13">
        <f t="shared" si="10"/>
        <v>0.37000000000000022</v>
      </c>
      <c r="C97" s="13">
        <f t="shared" si="6"/>
        <v>0</v>
      </c>
      <c r="D97" s="13">
        <f t="shared" si="11"/>
        <v>2.1071448997493727</v>
      </c>
      <c r="E97" s="13">
        <f t="shared" si="7"/>
        <v>1.3195843615466094</v>
      </c>
      <c r="F97" s="13">
        <f t="shared" si="8"/>
        <v>1.3195843615466094</v>
      </c>
      <c r="G97" s="8">
        <f t="shared" si="9"/>
        <v>1.3195843615466094</v>
      </c>
      <c r="H97" s="13"/>
      <c r="I97"/>
      <c r="J97"/>
      <c r="K97"/>
    </row>
    <row r="98" spans="2:11">
      <c r="B98" s="13">
        <f t="shared" si="10"/>
        <v>0.37500000000000022</v>
      </c>
      <c r="C98" s="13">
        <f t="shared" si="6"/>
        <v>0</v>
      </c>
      <c r="D98" s="13">
        <f t="shared" si="11"/>
        <v>2.1105077166022319</v>
      </c>
      <c r="E98" s="13">
        <f t="shared" si="7"/>
        <v>1.313357576190296</v>
      </c>
      <c r="F98" s="13">
        <f t="shared" si="8"/>
        <v>1.313357576190296</v>
      </c>
      <c r="G98" s="8">
        <f t="shared" si="9"/>
        <v>1.313357576190296</v>
      </c>
      <c r="H98" s="13"/>
      <c r="I98"/>
      <c r="J98"/>
      <c r="K98"/>
    </row>
    <row r="99" spans="2:11">
      <c r="B99" s="13">
        <f t="shared" si="10"/>
        <v>0.38000000000000023</v>
      </c>
      <c r="C99" s="13">
        <f t="shared" si="6"/>
        <v>0</v>
      </c>
      <c r="D99" s="13">
        <f t="shared" si="11"/>
        <v>2.0905264170598237</v>
      </c>
      <c r="E99" s="13">
        <f t="shared" si="7"/>
        <v>1.2927215233752325</v>
      </c>
      <c r="F99" s="13">
        <f t="shared" si="8"/>
        <v>1.2927215233752323</v>
      </c>
      <c r="G99" s="8">
        <f t="shared" si="9"/>
        <v>1.2927215233752323</v>
      </c>
      <c r="H99" s="13"/>
      <c r="I99"/>
      <c r="J99"/>
      <c r="K99"/>
    </row>
    <row r="100" spans="2:11">
      <c r="B100" s="13">
        <f t="shared" si="10"/>
        <v>0.38500000000000023</v>
      </c>
      <c r="C100" s="13">
        <f t="shared" si="6"/>
        <v>0</v>
      </c>
      <c r="D100" s="13">
        <f t="shared" si="11"/>
        <v>2.0474220122933344</v>
      </c>
      <c r="E100" s="13">
        <f t="shared" si="7"/>
        <v>1.2580849541509644</v>
      </c>
      <c r="F100" s="13">
        <f t="shared" si="8"/>
        <v>1.2580849541509644</v>
      </c>
      <c r="G100" s="8">
        <f t="shared" si="9"/>
        <v>1.2580849541509644</v>
      </c>
      <c r="H100" s="13"/>
      <c r="I100"/>
      <c r="J100"/>
      <c r="K100"/>
    </row>
    <row r="101" spans="2:11">
      <c r="B101" s="13">
        <f t="shared" si="10"/>
        <v>0.39000000000000024</v>
      </c>
      <c r="C101" s="13">
        <f t="shared" si="6"/>
        <v>0</v>
      </c>
      <c r="D101" s="13">
        <f t="shared" si="11"/>
        <v>1.9816712758459762</v>
      </c>
      <c r="E101" s="13">
        <f t="shared" si="7"/>
        <v>1.2100059202873756</v>
      </c>
      <c r="F101" s="13">
        <f t="shared" si="8"/>
        <v>1.2100059202873756</v>
      </c>
      <c r="G101" s="8">
        <f t="shared" si="9"/>
        <v>1.2100059202873756</v>
      </c>
      <c r="H101" s="13"/>
      <c r="I101"/>
      <c r="J101"/>
      <c r="K101"/>
    </row>
    <row r="102" spans="2:11">
      <c r="B102" s="13">
        <f t="shared" si="10"/>
        <v>0.39500000000000024</v>
      </c>
      <c r="C102" s="13">
        <f t="shared" si="6"/>
        <v>0</v>
      </c>
      <c r="D102" s="13">
        <f t="shared" si="11"/>
        <v>1.8940014700881367</v>
      </c>
      <c r="E102" s="13">
        <f t="shared" si="7"/>
        <v>1.1491837418260282</v>
      </c>
      <c r="F102" s="13">
        <f t="shared" si="8"/>
        <v>1.1491837418260282</v>
      </c>
      <c r="G102" s="8">
        <f t="shared" si="9"/>
        <v>1.1491837418260282</v>
      </c>
      <c r="H102" s="13"/>
      <c r="I102"/>
      <c r="J102"/>
      <c r="K102"/>
    </row>
    <row r="103" spans="2:11">
      <c r="B103" s="13">
        <f t="shared" si="10"/>
        <v>0.40000000000000024</v>
      </c>
      <c r="C103" s="13">
        <f t="shared" si="6"/>
        <v>0</v>
      </c>
      <c r="D103" s="13">
        <f t="shared" si="11"/>
        <v>1.7853823020404862</v>
      </c>
      <c r="E103" s="13">
        <f t="shared" si="7"/>
        <v>1.0764495172767701</v>
      </c>
      <c r="F103" s="13">
        <f t="shared" si="8"/>
        <v>1.0764495172767701</v>
      </c>
      <c r="G103" s="8">
        <f t="shared" si="9"/>
        <v>1.0764495172767701</v>
      </c>
      <c r="H103" s="13"/>
      <c r="I103"/>
      <c r="J103"/>
      <c r="K103"/>
    </row>
    <row r="104" spans="2:11">
      <c r="B104" s="13">
        <f t="shared" si="10"/>
        <v>0.40500000000000025</v>
      </c>
      <c r="C104" s="13">
        <f t="shared" si="6"/>
        <v>0</v>
      </c>
      <c r="D104" s="13">
        <f t="shared" si="11"/>
        <v>1.6570151975408489</v>
      </c>
      <c r="E104" s="13">
        <f t="shared" si="7"/>
        <v>0.99275529945893592</v>
      </c>
      <c r="F104" s="13">
        <f t="shared" si="8"/>
        <v>0.99275529945893592</v>
      </c>
      <c r="G104" s="8">
        <f t="shared" si="9"/>
        <v>0.99275529945893592</v>
      </c>
      <c r="H104" s="13"/>
      <c r="I104"/>
      <c r="J104"/>
      <c r="K104"/>
    </row>
    <row r="105" spans="2:11">
      <c r="B105" s="13">
        <f t="shared" si="10"/>
        <v>0.41000000000000025</v>
      </c>
      <c r="C105" s="13">
        <f t="shared" si="6"/>
        <v>0</v>
      </c>
      <c r="D105" s="13">
        <f t="shared" si="11"/>
        <v>1.5103200123922618</v>
      </c>
      <c r="E105" s="13">
        <f t="shared" si="7"/>
        <v>0.89916207315964525</v>
      </c>
      <c r="F105" s="13">
        <f t="shared" si="8"/>
        <v>0.89916207315964525</v>
      </c>
      <c r="G105" s="8">
        <f t="shared" si="9"/>
        <v>0.89916207315964525</v>
      </c>
      <c r="H105" s="13"/>
      <c r="I105"/>
      <c r="J105"/>
      <c r="K105"/>
    </row>
    <row r="106" spans="2:11">
      <c r="B106" s="13">
        <f t="shared" si="10"/>
        <v>0.41500000000000026</v>
      </c>
      <c r="C106" s="13">
        <f t="shared" si="6"/>
        <v>0</v>
      </c>
      <c r="D106" s="13">
        <f t="shared" si="11"/>
        <v>1.3469193274788342</v>
      </c>
      <c r="E106" s="13">
        <f t="shared" si="7"/>
        <v>0.79682668228707776</v>
      </c>
      <c r="F106" s="13">
        <f t="shared" si="8"/>
        <v>0.79682668228707765</v>
      </c>
      <c r="G106" s="8">
        <f t="shared" si="9"/>
        <v>0.79682668228707765</v>
      </c>
      <c r="H106" s="13"/>
      <c r="I106"/>
      <c r="J106"/>
      <c r="K106"/>
    </row>
    <row r="107" spans="2:11">
      <c r="B107" s="13">
        <f t="shared" si="10"/>
        <v>0.42000000000000026</v>
      </c>
      <c r="C107" s="13">
        <f t="shared" si="6"/>
        <v>0</v>
      </c>
      <c r="D107" s="13">
        <f t="shared" si="11"/>
        <v>1.1686205015596385</v>
      </c>
      <c r="E107" s="13">
        <f t="shared" si="7"/>
        <v>0.6869878639284871</v>
      </c>
      <c r="F107" s="13">
        <f t="shared" si="8"/>
        <v>0.6869878639284871</v>
      </c>
      <c r="G107" s="8">
        <f t="shared" si="9"/>
        <v>0.6869878639284871</v>
      </c>
      <c r="H107" s="13"/>
      <c r="I107"/>
      <c r="J107"/>
      <c r="K107"/>
    </row>
    <row r="108" spans="2:11">
      <c r="B108" s="13">
        <f t="shared" si="10"/>
        <v>0.42500000000000027</v>
      </c>
      <c r="C108" s="13">
        <f t="shared" si="6"/>
        <v>0</v>
      </c>
      <c r="D108" s="13">
        <f t="shared" si="11"/>
        <v>0.97739568025284074</v>
      </c>
      <c r="E108" s="13">
        <f t="shared" si="7"/>
        <v>0.5709515545957331</v>
      </c>
      <c r="F108" s="13">
        <f t="shared" si="8"/>
        <v>0.57095155459573321</v>
      </c>
      <c r="G108" s="8">
        <f t="shared" si="9"/>
        <v>0.57095155459573321</v>
      </c>
      <c r="H108" s="13"/>
      <c r="I108"/>
      <c r="J108"/>
      <c r="K108"/>
    </row>
    <row r="109" spans="2:11">
      <c r="B109" s="13">
        <f t="shared" si="10"/>
        <v>0.43000000000000027</v>
      </c>
      <c r="C109" s="13">
        <f t="shared" si="6"/>
        <v>0</v>
      </c>
      <c r="D109" s="13">
        <f t="shared" si="11"/>
        <v>0.77535998232873615</v>
      </c>
      <c r="E109" s="13">
        <f t="shared" si="7"/>
        <v>0.4500756398920967</v>
      </c>
      <c r="F109" s="13">
        <f t="shared" si="8"/>
        <v>0.45007563989209665</v>
      </c>
      <c r="G109" s="8">
        <f t="shared" si="9"/>
        <v>0.45007563989209665</v>
      </c>
      <c r="H109" s="13"/>
      <c r="I109"/>
      <c r="J109"/>
      <c r="K109"/>
    </row>
    <row r="110" spans="2:11">
      <c r="B110" s="13">
        <f t="shared" si="10"/>
        <v>0.43500000000000028</v>
      </c>
      <c r="C110" s="13">
        <f t="shared" si="6"/>
        <v>0</v>
      </c>
      <c r="D110" s="13">
        <f t="shared" si="11"/>
        <v>0.56474810459096703</v>
      </c>
      <c r="E110" s="13">
        <f t="shared" si="7"/>
        <v>0.32575432282139377</v>
      </c>
      <c r="F110" s="13">
        <f t="shared" si="8"/>
        <v>0.32575432282139372</v>
      </c>
      <c r="G110" s="8">
        <f t="shared" si="9"/>
        <v>0.32575432282139372</v>
      </c>
      <c r="H110" s="13"/>
      <c r="I110"/>
      <c r="J110"/>
      <c r="K110"/>
    </row>
    <row r="111" spans="2:11">
      <c r="B111" s="13">
        <f t="shared" si="10"/>
        <v>0.44000000000000028</v>
      </c>
      <c r="C111" s="13">
        <f t="shared" si="6"/>
        <v>0</v>
      </c>
      <c r="D111" s="13">
        <f t="shared" si="11"/>
        <v>0.34788960411693476</v>
      </c>
      <c r="E111" s="13">
        <f t="shared" si="7"/>
        <v>0.19940228796464335</v>
      </c>
      <c r="F111" s="13">
        <f t="shared" si="8"/>
        <v>0.19940228796464335</v>
      </c>
      <c r="G111" s="8">
        <f t="shared" si="9"/>
        <v>0.19940228796464335</v>
      </c>
      <c r="H111" s="13"/>
      <c r="I111"/>
      <c r="J111"/>
      <c r="K111"/>
    </row>
    <row r="112" spans="2:11">
      <c r="B112" s="13">
        <f t="shared" si="10"/>
        <v>0.44500000000000028</v>
      </c>
      <c r="C112" s="13">
        <f t="shared" si="6"/>
        <v>0</v>
      </c>
      <c r="D112" s="13">
        <f t="shared" si="11"/>
        <v>0.12718313125818931</v>
      </c>
      <c r="E112" s="13">
        <f t="shared" si="7"/>
        <v>7.2438838773783876E-2</v>
      </c>
      <c r="F112" s="13">
        <f t="shared" si="8"/>
        <v>7.2438838773783876E-2</v>
      </c>
      <c r="G112" s="8">
        <f t="shared" si="9"/>
        <v>7.2438838773783876E-2</v>
      </c>
      <c r="H112" s="13"/>
      <c r="I112"/>
      <c r="J112"/>
      <c r="K112"/>
    </row>
    <row r="113" spans="2:11">
      <c r="B113" s="13">
        <f t="shared" si="10"/>
        <v>0.45000000000000029</v>
      </c>
      <c r="C113" s="13">
        <f t="shared" si="6"/>
        <v>0</v>
      </c>
      <c r="D113" s="13">
        <f t="shared" si="11"/>
        <v>-9.4930101593065308E-2</v>
      </c>
      <c r="E113" s="13">
        <f t="shared" si="7"/>
        <v>-5.3727816699554537E-2</v>
      </c>
      <c r="F113" s="13">
        <f t="shared" si="8"/>
        <v>-5.3727816699554537E-2</v>
      </c>
      <c r="G113" s="8">
        <f t="shared" si="9"/>
        <v>-5.3727816699554537E-2</v>
      </c>
      <c r="H113" s="13"/>
      <c r="I113"/>
      <c r="J113"/>
      <c r="K113"/>
    </row>
    <row r="114" spans="2:11">
      <c r="B114" s="13">
        <f t="shared" si="10"/>
        <v>0.45500000000000029</v>
      </c>
      <c r="C114" s="13">
        <f t="shared" si="6"/>
        <v>0</v>
      </c>
      <c r="D114" s="13">
        <f t="shared" si="11"/>
        <v>-0.31599332201197355</v>
      </c>
      <c r="E114" s="13">
        <f t="shared" si="7"/>
        <v>-0.17771596016317279</v>
      </c>
      <c r="F114" s="13">
        <f t="shared" si="8"/>
        <v>-0.17771596016317279</v>
      </c>
      <c r="G114" s="8">
        <f t="shared" si="9"/>
        <v>-0.17771596016317279</v>
      </c>
      <c r="H114" s="13"/>
      <c r="I114"/>
      <c r="J114"/>
      <c r="K114"/>
    </row>
    <row r="115" spans="2:11">
      <c r="B115" s="13">
        <f t="shared" si="10"/>
        <v>0.4600000000000003</v>
      </c>
      <c r="C115" s="13">
        <f t="shared" si="6"/>
        <v>0</v>
      </c>
      <c r="D115" s="13">
        <f t="shared" si="11"/>
        <v>-0.53356137165697037</v>
      </c>
      <c r="E115" s="13">
        <f t="shared" si="7"/>
        <v>-0.29818527173856152</v>
      </c>
      <c r="F115" s="13">
        <f t="shared" si="8"/>
        <v>-0.29818527173856152</v>
      </c>
      <c r="G115" s="8">
        <f t="shared" si="9"/>
        <v>-0.29818527173856152</v>
      </c>
      <c r="H115" s="13"/>
      <c r="I115"/>
      <c r="J115"/>
      <c r="K115"/>
    </row>
    <row r="116" spans="2:11">
      <c r="B116" s="13">
        <f t="shared" si="10"/>
        <v>0.4650000000000003</v>
      </c>
      <c r="C116" s="13">
        <f t="shared" si="6"/>
        <v>0</v>
      </c>
      <c r="D116" s="13">
        <f t="shared" si="11"/>
        <v>-0.74522775192355628</v>
      </c>
      <c r="E116" s="13">
        <f t="shared" si="7"/>
        <v>-0.41385109455930558</v>
      </c>
      <c r="F116" s="13">
        <f t="shared" si="8"/>
        <v>-0.41385109455930558</v>
      </c>
      <c r="G116" s="8">
        <f t="shared" si="9"/>
        <v>-0.41385109455930558</v>
      </c>
      <c r="H116" s="13"/>
      <c r="I116"/>
      <c r="J116"/>
      <c r="K116"/>
    </row>
    <row r="117" spans="2:11">
      <c r="B117" s="13">
        <f t="shared" si="10"/>
        <v>0.47000000000000031</v>
      </c>
      <c r="C117" s="13">
        <f t="shared" si="6"/>
        <v>0</v>
      </c>
      <c r="D117" s="13">
        <f t="shared" si="11"/>
        <v>-0.94865124198649853</v>
      </c>
      <c r="E117" s="13">
        <f t="shared" si="7"/>
        <v>-0.52349790605743307</v>
      </c>
      <c r="F117" s="13">
        <f t="shared" si="8"/>
        <v>-0.52349790605743307</v>
      </c>
      <c r="G117" s="8">
        <f t="shared" si="9"/>
        <v>-0.52349790605743307</v>
      </c>
      <c r="H117" s="13"/>
      <c r="I117"/>
      <c r="J117"/>
      <c r="K117"/>
    </row>
    <row r="118" spans="2:11">
      <c r="B118" s="13">
        <f t="shared" si="10"/>
        <v>0.47500000000000031</v>
      </c>
      <c r="C118" s="13">
        <f t="shared" si="6"/>
        <v>0</v>
      </c>
      <c r="D118" s="13">
        <f t="shared" si="11"/>
        <v>-1.1415817948110527</v>
      </c>
      <c r="E118" s="13">
        <f t="shared" si="7"/>
        <v>-0.62599185730866747</v>
      </c>
      <c r="F118" s="13">
        <f t="shared" si="8"/>
        <v>-0.62599185730866758</v>
      </c>
      <c r="G118" s="8">
        <f t="shared" si="9"/>
        <v>-0.62599185730866758</v>
      </c>
      <c r="H118" s="13"/>
      <c r="I118"/>
      <c r="J118"/>
      <c r="K118"/>
    </row>
    <row r="119" spans="2:11">
      <c r="B119" s="13">
        <f t="shared" si="10"/>
        <v>0.48000000000000032</v>
      </c>
      <c r="C119" s="13">
        <f t="shared" si="6"/>
        <v>0</v>
      </c>
      <c r="D119" s="13">
        <f t="shared" si="11"/>
        <v>-1.3218854246998823</v>
      </c>
      <c r="E119" s="13">
        <f t="shared" si="7"/>
        <v>-0.72029225383005968</v>
      </c>
      <c r="F119" s="13">
        <f t="shared" si="8"/>
        <v>-0.72029225383005979</v>
      </c>
      <c r="G119" s="8">
        <f t="shared" si="9"/>
        <v>-0.72029225383005979</v>
      </c>
      <c r="H119" s="13"/>
      <c r="I119"/>
      <c r="J119"/>
      <c r="K119"/>
    </row>
    <row r="120" spans="2:11">
      <c r="B120" s="13">
        <f t="shared" si="10"/>
        <v>0.48500000000000032</v>
      </c>
      <c r="C120" s="13">
        <f t="shared" si="6"/>
        <v>0</v>
      </c>
      <c r="D120" s="13">
        <f t="shared" si="11"/>
        <v>-1.4875678110970805</v>
      </c>
      <c r="E120" s="13">
        <f t="shared" si="7"/>
        <v>-0.8054618644917183</v>
      </c>
      <c r="F120" s="13">
        <f t="shared" si="8"/>
        <v>-0.8054618644917183</v>
      </c>
      <c r="G120" s="8">
        <f t="shared" si="9"/>
        <v>-0.8054618644917183</v>
      </c>
      <c r="H120" s="13"/>
      <c r="I120"/>
      <c r="J120"/>
      <c r="K120"/>
    </row>
    <row r="121" spans="2:11">
      <c r="B121" s="13">
        <f t="shared" si="10"/>
        <v>0.49000000000000032</v>
      </c>
      <c r="C121" s="13">
        <f t="shared" si="6"/>
        <v>0</v>
      </c>
      <c r="D121" s="13">
        <f t="shared" si="11"/>
        <v>-1.6367963575699191</v>
      </c>
      <c r="E121" s="13">
        <f t="shared" si="7"/>
        <v>-0.88067595955585043</v>
      </c>
      <c r="F121" s="13">
        <f t="shared" si="8"/>
        <v>-0.88067595955585054</v>
      </c>
      <c r="G121" s="8">
        <f t="shared" si="9"/>
        <v>-0.88067595955585054</v>
      </c>
      <c r="H121" s="13"/>
      <c r="I121"/>
      <c r="J121"/>
      <c r="K121"/>
    </row>
    <row r="122" spans="2:11">
      <c r="B122" s="13">
        <f t="shared" si="10"/>
        <v>0.49500000000000033</v>
      </c>
      <c r="C122" s="13">
        <f t="shared" si="6"/>
        <v>0</v>
      </c>
      <c r="D122" s="13">
        <f t="shared" si="11"/>
        <v>-1.7679204619760962</v>
      </c>
      <c r="E122" s="13">
        <f t="shared" si="7"/>
        <v>-0.94522999411943565</v>
      </c>
      <c r="F122" s="13">
        <f t="shared" si="8"/>
        <v>-0.94522999411943565</v>
      </c>
      <c r="G122" s="8">
        <f t="shared" si="9"/>
        <v>-0.94522999411943565</v>
      </c>
      <c r="H122" s="13"/>
      <c r="I122"/>
      <c r="J122"/>
      <c r="K122"/>
    </row>
    <row r="123" spans="2:11">
      <c r="B123" s="13">
        <f t="shared" si="10"/>
        <v>0.50000000000000033</v>
      </c>
      <c r="C123" s="13">
        <f t="shared" si="6"/>
        <v>0</v>
      </c>
      <c r="D123" s="13">
        <f t="shared" si="11"/>
        <v>-1.8794897736102367</v>
      </c>
      <c r="E123" s="13">
        <f t="shared" si="7"/>
        <v>-0.99854586923169786</v>
      </c>
      <c r="F123" s="13">
        <f t="shared" si="8"/>
        <v>-0.99854586923169786</v>
      </c>
      <c r="G123" s="8">
        <f t="shared" si="9"/>
        <v>-0.99854586923169786</v>
      </c>
      <c r="H123" s="13"/>
      <c r="I123"/>
      <c r="J123"/>
      <c r="K123"/>
    </row>
    <row r="124" spans="2:11">
      <c r="B124" s="13">
        <f t="shared" si="10"/>
        <v>0.50500000000000034</v>
      </c>
      <c r="C124" s="13">
        <f t="shared" si="6"/>
        <v>0</v>
      </c>
      <c r="D124" s="13">
        <f t="shared" si="11"/>
        <v>-1.9702702353890873</v>
      </c>
      <c r="E124" s="13">
        <f t="shared" si="7"/>
        <v>-1.0401767194983289</v>
      </c>
      <c r="F124" s="13">
        <f t="shared" si="8"/>
        <v>-1.0401767194983289</v>
      </c>
      <c r="G124" s="8">
        <f t="shared" si="9"/>
        <v>-1.0401767194983289</v>
      </c>
      <c r="H124" s="13"/>
      <c r="I124"/>
      <c r="J124"/>
      <c r="K124"/>
    </row>
    <row r="125" spans="2:11">
      <c r="B125" s="13">
        <f t="shared" si="10"/>
        <v>0.51000000000000034</v>
      </c>
      <c r="C125" s="13">
        <f t="shared" si="6"/>
        <v>0</v>
      </c>
      <c r="D125" s="13">
        <f t="shared" si="11"/>
        <v>-2.0392577336344502</v>
      </c>
      <c r="E125" s="13">
        <f t="shared" si="7"/>
        <v>-1.0698101928820871</v>
      </c>
      <c r="F125" s="13">
        <f t="shared" si="8"/>
        <v>-1.0698101928820869</v>
      </c>
      <c r="G125" s="8">
        <f t="shared" si="9"/>
        <v>-1.0698101928820869</v>
      </c>
      <c r="H125" s="13"/>
      <c r="I125"/>
      <c r="J125"/>
      <c r="K125"/>
    </row>
    <row r="126" spans="2:11">
      <c r="B126" s="13">
        <f t="shared" si="10"/>
        <v>0.51500000000000035</v>
      </c>
      <c r="C126" s="13">
        <f t="shared" si="6"/>
        <v>0</v>
      </c>
      <c r="D126" s="13">
        <f t="shared" si="11"/>
        <v>-2.0856892044749236</v>
      </c>
      <c r="E126" s="13">
        <f t="shared" si="7"/>
        <v>-1.0872702054728183</v>
      </c>
      <c r="F126" s="13">
        <f t="shared" si="8"/>
        <v>-1.0872702054728183</v>
      </c>
      <c r="G126" s="8">
        <f t="shared" si="9"/>
        <v>-1.0872702054728183</v>
      </c>
      <c r="H126" s="13"/>
      <c r="I126"/>
      <c r="J126"/>
      <c r="K126"/>
    </row>
    <row r="127" spans="2:11">
      <c r="B127" s="13">
        <f t="shared" si="10"/>
        <v>0.52000000000000035</v>
      </c>
      <c r="C127" s="13">
        <f t="shared" si="6"/>
        <v>0</v>
      </c>
      <c r="D127" s="13">
        <f t="shared" si="11"/>
        <v>-2.1090510740196469</v>
      </c>
      <c r="E127" s="13">
        <f t="shared" si="7"/>
        <v>-1.0925171710389652</v>
      </c>
      <c r="F127" s="13">
        <f t="shared" si="8"/>
        <v>-1.092517171038965</v>
      </c>
      <c r="G127" s="8">
        <f t="shared" si="9"/>
        <v>-1.092517171038965</v>
      </c>
      <c r="H127" s="13"/>
      <c r="I127"/>
      <c r="J127"/>
      <c r="K127"/>
    </row>
    <row r="128" spans="2:11">
      <c r="B128" s="13">
        <f t="shared" si="10"/>
        <v>0.52500000000000036</v>
      </c>
      <c r="C128" s="13">
        <f t="shared" si="6"/>
        <v>0</v>
      </c>
      <c r="D128" s="13">
        <f t="shared" si="11"/>
        <v>-2.1090849389481434</v>
      </c>
      <c r="E128" s="13">
        <f t="shared" si="7"/>
        <v>-1.0856467219995753</v>
      </c>
      <c r="F128" s="13">
        <f t="shared" si="8"/>
        <v>-1.0856467219995751</v>
      </c>
      <c r="G128" s="8">
        <f t="shared" si="9"/>
        <v>-1.0856467219995751</v>
      </c>
      <c r="H128" s="13"/>
      <c r="I128"/>
      <c r="J128"/>
      <c r="K128"/>
    </row>
    <row r="129" spans="2:11">
      <c r="B129" s="13">
        <f t="shared" si="10"/>
        <v>0.53000000000000036</v>
      </c>
      <c r="C129" s="13">
        <f t="shared" si="6"/>
        <v>0</v>
      </c>
      <c r="D129" s="13">
        <f t="shared" si="11"/>
        <v>-2.0857904246837999</v>
      </c>
      <c r="E129" s="13">
        <f t="shared" si="7"/>
        <v>-1.0668869548876421</v>
      </c>
      <c r="F129" s="13">
        <f t="shared" si="8"/>
        <v>-1.0668869548876421</v>
      </c>
      <c r="G129" s="8">
        <f t="shared" si="9"/>
        <v>-1.0668869548876421</v>
      </c>
      <c r="H129" s="13"/>
      <c r="I129"/>
      <c r="J129"/>
      <c r="K129"/>
    </row>
    <row r="130" spans="2:11">
      <c r="B130" s="13">
        <f t="shared" si="10"/>
        <v>0.53500000000000036</v>
      </c>
      <c r="C130" s="13">
        <f t="shared" si="6"/>
        <v>0</v>
      </c>
      <c r="D130" s="13">
        <f t="shared" si="11"/>
        <v>-2.0394251895370221</v>
      </c>
      <c r="E130" s="13">
        <f t="shared" si="7"/>
        <v>-1.0365942492361842</v>
      </c>
      <c r="F130" s="13">
        <f t="shared" si="8"/>
        <v>-1.0365942492361839</v>
      </c>
      <c r="G130" s="8">
        <f t="shared" si="9"/>
        <v>-1.0365942492361839</v>
      </c>
      <c r="H130" s="13"/>
      <c r="I130"/>
      <c r="J130"/>
      <c r="K130"/>
    </row>
    <row r="131" spans="2:11">
      <c r="B131" s="13">
        <f t="shared" si="10"/>
        <v>0.54000000000000037</v>
      </c>
      <c r="C131" s="13">
        <f t="shared" si="6"/>
        <v>0</v>
      </c>
      <c r="D131" s="13">
        <f t="shared" si="11"/>
        <v>-1.9705020747722342</v>
      </c>
      <c r="E131" s="13">
        <f t="shared" si="7"/>
        <v>-0.99524772393984395</v>
      </c>
      <c r="F131" s="13">
        <f t="shared" si="8"/>
        <v>-0.99524772393984384</v>
      </c>
      <c r="G131" s="8">
        <f t="shared" si="9"/>
        <v>-0.99524772393984384</v>
      </c>
      <c r="H131" s="13"/>
      <c r="I131"/>
      <c r="J131"/>
      <c r="K131"/>
    </row>
    <row r="132" spans="2:11">
      <c r="B132" s="13">
        <f t="shared" si="10"/>
        <v>0.54500000000000037</v>
      </c>
      <c r="C132" s="13">
        <f t="shared" si="6"/>
        <v>0</v>
      </c>
      <c r="D132" s="13">
        <f t="shared" si="11"/>
        <v>-1.8797834321215527</v>
      </c>
      <c r="E132" s="13">
        <f t="shared" si="7"/>
        <v>-0.943442409369598</v>
      </c>
      <c r="F132" s="13">
        <f t="shared" si="8"/>
        <v>-0.943442409369598</v>
      </c>
      <c r="G132" s="8">
        <f t="shared" si="9"/>
        <v>-0.943442409369598</v>
      </c>
      <c r="H132" s="13"/>
      <c r="I132"/>
      <c r="J132"/>
      <c r="K132"/>
    </row>
    <row r="133" spans="2:11">
      <c r="B133" s="13">
        <f t="shared" si="10"/>
        <v>0.55000000000000038</v>
      </c>
      <c r="C133" s="13">
        <f t="shared" si="6"/>
        <v>0</v>
      </c>
      <c r="D133" s="13">
        <f t="shared" si="11"/>
        <v>-1.768272691487931</v>
      </c>
      <c r="E133" s="13">
        <f t="shared" si="7"/>
        <v>-0.88188122670065083</v>
      </c>
      <c r="F133" s="13">
        <f t="shared" si="8"/>
        <v>-0.88188122670065094</v>
      </c>
      <c r="G133" s="8">
        <f t="shared" si="9"/>
        <v>-0.88188122670065094</v>
      </c>
      <c r="H133" s="13"/>
      <c r="I133"/>
      <c r="J133"/>
      <c r="K133"/>
    </row>
    <row r="134" spans="2:11">
      <c r="B134" s="13">
        <f t="shared" si="10"/>
        <v>0.55500000000000038</v>
      </c>
      <c r="C134" s="13">
        <f t="shared" si="6"/>
        <v>0</v>
      </c>
      <c r="D134" s="13">
        <f t="shared" si="11"/>
        <v>-1.6372032621065995</v>
      </c>
      <c r="E134" s="13">
        <f t="shared" si="7"/>
        <v>-0.81136587792155168</v>
      </c>
      <c r="F134" s="13">
        <f t="shared" si="8"/>
        <v>-0.81136587792155157</v>
      </c>
      <c r="G134" s="8">
        <f t="shared" si="9"/>
        <v>-0.81136587792155157</v>
      </c>
      <c r="H134" s="13"/>
      <c r="I134"/>
      <c r="J134"/>
      <c r="K134"/>
    </row>
    <row r="135" spans="2:11">
      <c r="B135" s="13">
        <f t="shared" si="10"/>
        <v>0.56000000000000039</v>
      </c>
      <c r="C135" s="13">
        <f t="shared" si="6"/>
        <v>0</v>
      </c>
      <c r="D135" s="13">
        <f t="shared" si="11"/>
        <v>-1.4880248899279094</v>
      </c>
      <c r="E135" s="13">
        <f t="shared" si="7"/>
        <v>-0.73278676070816839</v>
      </c>
      <c r="F135" s="13">
        <f t="shared" si="8"/>
        <v>-0.73278676070816851</v>
      </c>
      <c r="G135" s="8">
        <f t="shared" si="9"/>
        <v>-0.73278676070816851</v>
      </c>
      <c r="H135" s="13"/>
      <c r="I135"/>
      <c r="J135"/>
      <c r="K135"/>
    </row>
    <row r="136" spans="2:11">
      <c r="B136" s="13">
        <f t="shared" si="10"/>
        <v>0.56500000000000039</v>
      </c>
      <c r="C136" s="13">
        <f t="shared" si="6"/>
        <v>0</v>
      </c>
      <c r="D136" s="13">
        <f t="shared" si="11"/>
        <v>-1.322387622121272</v>
      </c>
      <c r="E136" s="13">
        <f t="shared" si="7"/>
        <v>-0.64711203166761933</v>
      </c>
      <c r="F136" s="13">
        <f t="shared" si="8"/>
        <v>-0.64711203166761933</v>
      </c>
      <c r="G136" s="8">
        <f t="shared" si="9"/>
        <v>-0.64711203166761933</v>
      </c>
      <c r="H136" s="13"/>
      <c r="I136"/>
      <c r="J136"/>
      <c r="K136"/>
    </row>
    <row r="137" spans="2:11">
      <c r="B137" s="13">
        <f t="shared" si="10"/>
        <v>0.5700000000000004</v>
      </c>
      <c r="C137" s="13">
        <f t="shared" si="6"/>
        <v>0</v>
      </c>
      <c r="D137" s="13">
        <f t="shared" si="11"/>
        <v>-1.1421235560671719</v>
      </c>
      <c r="E137" s="13">
        <f t="shared" si="7"/>
        <v>-0.55537594929907041</v>
      </c>
      <c r="F137" s="13">
        <f t="shared" si="8"/>
        <v>-0.5553759492990703</v>
      </c>
      <c r="G137" s="8">
        <f t="shared" si="9"/>
        <v>-0.5553759492990703</v>
      </c>
      <c r="H137" s="13"/>
      <c r="I137"/>
      <c r="J137"/>
      <c r="K137"/>
    </row>
    <row r="138" spans="2:11">
      <c r="B138" s="13">
        <f t="shared" si="10"/>
        <v>0.5750000000000004</v>
      </c>
      <c r="C138" s="13">
        <f t="shared" si="6"/>
        <v>0</v>
      </c>
      <c r="D138" s="13">
        <f t="shared" si="11"/>
        <v>-0.9492265747098575</v>
      </c>
      <c r="E138" s="13">
        <f t="shared" si="7"/>
        <v>-0.45866663431276822</v>
      </c>
      <c r="F138" s="13">
        <f t="shared" si="8"/>
        <v>-0.45866663431276822</v>
      </c>
      <c r="G138" s="8">
        <f t="shared" si="9"/>
        <v>-0.45866663431276822</v>
      </c>
      <c r="H138" s="13"/>
      <c r="I138"/>
      <c r="J138"/>
      <c r="K138"/>
    </row>
    <row r="139" spans="2:11">
      <c r="B139" s="13">
        <f t="shared" si="10"/>
        <v>0.5800000000000004</v>
      </c>
      <c r="C139" s="13">
        <f t="shared" si="6"/>
        <v>0</v>
      </c>
      <c r="D139" s="13">
        <f t="shared" si="11"/>
        <v>-0.74583029241600096</v>
      </c>
      <c r="E139" s="13">
        <f t="shared" si="7"/>
        <v>-0.35811338964568035</v>
      </c>
      <c r="F139" s="13">
        <f t="shared" si="8"/>
        <v>-0.35811338964568029</v>
      </c>
      <c r="G139" s="8">
        <f t="shared" si="9"/>
        <v>-0.35811338964568029</v>
      </c>
      <c r="H139" s="13"/>
      <c r="I139"/>
      <c r="J139"/>
      <c r="K139"/>
    </row>
    <row r="140" spans="2:11">
      <c r="B140" s="13">
        <f t="shared" si="10"/>
        <v>0.58500000000000041</v>
      </c>
      <c r="C140" s="13">
        <f t="shared" si="6"/>
        <v>0</v>
      </c>
      <c r="D140" s="13">
        <f t="shared" si="11"/>
        <v>-0.53418445527791336</v>
      </c>
      <c r="E140" s="13">
        <f t="shared" si="7"/>
        <v>-0.25487372557989418</v>
      </c>
      <c r="F140" s="13">
        <f t="shared" si="8"/>
        <v>-0.25487372557989418</v>
      </c>
      <c r="G140" s="8">
        <f t="shared" si="9"/>
        <v>-0.25487372557989418</v>
      </c>
      <c r="H140" s="13"/>
      <c r="I140"/>
      <c r="J140"/>
      <c r="K140"/>
    </row>
    <row r="141" spans="2:11">
      <c r="B141" s="13">
        <f t="shared" si="10"/>
        <v>0.59000000000000041</v>
      </c>
      <c r="C141" s="13">
        <f t="shared" si="6"/>
        <v>0</v>
      </c>
      <c r="D141" s="13">
        <f t="shared" si="11"/>
        <v>-0.31663005689532164</v>
      </c>
      <c r="E141" s="13">
        <f t="shared" si="7"/>
        <v>-0.15012023679532285</v>
      </c>
      <c r="F141" s="13">
        <f t="shared" si="8"/>
        <v>-0.15012023679532288</v>
      </c>
      <c r="G141" s="8">
        <f t="shared" si="9"/>
        <v>-0.15012023679532288</v>
      </c>
      <c r="H141" s="13"/>
      <c r="I141"/>
      <c r="J141"/>
      <c r="K141"/>
    </row>
    <row r="142" spans="2:11">
      <c r="B142" s="13">
        <f t="shared" si="10"/>
        <v>0.59500000000000042</v>
      </c>
      <c r="C142" s="13">
        <f t="shared" si="6"/>
        <v>0</v>
      </c>
      <c r="D142" s="13">
        <f t="shared" si="11"/>
        <v>-9.5573444877466815E-2</v>
      </c>
      <c r="E142" s="13">
        <f t="shared" si="7"/>
        <v>-4.5027477975876126E-2</v>
      </c>
      <c r="F142" s="13">
        <f t="shared" si="8"/>
        <v>-4.5027477975876126E-2</v>
      </c>
      <c r="G142" s="8">
        <f t="shared" si="9"/>
        <v>-4.5027477975876126E-2</v>
      </c>
      <c r="H142" s="13"/>
      <c r="I142"/>
      <c r="J142"/>
      <c r="K142"/>
    </row>
    <row r="143" spans="2:11">
      <c r="B143" s="13">
        <f t="shared" si="10"/>
        <v>0.60000000000000042</v>
      </c>
      <c r="C143" s="13">
        <f t="shared" si="6"/>
        <v>0</v>
      </c>
      <c r="D143" s="13">
        <f t="shared" si="11"/>
        <v>0.12654029552895807</v>
      </c>
      <c r="E143" s="13">
        <f t="shared" si="7"/>
        <v>5.9241017238607994E-2</v>
      </c>
      <c r="F143" s="13">
        <f t="shared" si="8"/>
        <v>5.9241017238607994E-2</v>
      </c>
      <c r="G143" s="8">
        <f t="shared" si="9"/>
        <v>5.9241017238607994E-2</v>
      </c>
      <c r="H143" s="13"/>
      <c r="I143"/>
      <c r="J143"/>
      <c r="K143"/>
    </row>
    <row r="144" spans="2:11">
      <c r="B144" s="13">
        <f t="shared" si="10"/>
        <v>0.60500000000000043</v>
      </c>
      <c r="C144" s="13">
        <f t="shared" si="6"/>
        <v>0</v>
      </c>
      <c r="D144" s="13">
        <f t="shared" si="11"/>
        <v>0.34725438628506888</v>
      </c>
      <c r="E144" s="13">
        <f t="shared" si="7"/>
        <v>0.16154543256366338</v>
      </c>
      <c r="F144" s="13">
        <f t="shared" si="8"/>
        <v>0.16154543256366338</v>
      </c>
      <c r="G144" s="8">
        <f t="shared" si="9"/>
        <v>0.16154543256366338</v>
      </c>
      <c r="H144" s="13"/>
      <c r="I144"/>
      <c r="J144"/>
      <c r="K144"/>
    </row>
    <row r="145" spans="2:11">
      <c r="B145" s="13">
        <f t="shared" si="10"/>
        <v>0.61000000000000043</v>
      </c>
      <c r="C145" s="13">
        <f t="shared" si="6"/>
        <v>0</v>
      </c>
      <c r="D145" s="13">
        <f t="shared" si="11"/>
        <v>0.56412753073786603</v>
      </c>
      <c r="E145" s="13">
        <f t="shared" si="7"/>
        <v>0.26078194417177375</v>
      </c>
      <c r="F145" s="13">
        <f t="shared" si="8"/>
        <v>0.26078194417177381</v>
      </c>
      <c r="G145" s="8">
        <f t="shared" si="9"/>
        <v>0.26078194417177381</v>
      </c>
      <c r="H145" s="13"/>
      <c r="I145"/>
      <c r="J145"/>
      <c r="K145"/>
    </row>
    <row r="146" spans="2:11">
      <c r="B146" s="13">
        <f t="shared" si="10"/>
        <v>0.61500000000000044</v>
      </c>
      <c r="C146" s="13">
        <f t="shared" si="6"/>
        <v>0</v>
      </c>
      <c r="D146" s="13">
        <f t="shared" si="11"/>
        <v>0.77476091656020041</v>
      </c>
      <c r="E146" s="13">
        <f t="shared" si="7"/>
        <v>0.35589444447299257</v>
      </c>
      <c r="F146" s="13">
        <f t="shared" si="8"/>
        <v>0.35589444447299257</v>
      </c>
      <c r="G146" s="8">
        <f t="shared" si="9"/>
        <v>0.35589444447299257</v>
      </c>
      <c r="H146" s="13"/>
      <c r="I146"/>
      <c r="J146"/>
      <c r="K146"/>
    </row>
    <row r="147" spans="2:11">
      <c r="B147" s="13">
        <f t="shared" si="10"/>
        <v>0.62000000000000044</v>
      </c>
      <c r="C147" s="13">
        <f t="shared" si="6"/>
        <v>0</v>
      </c>
      <c r="D147" s="13">
        <f t="shared" si="11"/>
        <v>0.97682474877588132</v>
      </c>
      <c r="E147" s="13">
        <f t="shared" si="7"/>
        <v>0.44588559218042872</v>
      </c>
      <c r="F147" s="13">
        <f t="shared" si="8"/>
        <v>0.44588559218042878</v>
      </c>
      <c r="G147" s="8">
        <f t="shared" si="9"/>
        <v>0.44588559218042878</v>
      </c>
      <c r="H147" s="13"/>
      <c r="I147"/>
      <c r="J147"/>
      <c r="K147"/>
    </row>
    <row r="148" spans="2:11">
      <c r="B148" s="13">
        <f t="shared" si="10"/>
        <v>0.62500000000000044</v>
      </c>
      <c r="C148" s="13">
        <f t="shared" si="6"/>
        <v>0</v>
      </c>
      <c r="D148" s="13">
        <f t="shared" si="11"/>
        <v>1.1680840193906625</v>
      </c>
      <c r="E148" s="13">
        <f t="shared" si="7"/>
        <v>0.52982707523645123</v>
      </c>
      <c r="F148" s="13">
        <f t="shared" si="8"/>
        <v>0.52982707523645123</v>
      </c>
      <c r="G148" s="8">
        <f t="shared" si="9"/>
        <v>0.52982707523645123</v>
      </c>
      <c r="H148" s="13"/>
      <c r="I148"/>
      <c r="J148"/>
      <c r="K148"/>
    </row>
    <row r="149" spans="2:11">
      <c r="B149" s="13">
        <f t="shared" si="10"/>
        <v>0.63000000000000045</v>
      </c>
      <c r="C149" s="13">
        <f t="shared" si="6"/>
        <v>0</v>
      </c>
      <c r="D149" s="13">
        <f t="shared" si="11"/>
        <v>1.346423228593864</v>
      </c>
      <c r="E149" s="13">
        <f t="shared" si="7"/>
        <v>0.60686898328410077</v>
      </c>
      <c r="F149" s="13">
        <f t="shared" si="8"/>
        <v>0.60686898328410077</v>
      </c>
      <c r="G149" s="8">
        <f t="shared" si="9"/>
        <v>0.60686898328410077</v>
      </c>
      <c r="H149" s="13"/>
      <c r="I149"/>
      <c r="J149"/>
      <c r="K149"/>
    </row>
    <row r="150" spans="2:11">
      <c r="B150" s="13">
        <f t="shared" si="10"/>
        <v>0.63500000000000045</v>
      </c>
      <c r="C150" s="13">
        <f t="shared" si="6"/>
        <v>0</v>
      </c>
      <c r="D150" s="13">
        <f t="shared" si="11"/>
        <v>1.5098697840918311</v>
      </c>
      <c r="E150" s="13">
        <f t="shared" si="7"/>
        <v>0.67624819748928622</v>
      </c>
      <c r="F150" s="13">
        <f t="shared" si="8"/>
        <v>0.67624819748928622</v>
      </c>
      <c r="G150" s="8">
        <f t="shared" si="9"/>
        <v>0.67624819748928622</v>
      </c>
      <c r="H150" s="13"/>
      <c r="I150"/>
      <c r="J150"/>
      <c r="K150"/>
    </row>
    <row r="151" spans="2:11">
      <c r="B151" s="13">
        <f t="shared" si="10"/>
        <v>0.64000000000000046</v>
      </c>
      <c r="C151" s="13">
        <f t="shared" si="6"/>
        <v>0</v>
      </c>
      <c r="D151" s="13">
        <f t="shared" si="11"/>
        <v>1.6566158197555059</v>
      </c>
      <c r="E151" s="13">
        <f t="shared" si="7"/>
        <v>0.73729571751770462</v>
      </c>
      <c r="F151" s="13">
        <f t="shared" si="8"/>
        <v>0.73729571751770462</v>
      </c>
      <c r="G151" s="8">
        <f t="shared" si="9"/>
        <v>0.73729571751770462</v>
      </c>
      <c r="H151" s="13"/>
      <c r="I151"/>
      <c r="J151"/>
      <c r="K151"/>
    </row>
    <row r="152" spans="2:11">
      <c r="B152" s="13">
        <f t="shared" si="10"/>
        <v>0.64500000000000046</v>
      </c>
      <c r="C152" s="13">
        <f t="shared" ref="C152:C181" si="12">$G$18*COS($F$18*B152)</f>
        <v>0</v>
      </c>
      <c r="D152" s="13">
        <f t="shared" si="11"/>
        <v>1.7850381922482779</v>
      </c>
      <c r="E152" s="13">
        <f t="shared" ref="E152:E181" si="13">EXP(-$D$18*$E$18*B152)*(C152+D152)</f>
        <v>0.78944285820263904</v>
      </c>
      <c r="F152" s="13">
        <f t="shared" ref="F152:F181" si="14">EXP(-$E$18*$D$18*B152)*$I$18*SIN($F$18*B152+$J$18)</f>
        <v>0.78944285820263904</v>
      </c>
      <c r="G152" s="8">
        <f t="shared" ref="G152:G181" si="15">EXP(-$E$13*$D$13*B152)*$I$13*SIN($F$13*B152+$J$13)</f>
        <v>0.78944285820263904</v>
      </c>
      <c r="H152" s="13"/>
      <c r="I152"/>
      <c r="J152"/>
      <c r="K152"/>
    </row>
    <row r="153" spans="2:11">
      <c r="B153" s="13">
        <f t="shared" ref="B153:B181" si="16">B152+0.005</f>
        <v>0.65000000000000047</v>
      </c>
      <c r="C153" s="13">
        <f t="shared" si="12"/>
        <v>0</v>
      </c>
      <c r="D153" s="13">
        <f t="shared" ref="D153:D181" si="17">(($H$18+$D$18*$E$18*$G$18)/$F$18)*SIN($F$18*B153)</f>
        <v>1.8937164344533237</v>
      </c>
      <c r="E153" s="13">
        <f t="shared" si="13"/>
        <v>0.83222626175604664</v>
      </c>
      <c r="F153" s="13">
        <f t="shared" si="14"/>
        <v>0.83222626175604664</v>
      </c>
      <c r="G153" s="8">
        <f t="shared" si="15"/>
        <v>0.83222626175604664</v>
      </c>
      <c r="H153" s="13"/>
      <c r="I153"/>
      <c r="J153"/>
      <c r="K153"/>
    </row>
    <row r="154" spans="2:11">
      <c r="B154" s="13">
        <f t="shared" si="16"/>
        <v>0.65500000000000047</v>
      </c>
      <c r="C154" s="13">
        <f t="shared" si="12"/>
        <v>0</v>
      </c>
      <c r="D154" s="13">
        <f t="shared" si="17"/>
        <v>1.9814484671194266</v>
      </c>
      <c r="E154" s="13">
        <f t="shared" si="13"/>
        <v>0.86529168512166688</v>
      </c>
      <c r="F154" s="13">
        <f t="shared" si="14"/>
        <v>0.86529168512166688</v>
      </c>
      <c r="G154" s="8">
        <f t="shared" si="15"/>
        <v>0.86529168512166688</v>
      </c>
      <c r="H154" s="13"/>
      <c r="I154"/>
      <c r="J154"/>
      <c r="K154"/>
    </row>
    <row r="155" spans="2:11">
      <c r="B155" s="13">
        <f t="shared" si="16"/>
        <v>0.66000000000000048</v>
      </c>
      <c r="C155" s="13">
        <f t="shared" si="12"/>
        <v>0</v>
      </c>
      <c r="D155" s="13">
        <f t="shared" si="17"/>
        <v>2.0472638949402606</v>
      </c>
      <c r="E155" s="13">
        <f t="shared" si="13"/>
        <v>0.888396536087942</v>
      </c>
      <c r="F155" s="13">
        <f t="shared" si="14"/>
        <v>0.88839653608794189</v>
      </c>
      <c r="G155" s="8">
        <f t="shared" si="15"/>
        <v>0.88839653608794189</v>
      </c>
      <c r="H155" s="13"/>
      <c r="I155"/>
      <c r="J155"/>
      <c r="K155"/>
    </row>
    <row r="156" spans="2:11">
      <c r="B156" s="13">
        <f t="shared" si="16"/>
        <v>0.66500000000000048</v>
      </c>
      <c r="C156" s="13">
        <f t="shared" si="12"/>
        <v>0</v>
      </c>
      <c r="D156" s="13">
        <f t="shared" si="17"/>
        <v>2.0904347400005738</v>
      </c>
      <c r="E156" s="13">
        <f t="shared" si="13"/>
        <v>0.90141114591252314</v>
      </c>
      <c r="F156" s="13">
        <f t="shared" si="14"/>
        <v>0.90141114591252303</v>
      </c>
      <c r="G156" s="8">
        <f t="shared" si="15"/>
        <v>0.90141114591252303</v>
      </c>
      <c r="H156" s="13"/>
      <c r="I156"/>
      <c r="J156"/>
      <c r="K156"/>
    </row>
    <row r="157" spans="2:11">
      <c r="B157" s="13">
        <f t="shared" si="16"/>
        <v>0.67000000000000048</v>
      </c>
      <c r="C157" s="13">
        <f t="shared" si="12"/>
        <v>0</v>
      </c>
      <c r="D157" s="13">
        <f t="shared" si="17"/>
        <v>2.1104834938676613</v>
      </c>
      <c r="E157" s="13">
        <f t="shared" si="13"/>
        <v>0.90431878030149071</v>
      </c>
      <c r="F157" s="13">
        <f t="shared" si="14"/>
        <v>0.9043187803014906</v>
      </c>
      <c r="G157" s="8">
        <f t="shared" si="15"/>
        <v>0.9043187803014906</v>
      </c>
      <c r="H157" s="13"/>
      <c r="I157"/>
      <c r="J157"/>
      <c r="K157"/>
    </row>
    <row r="158" spans="2:11">
      <c r="B158" s="13">
        <f t="shared" si="16"/>
        <v>0.67500000000000049</v>
      </c>
      <c r="C158" s="13">
        <f t="shared" si="12"/>
        <v>0</v>
      </c>
      <c r="D158" s="13">
        <f t="shared" si="17"/>
        <v>2.1071883992647438</v>
      </c>
      <c r="E158" s="13">
        <f t="shared" si="13"/>
        <v>0.89721440448036094</v>
      </c>
      <c r="F158" s="13">
        <f t="shared" si="14"/>
        <v>0.89721440448036094</v>
      </c>
      <c r="G158" s="8">
        <f t="shared" si="15"/>
        <v>0.89721440448036094</v>
      </c>
      <c r="H158" s="13"/>
      <c r="I158"/>
      <c r="J158"/>
      <c r="K158"/>
    </row>
    <row r="159" spans="2:11">
      <c r="B159" s="13">
        <f t="shared" si="16"/>
        <v>0.68000000000000049</v>
      </c>
      <c r="C159" s="13">
        <f t="shared" si="12"/>
        <v>0</v>
      </c>
      <c r="D159" s="13">
        <f t="shared" si="17"/>
        <v>2.0805859029062015</v>
      </c>
      <c r="E159" s="13">
        <f t="shared" si="13"/>
        <v>0.88030223163965848</v>
      </c>
      <c r="F159" s="13">
        <f t="shared" si="14"/>
        <v>0.88030223163965859</v>
      </c>
      <c r="G159" s="8">
        <f t="shared" si="15"/>
        <v>0.88030223163965859</v>
      </c>
      <c r="H159" s="13"/>
      <c r="I159"/>
      <c r="J159"/>
      <c r="K159"/>
    </row>
    <row r="160" spans="2:11">
      <c r="B160" s="13">
        <f t="shared" si="16"/>
        <v>0.6850000000000005</v>
      </c>
      <c r="C160" s="13">
        <f t="shared" si="12"/>
        <v>0</v>
      </c>
      <c r="D160" s="13">
        <f t="shared" si="17"/>
        <v>2.030970252364082</v>
      </c>
      <c r="E160" s="13">
        <f t="shared" si="13"/>
        <v>0.85389209709024338</v>
      </c>
      <c r="F160" s="13">
        <f t="shared" si="14"/>
        <v>0.85389209709024338</v>
      </c>
      <c r="G160" s="8">
        <f t="shared" si="15"/>
        <v>0.85389209709024338</v>
      </c>
      <c r="H160" s="13"/>
      <c r="I160"/>
      <c r="J160"/>
      <c r="K160"/>
    </row>
    <row r="161" spans="2:11">
      <c r="B161" s="13">
        <f t="shared" si="16"/>
        <v>0.6900000000000005</v>
      </c>
      <c r="C161" s="13">
        <f t="shared" si="12"/>
        <v>0</v>
      </c>
      <c r="D161" s="13">
        <f t="shared" si="17"/>
        <v>1.9588902414249107</v>
      </c>
      <c r="E161" s="13">
        <f t="shared" si="13"/>
        <v>0.81839471288495791</v>
      </c>
      <c r="F161" s="13">
        <f t="shared" si="14"/>
        <v>0.81839471288495791</v>
      </c>
      <c r="G161" s="8">
        <f t="shared" si="15"/>
        <v>0.81839471288495791</v>
      </c>
      <c r="H161" s="13"/>
      <c r="I161"/>
      <c r="J161"/>
      <c r="K161"/>
    </row>
    <row r="162" spans="2:11">
      <c r="B162" s="13">
        <f t="shared" si="16"/>
        <v>0.69500000000000051</v>
      </c>
      <c r="C162" s="13">
        <f t="shared" si="12"/>
        <v>0</v>
      </c>
      <c r="D162" s="13">
        <f t="shared" si="17"/>
        <v>1.8651431399360778</v>
      </c>
      <c r="E162" s="13">
        <f t="shared" si="13"/>
        <v>0.77431586932436647</v>
      </c>
      <c r="F162" s="13">
        <f t="shared" si="14"/>
        <v>0.77431586932436647</v>
      </c>
      <c r="G162" s="8">
        <f t="shared" si="15"/>
        <v>0.77431586932436647</v>
      </c>
      <c r="H162" s="13"/>
      <c r="I162"/>
      <c r="J162"/>
      <c r="K162"/>
    </row>
    <row r="163" spans="2:11">
      <c r="B163" s="13">
        <f t="shared" si="16"/>
        <v>0.70000000000000051</v>
      </c>
      <c r="C163" s="13">
        <f t="shared" si="12"/>
        <v>0</v>
      </c>
      <c r="D163" s="13">
        <f t="shared" si="17"/>
        <v>1.7507658752831905</v>
      </c>
      <c r="E163" s="13">
        <f t="shared" si="13"/>
        <v>0.72224966054637874</v>
      </c>
      <c r="F163" s="13">
        <f t="shared" si="14"/>
        <v>0.72224966054637874</v>
      </c>
      <c r="G163" s="8">
        <f t="shared" si="15"/>
        <v>0.72224966054637874</v>
      </c>
      <c r="H163" s="13"/>
      <c r="I163"/>
      <c r="J163"/>
      <c r="K163"/>
    </row>
    <row r="164" spans="2:11">
      <c r="B164" s="13">
        <f t="shared" si="16"/>
        <v>0.70500000000000052</v>
      </c>
      <c r="C164" s="13">
        <f t="shared" si="12"/>
        <v>0</v>
      </c>
      <c r="D164" s="13">
        <f t="shared" si="17"/>
        <v>1.6170235630391601</v>
      </c>
      <c r="E164" s="13">
        <f t="shared" si="13"/>
        <v>0.66287082119440233</v>
      </c>
      <c r="F164" s="13">
        <f t="shared" si="14"/>
        <v>0.66287082119440233</v>
      </c>
      <c r="G164" s="8">
        <f t="shared" si="15"/>
        <v>0.66287082119440233</v>
      </c>
      <c r="H164" s="13"/>
      <c r="I164"/>
      <c r="J164"/>
      <c r="K164"/>
    </row>
    <row r="165" spans="2:11">
      <c r="B165" s="13">
        <f t="shared" si="16"/>
        <v>0.71000000000000052</v>
      </c>
      <c r="C165" s="13">
        <f t="shared" si="12"/>
        <v>0</v>
      </c>
      <c r="D165" s="13">
        <f t="shared" si="17"/>
        <v>1.465395513646419</v>
      </c>
      <c r="E165" s="13">
        <f t="shared" si="13"/>
        <v>0.5969262698708544</v>
      </c>
      <c r="F165" s="13">
        <f t="shared" si="14"/>
        <v>0.5969262698708544</v>
      </c>
      <c r="G165" s="8">
        <f t="shared" si="15"/>
        <v>0.5969262698708544</v>
      </c>
      <c r="H165" s="13"/>
      <c r="I165"/>
      <c r="J165"/>
      <c r="K165"/>
    </row>
    <row r="166" spans="2:11">
      <c r="B166" s="13">
        <f t="shared" si="16"/>
        <v>0.71500000000000052</v>
      </c>
      <c r="C166" s="13">
        <f t="shared" si="12"/>
        <v>0</v>
      </c>
      <c r="D166" s="13">
        <f t="shared" si="17"/>
        <v>1.297558869910918</v>
      </c>
      <c r="E166" s="13">
        <f t="shared" si="13"/>
        <v>0.52522596262971621</v>
      </c>
      <c r="F166" s="13">
        <f t="shared" si="14"/>
        <v>0.5252259626297161</v>
      </c>
      <c r="G166" s="8">
        <f t="shared" si="15"/>
        <v>0.5252259626297161</v>
      </c>
      <c r="H166" s="13"/>
      <c r="I166"/>
      <c r="J166"/>
      <c r="K166"/>
    </row>
    <row r="167" spans="2:11">
      <c r="B167" s="13">
        <f t="shared" si="16"/>
        <v>0.72000000000000053</v>
      </c>
      <c r="C167" s="13">
        <f t="shared" si="12"/>
        <v>0</v>
      </c>
      <c r="D167" s="13">
        <f t="shared" si="17"/>
        <v>1.1153700562920115</v>
      </c>
      <c r="E167" s="13">
        <f t="shared" si="13"/>
        <v>0.44863316607492065</v>
      </c>
      <c r="F167" s="13">
        <f t="shared" si="14"/>
        <v>0.4486331660749206</v>
      </c>
      <c r="G167" s="8">
        <f t="shared" si="15"/>
        <v>0.4486331660749206</v>
      </c>
      <c r="H167" s="13"/>
      <c r="I167"/>
      <c r="J167"/>
      <c r="K167"/>
    </row>
    <row r="168" spans="2:11">
      <c r="B168" s="13">
        <f t="shared" si="16"/>
        <v>0.72500000000000053</v>
      </c>
      <c r="C168" s="13">
        <f t="shared" si="12"/>
        <v>0</v>
      </c>
      <c r="D168" s="13">
        <f t="shared" si="17"/>
        <v>0.9208442451757497</v>
      </c>
      <c r="E168" s="13">
        <f t="shared" si="13"/>
        <v>0.36805426465640523</v>
      </c>
      <c r="F168" s="13">
        <f t="shared" si="14"/>
        <v>0.36805426465640523</v>
      </c>
      <c r="G168" s="8">
        <f t="shared" si="15"/>
        <v>0.36805426465640523</v>
      </c>
      <c r="H168" s="13"/>
      <c r="I168"/>
      <c r="J168"/>
      <c r="K168"/>
    </row>
    <row r="169" spans="2:11">
      <c r="B169" s="13">
        <f t="shared" si="16"/>
        <v>0.73000000000000054</v>
      </c>
      <c r="C169" s="13">
        <f t="shared" si="12"/>
        <v>0</v>
      </c>
      <c r="D169" s="13">
        <f t="shared" si="17"/>
        <v>0.71613306725310177</v>
      </c>
      <c r="E169" s="13">
        <f t="shared" si="13"/>
        <v>0.28442822045355309</v>
      </c>
      <c r="F169" s="13">
        <f t="shared" si="14"/>
        <v>0.28442822045355309</v>
      </c>
      <c r="G169" s="8">
        <f t="shared" si="15"/>
        <v>0.28442822045355309</v>
      </c>
      <c r="H169" s="13"/>
      <c r="I169"/>
      <c r="J169"/>
      <c r="K169"/>
    </row>
    <row r="170" spans="2:11">
      <c r="B170" s="13">
        <f t="shared" si="16"/>
        <v>0.73500000000000054</v>
      </c>
      <c r="C170" s="13">
        <f t="shared" si="12"/>
        <v>0</v>
      </c>
      <c r="D170" s="13">
        <f t="shared" si="17"/>
        <v>0.50350081254644519</v>
      </c>
      <c r="E170" s="13">
        <f t="shared" si="13"/>
        <v>0.19871580608230646</v>
      </c>
      <c r="F170" s="13">
        <f t="shared" si="14"/>
        <v>0.19871580608230646</v>
      </c>
      <c r="G170" s="8">
        <f t="shared" si="15"/>
        <v>0.19871580608230646</v>
      </c>
      <c r="H170" s="13"/>
      <c r="I170"/>
      <c r="J170"/>
      <c r="K170"/>
    </row>
    <row r="171" spans="2:11">
      <c r="B171" s="13">
        <f t="shared" si="16"/>
        <v>0.74000000000000055</v>
      </c>
      <c r="C171" s="13">
        <f t="shared" si="12"/>
        <v>0</v>
      </c>
      <c r="D171" s="13">
        <f t="shared" si="17"/>
        <v>0.28529938532232135</v>
      </c>
      <c r="E171" s="13">
        <f t="shared" si="13"/>
        <v>0.1118887323485049</v>
      </c>
      <c r="F171" s="13">
        <f t="shared" si="14"/>
        <v>0.1118887323485049</v>
      </c>
      <c r="G171" s="8">
        <f t="shared" si="15"/>
        <v>0.1118887323485049</v>
      </c>
      <c r="H171" s="13"/>
      <c r="I171"/>
      <c r="J171"/>
      <c r="K171"/>
    </row>
    <row r="172" spans="2:11">
      <c r="B172" s="13">
        <f t="shared" si="16"/>
        <v>0.74500000000000055</v>
      </c>
      <c r="C172" s="13">
        <f t="shared" si="12"/>
        <v>0</v>
      </c>
      <c r="D172" s="13">
        <f t="shared" si="17"/>
        <v>6.3942289911787326E-2</v>
      </c>
      <c r="E172" s="13">
        <f t="shared" si="13"/>
        <v>2.4918791902395692E-2</v>
      </c>
      <c r="F172" s="13">
        <f t="shared" si="14"/>
        <v>2.4918791902395692E-2</v>
      </c>
      <c r="G172" s="8">
        <f t="shared" si="15"/>
        <v>2.4918791902395692E-2</v>
      </c>
      <c r="H172" s="13"/>
      <c r="I172"/>
      <c r="J172"/>
      <c r="K172"/>
    </row>
    <row r="173" spans="2:11">
      <c r="B173" s="13">
        <f t="shared" si="16"/>
        <v>0.75000000000000056</v>
      </c>
      <c r="C173" s="13">
        <f t="shared" si="12"/>
        <v>0</v>
      </c>
      <c r="D173" s="13">
        <f t="shared" si="17"/>
        <v>-0.15812206482148999</v>
      </c>
      <c r="E173" s="13">
        <f t="shared" si="13"/>
        <v>-6.1232861551439255E-2</v>
      </c>
      <c r="F173" s="13">
        <f t="shared" si="14"/>
        <v>-6.1232861551439248E-2</v>
      </c>
      <c r="G173" s="8">
        <f t="shared" si="15"/>
        <v>-6.1232861551439248E-2</v>
      </c>
      <c r="H173" s="13"/>
      <c r="I173"/>
      <c r="J173"/>
      <c r="K173"/>
    </row>
    <row r="174" spans="2:11">
      <c r="B174" s="13">
        <f t="shared" si="16"/>
        <v>0.75500000000000056</v>
      </c>
      <c r="C174" s="13">
        <f t="shared" si="12"/>
        <v>0</v>
      </c>
      <c r="D174" s="13">
        <f t="shared" si="17"/>
        <v>-0.37843744708865584</v>
      </c>
      <c r="E174" s="13">
        <f t="shared" si="13"/>
        <v>-0.14562618193243684</v>
      </c>
      <c r="F174" s="13">
        <f t="shared" si="14"/>
        <v>-0.14562618193243684</v>
      </c>
      <c r="G174" s="8">
        <f t="shared" si="15"/>
        <v>-0.14562618193243684</v>
      </c>
      <c r="H174" s="13"/>
      <c r="I174"/>
      <c r="J174"/>
      <c r="K174"/>
    </row>
    <row r="175" spans="2:11">
      <c r="B175" s="13">
        <f t="shared" si="16"/>
        <v>0.76000000000000056</v>
      </c>
      <c r="C175" s="13">
        <f t="shared" si="12"/>
        <v>0</v>
      </c>
      <c r="D175" s="13">
        <f t="shared" si="17"/>
        <v>-0.59456697031172601</v>
      </c>
      <c r="E175" s="13">
        <f t="shared" si="13"/>
        <v>-0.22735233504053531</v>
      </c>
      <c r="F175" s="13">
        <f t="shared" si="14"/>
        <v>-0.22735233504053531</v>
      </c>
      <c r="G175" s="8">
        <f t="shared" si="15"/>
        <v>-0.22735233504053531</v>
      </c>
      <c r="H175" s="13"/>
      <c r="I175"/>
      <c r="J175"/>
      <c r="K175"/>
    </row>
    <row r="176" spans="2:11">
      <c r="B176" s="13">
        <f t="shared" si="16"/>
        <v>0.76500000000000057</v>
      </c>
      <c r="C176" s="13">
        <f t="shared" si="12"/>
        <v>0</v>
      </c>
      <c r="D176" s="13">
        <f t="shared" si="17"/>
        <v>-0.80412004728418318</v>
      </c>
      <c r="E176" s="13">
        <f t="shared" si="13"/>
        <v>-0.30554333151216478</v>
      </c>
      <c r="F176" s="13">
        <f t="shared" si="14"/>
        <v>-0.30554333151216473</v>
      </c>
      <c r="G176" s="8">
        <f t="shared" si="15"/>
        <v>-0.30554333151216473</v>
      </c>
      <c r="H176" s="13"/>
      <c r="I176"/>
      <c r="J176"/>
      <c r="K176"/>
    </row>
    <row r="177" spans="2:11">
      <c r="B177" s="13">
        <f t="shared" si="16"/>
        <v>0.77000000000000057</v>
      </c>
      <c r="C177" s="13">
        <f t="shared" si="12"/>
        <v>0</v>
      </c>
      <c r="D177" s="13">
        <f t="shared" si="17"/>
        <v>-1.004778832218806</v>
      </c>
      <c r="E177" s="13">
        <f t="shared" si="13"/>
        <v>-0.37938108813941707</v>
      </c>
      <c r="F177" s="13">
        <f t="shared" si="14"/>
        <v>-0.37938108813941712</v>
      </c>
      <c r="G177" s="8">
        <f t="shared" si="15"/>
        <v>-0.37938108813941712</v>
      </c>
      <c r="H177" s="13"/>
      <c r="I177"/>
      <c r="J177"/>
      <c r="K177"/>
    </row>
    <row r="178" spans="2:11">
      <c r="B178" s="13">
        <f t="shared" si="16"/>
        <v>0.77500000000000058</v>
      </c>
      <c r="C178" s="13">
        <f t="shared" si="12"/>
        <v>0</v>
      </c>
      <c r="D178" s="13">
        <f t="shared" si="17"/>
        <v>-1.1943238582098799</v>
      </c>
      <c r="E178" s="13">
        <f t="shared" si="13"/>
        <v>-0.44810582478292688</v>
      </c>
      <c r="F178" s="13">
        <f t="shared" si="14"/>
        <v>-0.44810582478292693</v>
      </c>
      <c r="G178" s="8">
        <f t="shared" si="15"/>
        <v>-0.44810582478292693</v>
      </c>
      <c r="H178" s="13"/>
      <c r="I178"/>
      <c r="J178"/>
      <c r="K178"/>
    </row>
    <row r="179" spans="2:11">
      <c r="B179" s="13">
        <f t="shared" si="16"/>
        <v>0.78000000000000058</v>
      </c>
      <c r="C179" s="13">
        <f t="shared" si="12"/>
        <v>0</v>
      </c>
      <c r="D179" s="13">
        <f t="shared" si="17"/>
        <v>-1.3706585865363792</v>
      </c>
      <c r="E179" s="13">
        <f t="shared" si="13"/>
        <v>-0.51102371260406276</v>
      </c>
      <c r="F179" s="13">
        <f t="shared" si="14"/>
        <v>-0.51102371260406287</v>
      </c>
      <c r="G179" s="8">
        <f t="shared" si="15"/>
        <v>-0.51102371260406287</v>
      </c>
      <c r="H179" s="13"/>
      <c r="I179"/>
      <c r="J179"/>
      <c r="K179"/>
    </row>
    <row r="180" spans="2:11">
      <c r="B180" s="13">
        <f t="shared" si="16"/>
        <v>0.78500000000000059</v>
      </c>
      <c r="C180" s="13">
        <f t="shared" si="12"/>
        <v>0</v>
      </c>
      <c r="D180" s="13">
        <f t="shared" si="17"/>
        <v>-1.5318325962686854</v>
      </c>
      <c r="E180" s="13">
        <f t="shared" si="13"/>
        <v>-0.56751369865992651</v>
      </c>
      <c r="F180" s="13">
        <f t="shared" si="14"/>
        <v>-0.56751369865992651</v>
      </c>
      <c r="G180" s="8">
        <f t="shared" si="15"/>
        <v>-0.56751369865992651</v>
      </c>
      <c r="H180" s="13"/>
      <c r="I180"/>
      <c r="J180"/>
      <c r="K180"/>
    </row>
    <row r="181" spans="2:11">
      <c r="B181" s="13">
        <f t="shared" si="16"/>
        <v>0.79000000000000059</v>
      </c>
      <c r="C181" s="13">
        <f t="shared" si="12"/>
        <v>0</v>
      </c>
      <c r="D181" s="13">
        <f t="shared" si="17"/>
        <v>-1.6760631576809157</v>
      </c>
      <c r="E181" s="13">
        <f t="shared" si="13"/>
        <v>-0.61703344193230802</v>
      </c>
      <c r="F181" s="13">
        <f t="shared" si="14"/>
        <v>-0.61703344193230802</v>
      </c>
      <c r="G181" s="8">
        <f t="shared" si="15"/>
        <v>-0.61703344193230802</v>
      </c>
      <c r="H181" s="13"/>
      <c r="I181"/>
      <c r="J181"/>
      <c r="K181"/>
    </row>
    <row r="182" spans="2:11">
      <c r="H182" s="13"/>
      <c r="I182"/>
      <c r="J182"/>
      <c r="K182"/>
    </row>
    <row r="183" spans="2:11">
      <c r="H183" s="13"/>
      <c r="I183"/>
      <c r="J183"/>
      <c r="K183"/>
    </row>
    <row r="184" spans="2:11">
      <c r="H184" s="13"/>
      <c r="I184"/>
      <c r="J184"/>
      <c r="K184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Amp-Phase</vt:lpstr>
      <vt:lpstr>Phase Plane</vt:lpstr>
      <vt:lpstr>Example 1</vt:lpstr>
      <vt:lpstr>Example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Moon</dc:creator>
  <cp:lastModifiedBy>flm72</cp:lastModifiedBy>
  <dcterms:created xsi:type="dcterms:W3CDTF">2011-01-23T13:59:30Z</dcterms:created>
  <dcterms:modified xsi:type="dcterms:W3CDTF">2011-02-28T21:05:34Z</dcterms:modified>
</cp:coreProperties>
</file>