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tefandillinger/Nextcloud/Daten/Training/Trainingsanalyse/"/>
    </mc:Choice>
  </mc:AlternateContent>
  <xr:revisionPtr revIDLastSave="0" documentId="13_ncr:1_{88B5DA8E-8BA7-2545-8007-4BDF4A13AAB2}" xr6:coauthVersionLast="47" xr6:coauthVersionMax="47" xr10:uidLastSave="{00000000-0000-0000-0000-000000000000}"/>
  <bookViews>
    <workbookView xWindow="0" yWindow="500" windowWidth="28800" windowHeight="17500" xr2:uid="{275936FF-2C61-7944-93D3-A7F075333D5E}"/>
  </bookViews>
  <sheets>
    <sheet name="2018+" sheetId="1" r:id="rId1"/>
  </sheets>
  <externalReferences>
    <externalReference r:id="rId2"/>
  </externalReferences>
  <definedNames>
    <definedName name="_xlnm._FilterDatabase" localSheetId="0" hidden="1">'2018+'!$A$1:$W$2315</definedName>
    <definedName name="_xlnm.Print_Area" localSheetId="0">'2018+'!$B$1469:$W$1622</definedName>
    <definedName name="Schuhe">"$#REF!.$B$3:$B$13"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88" i="1" l="1"/>
  <c r="K378" i="1"/>
  <c r="K379" i="1"/>
  <c r="K381" i="1"/>
  <c r="K384" i="1"/>
  <c r="K387" i="1"/>
  <c r="K388" i="1"/>
  <c r="K391" i="1"/>
  <c r="K394" i="1"/>
  <c r="K395" i="1"/>
  <c r="K396" i="1"/>
  <c r="K398" i="1"/>
  <c r="K399" i="1"/>
  <c r="K401" i="1"/>
  <c r="K403" i="1"/>
  <c r="K405" i="1"/>
  <c r="K408" i="1"/>
  <c r="K411" i="1"/>
  <c r="K413" i="1"/>
  <c r="K415" i="1"/>
  <c r="K417" i="1"/>
  <c r="K419" i="1"/>
  <c r="K422" i="1"/>
  <c r="K424" i="1"/>
  <c r="K426" i="1"/>
  <c r="K429" i="1"/>
  <c r="K431" i="1"/>
  <c r="K433" i="1"/>
  <c r="K434" i="1"/>
  <c r="K436" i="1"/>
  <c r="K437" i="1"/>
  <c r="K438" i="1"/>
  <c r="K439" i="1"/>
  <c r="K440" i="1"/>
  <c r="K446" i="1"/>
  <c r="K447" i="1"/>
  <c r="K450" i="1"/>
  <c r="K454" i="1"/>
  <c r="K460" i="1"/>
  <c r="K461" i="1"/>
  <c r="K464" i="1"/>
  <c r="K466" i="1"/>
  <c r="K468" i="1"/>
  <c r="K473" i="1"/>
  <c r="K477" i="1"/>
  <c r="K480" i="1"/>
  <c r="K482" i="1"/>
  <c r="K488" i="1"/>
  <c r="K489" i="1"/>
  <c r="K490" i="1"/>
  <c r="K493" i="1"/>
  <c r="K495" i="1"/>
  <c r="K499" i="1"/>
  <c r="K501" i="1"/>
  <c r="K503" i="1"/>
  <c r="K506" i="1"/>
  <c r="K510" i="1"/>
  <c r="K513" i="1"/>
  <c r="K517" i="1"/>
  <c r="K520" i="1"/>
  <c r="K522" i="1"/>
  <c r="K524" i="1"/>
  <c r="K525" i="1"/>
  <c r="K527" i="1"/>
  <c r="K529" i="1"/>
  <c r="K531" i="1"/>
  <c r="K532" i="1"/>
  <c r="K533" i="1"/>
  <c r="K534" i="1"/>
  <c r="K535" i="1"/>
  <c r="K536" i="1"/>
  <c r="K537" i="1"/>
  <c r="K539" i="1"/>
  <c r="K541" i="1"/>
  <c r="K543" i="1"/>
  <c r="K544" i="1"/>
  <c r="K545" i="1"/>
  <c r="K546" i="1"/>
  <c r="K547" i="1"/>
  <c r="K548" i="1"/>
  <c r="K549" i="1"/>
  <c r="K550" i="1"/>
  <c r="K552" i="1"/>
  <c r="K553" i="1"/>
  <c r="K555" i="1"/>
  <c r="K556" i="1"/>
  <c r="K558" i="1"/>
  <c r="K559" i="1"/>
  <c r="K561" i="1"/>
  <c r="K562" i="1"/>
  <c r="K563" i="1"/>
  <c r="K564" i="1"/>
  <c r="K565" i="1"/>
  <c r="K566" i="1"/>
  <c r="K567" i="1"/>
  <c r="K568" i="1"/>
  <c r="K569" i="1"/>
  <c r="K570" i="1"/>
  <c r="K571" i="1"/>
  <c r="K573" i="1"/>
  <c r="K574" i="1"/>
  <c r="K576" i="1"/>
  <c r="K577" i="1"/>
  <c r="K579" i="1"/>
  <c r="K580" i="1"/>
  <c r="K582" i="1"/>
  <c r="K583" i="1"/>
  <c r="K585" i="1"/>
  <c r="K587" i="1"/>
  <c r="K588" i="1"/>
  <c r="K590" i="1"/>
  <c r="K592" i="1"/>
  <c r="K593" i="1"/>
  <c r="K594" i="1"/>
  <c r="K595" i="1"/>
  <c r="K596" i="1"/>
  <c r="K598" i="1"/>
  <c r="K599" i="1"/>
  <c r="K601" i="1"/>
  <c r="K604" i="1"/>
  <c r="K606" i="1"/>
  <c r="K608" i="1"/>
  <c r="K611" i="1"/>
  <c r="K613" i="1"/>
  <c r="K615" i="1"/>
  <c r="K618" i="1"/>
  <c r="K620" i="1"/>
  <c r="K622" i="1"/>
  <c r="K623" i="1"/>
  <c r="K625" i="1"/>
  <c r="K627" i="1"/>
  <c r="K629" i="1"/>
  <c r="K630" i="1"/>
  <c r="K632" i="1"/>
  <c r="K633" i="1"/>
  <c r="K635" i="1"/>
  <c r="K636" i="1"/>
  <c r="K638" i="1"/>
  <c r="K640" i="1"/>
  <c r="K642" i="1"/>
  <c r="K643" i="1"/>
  <c r="K645" i="1"/>
  <c r="K646" i="1"/>
  <c r="K648" i="1"/>
  <c r="K650" i="1"/>
  <c r="K652" i="1"/>
  <c r="K653" i="1"/>
  <c r="K655" i="1"/>
  <c r="K657" i="1"/>
  <c r="K659" i="1"/>
  <c r="K661" i="1"/>
  <c r="K662" i="1"/>
  <c r="K664" i="1"/>
  <c r="K665" i="1"/>
  <c r="K666" i="1"/>
  <c r="K667" i="1"/>
  <c r="K668" i="1"/>
  <c r="K670" i="1"/>
  <c r="K671" i="1"/>
  <c r="K673" i="1"/>
  <c r="K674" i="1"/>
  <c r="K676" i="1"/>
  <c r="K678" i="1"/>
  <c r="K679" i="1"/>
  <c r="K682" i="1"/>
  <c r="K683" i="1"/>
  <c r="K685" i="1"/>
  <c r="K686" i="1"/>
  <c r="K688" i="1"/>
  <c r="K690" i="1"/>
  <c r="K692" i="1"/>
  <c r="K694" i="1"/>
  <c r="K696" i="1"/>
  <c r="K697" i="1"/>
  <c r="K699" i="1"/>
  <c r="K701" i="1"/>
  <c r="K702" i="1"/>
  <c r="K703" i="1"/>
  <c r="K704" i="1"/>
  <c r="K706" i="1"/>
  <c r="K707" i="1"/>
  <c r="K709" i="1"/>
  <c r="K711" i="1"/>
  <c r="K713" i="1"/>
  <c r="K715" i="1"/>
  <c r="K716" i="1"/>
  <c r="K717" i="1"/>
  <c r="K718" i="1"/>
  <c r="K719" i="1"/>
  <c r="K720" i="1"/>
  <c r="K721" i="1"/>
  <c r="K722" i="1"/>
  <c r="K723" i="1"/>
  <c r="K725" i="1"/>
  <c r="K727" i="1"/>
  <c r="K728" i="1"/>
  <c r="K729" i="1"/>
  <c r="K730" i="1"/>
  <c r="K732" i="1"/>
  <c r="K734" i="1"/>
  <c r="K735" i="1"/>
  <c r="K736" i="1"/>
  <c r="K738" i="1"/>
  <c r="K740" i="1"/>
  <c r="K741" i="1"/>
  <c r="K743" i="1"/>
  <c r="K745" i="1"/>
  <c r="K747" i="1"/>
  <c r="K749" i="1"/>
  <c r="K750" i="1"/>
  <c r="K751" i="1"/>
  <c r="K752" i="1"/>
  <c r="K754" i="1"/>
  <c r="K755" i="1"/>
  <c r="K757" i="1"/>
  <c r="K759" i="1"/>
  <c r="K760" i="1"/>
  <c r="K761" i="1"/>
  <c r="K762" i="1"/>
  <c r="K764" i="1"/>
  <c r="K765" i="1"/>
  <c r="K767" i="1"/>
  <c r="K769" i="1"/>
  <c r="K772" i="1"/>
  <c r="K774" i="1"/>
  <c r="K776" i="1"/>
  <c r="K778" i="1"/>
  <c r="K780" i="1"/>
  <c r="K782" i="1"/>
  <c r="K783" i="1"/>
  <c r="K785" i="1"/>
  <c r="K788" i="1"/>
  <c r="K790" i="1"/>
  <c r="K792" i="1"/>
  <c r="K793" i="1"/>
  <c r="K794" i="1"/>
  <c r="K795" i="1"/>
  <c r="K797" i="1"/>
  <c r="K798" i="1"/>
  <c r="K800" i="1"/>
  <c r="K801" i="1"/>
  <c r="K802" i="1"/>
  <c r="K804" i="1"/>
  <c r="K805" i="1"/>
  <c r="K807" i="1"/>
  <c r="K809" i="1"/>
  <c r="K812" i="1"/>
  <c r="K814" i="1"/>
  <c r="K818" i="1"/>
  <c r="K820" i="1"/>
  <c r="K823" i="1"/>
  <c r="K825" i="1"/>
  <c r="K827" i="1"/>
  <c r="K832" i="1"/>
  <c r="K833" i="1"/>
  <c r="K835" i="1"/>
  <c r="K837" i="1"/>
  <c r="K839" i="1"/>
  <c r="K841" i="1"/>
  <c r="K844" i="1"/>
  <c r="K846" i="1"/>
  <c r="K848" i="1"/>
  <c r="K851" i="1"/>
  <c r="K853" i="1"/>
  <c r="K855" i="1"/>
  <c r="K858" i="1"/>
  <c r="K860" i="1"/>
  <c r="K861" i="1"/>
  <c r="K863" i="1"/>
  <c r="K865" i="1"/>
  <c r="K867" i="1"/>
  <c r="K869" i="1"/>
  <c r="K872" i="1"/>
  <c r="K874" i="1"/>
  <c r="K876" i="1"/>
  <c r="K879" i="1"/>
  <c r="K881" i="1"/>
  <c r="K883" i="1"/>
  <c r="K884" i="1"/>
  <c r="K888" i="1"/>
  <c r="K890" i="1"/>
  <c r="K892" i="1"/>
  <c r="K894" i="1"/>
  <c r="K896" i="1"/>
  <c r="K898" i="1"/>
  <c r="K900" i="1"/>
  <c r="K902" i="1"/>
  <c r="K904" i="1"/>
  <c r="K907" i="1"/>
  <c r="K909" i="1"/>
  <c r="K911" i="1"/>
  <c r="K913" i="1"/>
  <c r="K916" i="1"/>
  <c r="K917" i="1"/>
  <c r="K918" i="1"/>
  <c r="K920" i="1"/>
  <c r="K922" i="1"/>
  <c r="K923" i="1"/>
  <c r="K925" i="1"/>
  <c r="K926" i="1"/>
  <c r="K928" i="1"/>
  <c r="K930" i="1"/>
  <c r="K932" i="1"/>
  <c r="K933" i="1"/>
  <c r="K935" i="1"/>
  <c r="K937" i="1"/>
  <c r="K939" i="1"/>
  <c r="K940" i="1"/>
  <c r="K942" i="1"/>
  <c r="K944" i="1"/>
  <c r="K945" i="1"/>
  <c r="K946" i="1"/>
  <c r="K948" i="1"/>
  <c r="K951" i="1"/>
  <c r="K953" i="1"/>
  <c r="K956" i="1"/>
  <c r="K958" i="1"/>
  <c r="K961" i="1"/>
  <c r="K963" i="1"/>
  <c r="K965" i="1"/>
  <c r="K968" i="1"/>
  <c r="K970" i="1"/>
  <c r="K972" i="1"/>
  <c r="K974" i="1"/>
  <c r="K976" i="1"/>
  <c r="K978" i="1"/>
  <c r="K979" i="1"/>
  <c r="K981" i="1"/>
  <c r="K984" i="1"/>
  <c r="K986" i="1"/>
  <c r="K988" i="1"/>
  <c r="K990" i="1"/>
  <c r="K993" i="1"/>
  <c r="K994" i="1"/>
  <c r="K996" i="1"/>
  <c r="K998" i="1"/>
  <c r="K999" i="1"/>
  <c r="K1000" i="1"/>
  <c r="K1001" i="1"/>
  <c r="K1002" i="1"/>
  <c r="K1005" i="1"/>
  <c r="K1007" i="1"/>
  <c r="K1011" i="1"/>
  <c r="K1012" i="1"/>
  <c r="K1014" i="1"/>
  <c r="K1016" i="1"/>
  <c r="K1017" i="1"/>
  <c r="K1021" i="1"/>
  <c r="K1023" i="1"/>
  <c r="K1026" i="1"/>
  <c r="K1028" i="1"/>
  <c r="K1030" i="1"/>
  <c r="K1032" i="1"/>
  <c r="K1033" i="1"/>
  <c r="K1035" i="1"/>
  <c r="K1037" i="1"/>
  <c r="K1038" i="1"/>
  <c r="K1040" i="1"/>
  <c r="K1042" i="1"/>
  <c r="K1043" i="1"/>
  <c r="K1044" i="1"/>
  <c r="K1045" i="1"/>
  <c r="K1046" i="1"/>
  <c r="K1047" i="1"/>
  <c r="K1049" i="1"/>
  <c r="K1050" i="1"/>
  <c r="K1053" i="1"/>
  <c r="K1055" i="1"/>
  <c r="K1056" i="1"/>
  <c r="K1057" i="1"/>
  <c r="K1059" i="1"/>
  <c r="K1061" i="1"/>
  <c r="K1063" i="1"/>
  <c r="K1064" i="1"/>
  <c r="K1066" i="1"/>
  <c r="K1068" i="1"/>
  <c r="K1070" i="1"/>
  <c r="K1072" i="1"/>
  <c r="K1074" i="1"/>
  <c r="K1076" i="1"/>
  <c r="K1078" i="1"/>
  <c r="K1081" i="1"/>
  <c r="K1082" i="1"/>
  <c r="K1084" i="1"/>
  <c r="K1086" i="1"/>
  <c r="K1088" i="1"/>
  <c r="K1089" i="1"/>
  <c r="K1091" i="1"/>
  <c r="K1093" i="1"/>
  <c r="K1095" i="1"/>
  <c r="K1097" i="1"/>
  <c r="K1099" i="1"/>
  <c r="K1101" i="1"/>
  <c r="K1103" i="1"/>
  <c r="K1105" i="1"/>
  <c r="K1107" i="1"/>
  <c r="K1109" i="1"/>
  <c r="K1112" i="1"/>
  <c r="K1114" i="1"/>
  <c r="K1117" i="1"/>
  <c r="K1119" i="1"/>
  <c r="K1121" i="1"/>
  <c r="K1124" i="1"/>
  <c r="K1126" i="1"/>
  <c r="K1127" i="1"/>
  <c r="K1129" i="1"/>
  <c r="K1131" i="1"/>
  <c r="K1132" i="1"/>
  <c r="K1133" i="1"/>
  <c r="K1136" i="1"/>
  <c r="K1138" i="1"/>
  <c r="K1140" i="1"/>
  <c r="K1141" i="1"/>
  <c r="K1142" i="1"/>
  <c r="K1145" i="1"/>
  <c r="K1147" i="1"/>
  <c r="K1148" i="1"/>
  <c r="K1150" i="1"/>
  <c r="K1152" i="1"/>
  <c r="K1154" i="1"/>
  <c r="K1158" i="1"/>
  <c r="K1160" i="1"/>
  <c r="K1162" i="1"/>
  <c r="K1165" i="1"/>
  <c r="K1167" i="1"/>
  <c r="K1169" i="1"/>
  <c r="K1172" i="1"/>
  <c r="K1174" i="1"/>
  <c r="K1176" i="1"/>
  <c r="K1178" i="1"/>
  <c r="K1180" i="1"/>
  <c r="K1182" i="1"/>
  <c r="K1184" i="1"/>
  <c r="K1186" i="1"/>
  <c r="K1188" i="1"/>
  <c r="K1190" i="1"/>
  <c r="K1192" i="1"/>
  <c r="K1194" i="1"/>
  <c r="K1195" i="1"/>
  <c r="K1197" i="1"/>
  <c r="K1199" i="1"/>
  <c r="K1201" i="1"/>
  <c r="K1202" i="1"/>
  <c r="K1203" i="1"/>
  <c r="K1204" i="1"/>
  <c r="K1205" i="1"/>
  <c r="K1207" i="1"/>
  <c r="K1209" i="1"/>
  <c r="K1210" i="1"/>
  <c r="K1212" i="1"/>
  <c r="K1213" i="1"/>
  <c r="K1214" i="1"/>
  <c r="K1216" i="1"/>
  <c r="K1217" i="1"/>
  <c r="K1219" i="1"/>
  <c r="K1221" i="1"/>
  <c r="K1223" i="1"/>
  <c r="K1225" i="1"/>
  <c r="K1227" i="1"/>
  <c r="K1228" i="1"/>
  <c r="K1230" i="1"/>
  <c r="K1233" i="1"/>
  <c r="K1234" i="1"/>
  <c r="K1235" i="1"/>
  <c r="K1237" i="1"/>
  <c r="K1238" i="1"/>
  <c r="K1239" i="1"/>
  <c r="K1240" i="1"/>
  <c r="K1241" i="1"/>
  <c r="K1243" i="1"/>
  <c r="K1244" i="1"/>
  <c r="K1246" i="1"/>
  <c r="K1248" i="1"/>
  <c r="K1249" i="1"/>
  <c r="K1251" i="1"/>
  <c r="K1252" i="1"/>
  <c r="K1253" i="1"/>
  <c r="K1254" i="1"/>
  <c r="K1256" i="1"/>
  <c r="K1258" i="1"/>
  <c r="K1259" i="1"/>
  <c r="K1261" i="1"/>
  <c r="K1263" i="1"/>
  <c r="K1264" i="1"/>
  <c r="K1266" i="1"/>
  <c r="K1267" i="1"/>
  <c r="K1268" i="1"/>
  <c r="K1269" i="1"/>
  <c r="K1270" i="1"/>
  <c r="K1272" i="1"/>
  <c r="K1273" i="1"/>
  <c r="K1275" i="1"/>
  <c r="K1276" i="1"/>
  <c r="K1278" i="1"/>
  <c r="K1279" i="1"/>
  <c r="K1281" i="1"/>
  <c r="K1283" i="1"/>
  <c r="K1285" i="1"/>
  <c r="K1286" i="1"/>
  <c r="K1287" i="1"/>
  <c r="K1288" i="1"/>
  <c r="K1290" i="1"/>
  <c r="K1291" i="1"/>
  <c r="K1292" i="1"/>
  <c r="K1293" i="1"/>
  <c r="K1294" i="1"/>
  <c r="K1295" i="1"/>
  <c r="K1296" i="1"/>
  <c r="K1297" i="1"/>
  <c r="K1299" i="1"/>
  <c r="K1300" i="1"/>
  <c r="K1301" i="1"/>
  <c r="K1302" i="1"/>
  <c r="K1304" i="1"/>
  <c r="K1305" i="1"/>
  <c r="K1306" i="1"/>
  <c r="K1307" i="1"/>
  <c r="K1308" i="1"/>
  <c r="K1309" i="1"/>
  <c r="K1310" i="1"/>
  <c r="K1311" i="1"/>
  <c r="K1312" i="1"/>
  <c r="K1313" i="1"/>
  <c r="K1314" i="1"/>
  <c r="K1316" i="1"/>
  <c r="K1318" i="1"/>
  <c r="K1320" i="1"/>
  <c r="K1322" i="1"/>
  <c r="K1323" i="1"/>
  <c r="K1325" i="1"/>
  <c r="K1327" i="1"/>
  <c r="K1329" i="1"/>
  <c r="K1331" i="1"/>
  <c r="K1332" i="1"/>
  <c r="K1334" i="1"/>
  <c r="K1336" i="1"/>
  <c r="K1338" i="1"/>
  <c r="K1340" i="1"/>
  <c r="K1341" i="1"/>
  <c r="K1343" i="1"/>
  <c r="K1345" i="1"/>
  <c r="K1347" i="1"/>
  <c r="K1349" i="1"/>
  <c r="K1350" i="1"/>
  <c r="K1352" i="1"/>
  <c r="K1354" i="1"/>
  <c r="K1356" i="1"/>
  <c r="K1357" i="1"/>
  <c r="K1359" i="1"/>
  <c r="K1361" i="1"/>
  <c r="K1362" i="1"/>
  <c r="K1364" i="1"/>
  <c r="K1366" i="1"/>
  <c r="K1368" i="1"/>
  <c r="K1370" i="1"/>
  <c r="K1372" i="1"/>
  <c r="K1375" i="1"/>
  <c r="K1377" i="1"/>
  <c r="K1379" i="1"/>
  <c r="K1381" i="1"/>
  <c r="K1382" i="1"/>
  <c r="K1383" i="1"/>
  <c r="K1384" i="1"/>
  <c r="K1385" i="1"/>
  <c r="K1386" i="1"/>
  <c r="K1387" i="1"/>
  <c r="K1388" i="1"/>
  <c r="K1389" i="1"/>
  <c r="K1390" i="1"/>
  <c r="K1391" i="1"/>
  <c r="K1392" i="1"/>
  <c r="K1393" i="1"/>
  <c r="K1394" i="1"/>
  <c r="K1395" i="1"/>
  <c r="K1396" i="1"/>
  <c r="K1398" i="1"/>
  <c r="K1400" i="1"/>
  <c r="K1402" i="1"/>
  <c r="K1404" i="1"/>
  <c r="K1406" i="1"/>
  <c r="K1407" i="1"/>
  <c r="K1408" i="1"/>
  <c r="K1410" i="1"/>
  <c r="K1411" i="1"/>
  <c r="K1413" i="1"/>
  <c r="K1414" i="1"/>
  <c r="K1416" i="1"/>
  <c r="K1417" i="1"/>
  <c r="K1419" i="1"/>
  <c r="K1421" i="1"/>
  <c r="K1423" i="1"/>
  <c r="K1424" i="1"/>
  <c r="K1425" i="1"/>
  <c r="K1427" i="1"/>
  <c r="K1428" i="1"/>
  <c r="K1429" i="1"/>
  <c r="K1430" i="1"/>
  <c r="K1432" i="1"/>
  <c r="K1434" i="1"/>
  <c r="K1436" i="1"/>
  <c r="K1437" i="1"/>
  <c r="K1439" i="1"/>
  <c r="K1441" i="1"/>
  <c r="K1442" i="1"/>
  <c r="K1444" i="1"/>
  <c r="K1446" i="1"/>
  <c r="K1448" i="1"/>
  <c r="K1451" i="1"/>
  <c r="K1454" i="1"/>
  <c r="K1456" i="1"/>
  <c r="K1458" i="1"/>
  <c r="K1459" i="1"/>
  <c r="K1460" i="1"/>
  <c r="K1461" i="1"/>
  <c r="K1462" i="1"/>
  <c r="K1463" i="1"/>
  <c r="K1464" i="1"/>
  <c r="K1465" i="1"/>
  <c r="K1466" i="1"/>
  <c r="K1467" i="1"/>
  <c r="K1468" i="1"/>
  <c r="K1469" i="1"/>
  <c r="K1470" i="1"/>
  <c r="K1472" i="1"/>
  <c r="K1474" i="1"/>
  <c r="K1476" i="1"/>
  <c r="K1478" i="1"/>
  <c r="K1480" i="1"/>
  <c r="K1482" i="1"/>
  <c r="K1485" i="1"/>
  <c r="K1487" i="1"/>
  <c r="K1489" i="1"/>
  <c r="K1492" i="1"/>
  <c r="K1494" i="1"/>
  <c r="K1496" i="1"/>
  <c r="K1497" i="1"/>
  <c r="K1499" i="1"/>
  <c r="K1501" i="1"/>
  <c r="K1503" i="1"/>
  <c r="K1505" i="1"/>
  <c r="K1507" i="1"/>
  <c r="K1509" i="1"/>
  <c r="K1510" i="1"/>
  <c r="K1515" i="1"/>
  <c r="K1517" i="1"/>
  <c r="K1521" i="1"/>
  <c r="K1524" i="1"/>
  <c r="K1525" i="1"/>
  <c r="K1530" i="1"/>
  <c r="K1532" i="1"/>
  <c r="K1535" i="1"/>
  <c r="K1537" i="1"/>
  <c r="K1539" i="1"/>
  <c r="K1541" i="1"/>
  <c r="K1543" i="1"/>
  <c r="K1545" i="1"/>
  <c r="K1548" i="1"/>
  <c r="K1551" i="1"/>
  <c r="K1553" i="1"/>
  <c r="K1557" i="1"/>
  <c r="K1559" i="1"/>
  <c r="K1561" i="1"/>
  <c r="K1565" i="1"/>
  <c r="K1567" i="1"/>
  <c r="K1570" i="1"/>
  <c r="K1572" i="1"/>
  <c r="K1574" i="1"/>
  <c r="K1576" i="1"/>
  <c r="K1578" i="1"/>
  <c r="K1580" i="1"/>
  <c r="K1581" i="1"/>
  <c r="K1583" i="1"/>
  <c r="K1585" i="1"/>
  <c r="K1587" i="1"/>
  <c r="K1589" i="1"/>
  <c r="K1592" i="1"/>
  <c r="K1594" i="1"/>
  <c r="K1596" i="1"/>
  <c r="K1599" i="1"/>
  <c r="K1600" i="1"/>
  <c r="K1601" i="1"/>
  <c r="K1602" i="1"/>
  <c r="K1603" i="1"/>
  <c r="K1604" i="1"/>
  <c r="K1605" i="1"/>
  <c r="K1606" i="1"/>
  <c r="K1607" i="1"/>
  <c r="K1609" i="1"/>
  <c r="K1611" i="1"/>
  <c r="K1613" i="1"/>
  <c r="K1615" i="1"/>
  <c r="K1617" i="1"/>
  <c r="K1619" i="1"/>
  <c r="K1621" i="1"/>
  <c r="K1624" i="1"/>
  <c r="K1627" i="1"/>
  <c r="K1629" i="1"/>
  <c r="K1631" i="1"/>
  <c r="K1634" i="1"/>
  <c r="K1636" i="1"/>
  <c r="K1638" i="1"/>
  <c r="K1639" i="1"/>
  <c r="K1641" i="1"/>
  <c r="K1642" i="1"/>
  <c r="K1643" i="1"/>
  <c r="K1644" i="1"/>
  <c r="K1646" i="1"/>
  <c r="K1648" i="1"/>
  <c r="K1650" i="1"/>
  <c r="K1652" i="1"/>
  <c r="K1654" i="1"/>
  <c r="K1655" i="1"/>
  <c r="K1657" i="1"/>
  <c r="K1659" i="1"/>
  <c r="K1662" i="1"/>
  <c r="K1664" i="1"/>
  <c r="K1665" i="1"/>
  <c r="K1669" i="1"/>
  <c r="K1671" i="1"/>
  <c r="K1675" i="1"/>
  <c r="K1676" i="1"/>
  <c r="K1678" i="1"/>
  <c r="K1679" i="1"/>
  <c r="K1680" i="1"/>
  <c r="K1681" i="1"/>
  <c r="K1682" i="1"/>
  <c r="K1683" i="1"/>
  <c r="K1684" i="1"/>
  <c r="K1686" i="1"/>
  <c r="K1688" i="1"/>
  <c r="K1690" i="1"/>
  <c r="K1692" i="1"/>
  <c r="K1694" i="1"/>
  <c r="K1696" i="1"/>
  <c r="K1697" i="1"/>
  <c r="K1698" i="1"/>
  <c r="K1699" i="1"/>
  <c r="K1700" i="1"/>
  <c r="K1702" i="1"/>
  <c r="K1704" i="1"/>
  <c r="K1706" i="1"/>
  <c r="K1708" i="1"/>
  <c r="K1711" i="1"/>
  <c r="K1713" i="1"/>
  <c r="K1714" i="1"/>
  <c r="K1715" i="1"/>
  <c r="K1717" i="1"/>
  <c r="K1718" i="1"/>
  <c r="K1720" i="1"/>
  <c r="K1722" i="1"/>
  <c r="K1724" i="1"/>
  <c r="K1726" i="1"/>
  <c r="K1727" i="1"/>
  <c r="K1729" i="1"/>
  <c r="K1731" i="1"/>
  <c r="K1732" i="1"/>
  <c r="K1734" i="1"/>
  <c r="K1735" i="1"/>
  <c r="K1736" i="1"/>
  <c r="K1737" i="1"/>
  <c r="K1738" i="1"/>
  <c r="K1739" i="1"/>
  <c r="K1740" i="1"/>
  <c r="K1742" i="1"/>
  <c r="K1744" i="1"/>
  <c r="K1745" i="1"/>
  <c r="K1746" i="1"/>
  <c r="K1748" i="1"/>
  <c r="K1749" i="1"/>
  <c r="K1750" i="1"/>
  <c r="K1752" i="1"/>
  <c r="K1753" i="1"/>
  <c r="K1754"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6" i="1"/>
  <c r="K1788" i="1"/>
  <c r="K1789" i="1"/>
  <c r="K1791" i="1"/>
  <c r="K1792" i="1"/>
  <c r="K1794" i="1"/>
  <c r="K1796" i="1"/>
  <c r="K1798" i="1"/>
  <c r="K1800" i="1"/>
  <c r="K1802" i="1"/>
  <c r="K1804" i="1"/>
  <c r="K1805" i="1"/>
  <c r="K1807" i="1"/>
  <c r="K1809" i="1"/>
  <c r="K1810" i="1"/>
  <c r="K1811" i="1"/>
  <c r="K1812" i="1"/>
  <c r="K1813" i="1"/>
  <c r="K1815" i="1"/>
  <c r="K1816" i="1"/>
  <c r="K1817" i="1"/>
  <c r="K1819" i="1"/>
  <c r="K1820" i="1"/>
  <c r="K1821" i="1"/>
  <c r="K1822" i="1"/>
  <c r="K1823" i="1"/>
  <c r="K1824" i="1"/>
  <c r="K1825" i="1"/>
  <c r="K1827" i="1"/>
  <c r="K1829" i="1"/>
  <c r="K1830" i="1"/>
  <c r="K1832" i="1"/>
  <c r="K1833" i="1"/>
  <c r="K1835" i="1"/>
  <c r="K1837" i="1"/>
  <c r="K1839" i="1"/>
  <c r="K1840" i="1"/>
  <c r="K1842" i="1"/>
  <c r="K1844" i="1"/>
  <c r="K1846" i="1"/>
  <c r="K1847" i="1"/>
  <c r="K1848" i="1"/>
  <c r="K1850" i="1"/>
  <c r="K1851" i="1"/>
  <c r="K1852" i="1"/>
  <c r="K1853" i="1"/>
  <c r="K1854" i="1"/>
  <c r="K1855" i="1"/>
  <c r="K1856" i="1"/>
  <c r="K1857" i="1"/>
  <c r="K1858" i="1"/>
  <c r="K1860" i="1"/>
  <c r="K1862" i="1"/>
  <c r="K1865" i="1"/>
  <c r="K1867" i="1"/>
  <c r="K1868" i="1"/>
  <c r="K1870" i="1"/>
  <c r="K1873" i="1"/>
  <c r="K1877" i="1"/>
  <c r="K1880" i="1"/>
  <c r="K1884" i="1"/>
  <c r="K1886" i="1"/>
  <c r="K1888" i="1"/>
  <c r="K1891" i="1"/>
  <c r="K1895" i="1"/>
  <c r="K1898" i="1"/>
  <c r="K1901" i="1"/>
  <c r="K1903" i="1"/>
  <c r="K1906" i="1"/>
  <c r="K1907" i="1"/>
  <c r="K1908" i="1"/>
  <c r="K1909" i="1"/>
  <c r="K1910" i="1"/>
  <c r="K1911" i="1"/>
  <c r="K1912" i="1"/>
  <c r="K1913" i="1"/>
  <c r="K1914" i="1"/>
  <c r="K1915" i="1"/>
  <c r="K1916" i="1"/>
  <c r="K1917" i="1"/>
  <c r="K1919" i="1"/>
  <c r="K1921" i="1"/>
  <c r="K1923" i="1"/>
  <c r="K1925" i="1"/>
  <c r="K1929" i="1"/>
  <c r="K1931" i="1"/>
  <c r="K1937" i="1"/>
  <c r="K1938" i="1"/>
  <c r="K1940" i="1"/>
  <c r="K1941" i="1"/>
  <c r="K1942" i="1"/>
  <c r="K1947" i="1"/>
  <c r="K1950" i="1"/>
  <c r="K1954" i="1"/>
  <c r="K1957" i="1"/>
  <c r="K1959" i="1"/>
  <c r="K1960" i="1"/>
  <c r="K1964" i="1"/>
  <c r="K1965" i="1"/>
  <c r="K1968" i="1"/>
  <c r="K1970" i="1"/>
  <c r="K1971" i="1"/>
  <c r="K1972" i="1"/>
  <c r="K1973" i="1"/>
  <c r="K1975" i="1"/>
  <c r="K1976" i="1"/>
  <c r="K1977" i="1"/>
  <c r="K1978" i="1"/>
  <c r="K1981" i="1"/>
  <c r="K1985" i="1"/>
  <c r="K1986" i="1"/>
  <c r="K1987" i="1"/>
  <c r="K1992" i="1"/>
  <c r="K1994" i="1"/>
  <c r="K1996" i="1"/>
  <c r="K1997" i="1"/>
  <c r="K1999" i="1"/>
  <c r="K2003" i="1"/>
  <c r="K2006" i="1"/>
  <c r="K2010" i="1"/>
  <c r="K2013" i="1"/>
  <c r="K2017" i="1"/>
  <c r="K2020" i="1"/>
  <c r="K2023" i="1"/>
  <c r="K2024" i="1"/>
  <c r="K2027" i="1"/>
  <c r="K2031" i="1"/>
  <c r="K2034" i="1"/>
  <c r="K2037" i="1"/>
  <c r="K2038" i="1"/>
  <c r="K2041" i="1"/>
  <c r="K2044" i="1"/>
  <c r="K2048" i="1"/>
  <c r="K2051" i="1"/>
  <c r="K2055" i="1"/>
  <c r="K2057" i="1"/>
  <c r="K2059" i="1"/>
  <c r="K2060" i="1"/>
  <c r="K2064" i="1"/>
  <c r="K2066" i="1"/>
  <c r="K2068" i="1"/>
  <c r="K2069" i="1"/>
  <c r="K2071" i="1"/>
  <c r="K2073" i="1"/>
  <c r="K2076" i="1"/>
  <c r="K2078" i="1"/>
  <c r="K2080" i="1"/>
  <c r="K2083" i="1"/>
  <c r="K2088" i="1"/>
  <c r="K2091" i="1"/>
  <c r="K2093" i="1"/>
  <c r="K2095" i="1"/>
  <c r="K2096" i="1"/>
  <c r="K2097" i="1"/>
  <c r="K2100" i="1"/>
  <c r="K2103" i="1"/>
  <c r="K2104" i="1"/>
  <c r="K2107" i="1"/>
  <c r="K2109" i="1"/>
  <c r="K2111" i="1"/>
  <c r="K2112" i="1"/>
  <c r="K2115" i="1"/>
  <c r="K2117" i="1"/>
  <c r="K2119" i="1"/>
  <c r="K2126" i="1"/>
  <c r="K2128" i="1"/>
  <c r="K2132" i="1"/>
  <c r="K2135" i="1"/>
  <c r="K2137" i="1"/>
  <c r="K2138" i="1"/>
  <c r="K2139" i="1"/>
  <c r="K2140" i="1"/>
  <c r="K2141" i="1"/>
  <c r="K2142" i="1"/>
  <c r="K2143" i="1"/>
  <c r="K2144" i="1"/>
  <c r="K2145" i="1"/>
  <c r="K2146" i="1"/>
  <c r="K2147" i="1"/>
  <c r="K2148" i="1"/>
  <c r="K2150" i="1"/>
  <c r="K2151" i="1"/>
  <c r="K2152" i="1"/>
  <c r="K2153"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5" i="1"/>
  <c r="K2186" i="1"/>
  <c r="K2187" i="1"/>
  <c r="K2188" i="1"/>
  <c r="K2189" i="1"/>
  <c r="K2190" i="1"/>
  <c r="K2191" i="1"/>
  <c r="K2192" i="1"/>
  <c r="K2193" i="1"/>
  <c r="K2194" i="1"/>
  <c r="K2195" i="1"/>
  <c r="K2196" i="1"/>
  <c r="K2197" i="1"/>
  <c r="K2198" i="1"/>
  <c r="K2200" i="1"/>
  <c r="K2202" i="1"/>
  <c r="K2204" i="1"/>
  <c r="K2205" i="1"/>
  <c r="K2207" i="1"/>
  <c r="K2208" i="1"/>
  <c r="K2210" i="1"/>
  <c r="K2212" i="1"/>
  <c r="K2214" i="1"/>
  <c r="K2215" i="1"/>
  <c r="K2216" i="1"/>
  <c r="K2219" i="1"/>
  <c r="K2222" i="1"/>
  <c r="K2223" i="1"/>
  <c r="T2250" i="1"/>
  <c r="W2249" i="1"/>
  <c r="U2250" i="1"/>
  <c r="U2251" i="1" s="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252" i="1"/>
  <c r="V2251" i="1" l="1"/>
  <c r="T2251" i="1"/>
  <c r="W2250" i="1"/>
  <c r="V2252" i="1"/>
  <c r="U2252" i="1"/>
  <c r="S2251" i="1"/>
  <c r="W2251" i="1" l="1"/>
  <c r="T2252" i="1"/>
  <c r="T2253" i="1" s="1"/>
  <c r="T2254" i="1" s="1"/>
  <c r="T2255" i="1" s="1"/>
  <c r="T2256" i="1" s="1"/>
  <c r="T2257" i="1" s="1"/>
  <c r="T2258" i="1" s="1"/>
  <c r="T2259" i="1" s="1"/>
  <c r="T2260" i="1" s="1"/>
  <c r="T2261" i="1" s="1"/>
  <c r="T2262" i="1" s="1"/>
  <c r="T2263" i="1" s="1"/>
  <c r="T2264" i="1" s="1"/>
  <c r="T2265" i="1" s="1"/>
  <c r="T2266" i="1" s="1"/>
  <c r="T2267" i="1" s="1"/>
  <c r="T2268" i="1" s="1"/>
  <c r="T2269" i="1" s="1"/>
  <c r="T2270" i="1" s="1"/>
  <c r="T2271" i="1" s="1"/>
  <c r="T2272" i="1" s="1"/>
  <c r="T2273" i="1" s="1"/>
  <c r="T2274" i="1" s="1"/>
  <c r="T2275" i="1" s="1"/>
  <c r="T2276" i="1" s="1"/>
  <c r="T2277" i="1" s="1"/>
  <c r="T2278" i="1" s="1"/>
  <c r="T2279" i="1" s="1"/>
  <c r="T2280" i="1" s="1"/>
  <c r="T2281" i="1" s="1"/>
  <c r="T2282" i="1" s="1"/>
  <c r="T2283" i="1" s="1"/>
  <c r="T2284" i="1" s="1"/>
  <c r="T2285" i="1" s="1"/>
  <c r="T2286" i="1" s="1"/>
  <c r="T2287" i="1" s="1"/>
  <c r="T2288" i="1" s="1"/>
  <c r="T2289" i="1" s="1"/>
  <c r="T2290" i="1" s="1"/>
  <c r="T2291" i="1" s="1"/>
  <c r="T2292" i="1" s="1"/>
  <c r="T2293" i="1" s="1"/>
  <c r="T2294" i="1" s="1"/>
  <c r="T2295" i="1" s="1"/>
  <c r="T2296" i="1" s="1"/>
  <c r="T2297" i="1" s="1"/>
  <c r="T2298" i="1" s="1"/>
  <c r="T2299" i="1" s="1"/>
  <c r="T2300" i="1" s="1"/>
  <c r="T2301" i="1" s="1"/>
  <c r="T2302" i="1" s="1"/>
  <c r="T2303" i="1" s="1"/>
  <c r="T2304" i="1" s="1"/>
  <c r="T2305" i="1" s="1"/>
  <c r="T2306" i="1" s="1"/>
  <c r="T2307" i="1" s="1"/>
  <c r="T2308" i="1" s="1"/>
  <c r="T2309" i="1" s="1"/>
  <c r="T2310" i="1" s="1"/>
  <c r="T2311" i="1" s="1"/>
  <c r="T2312" i="1" s="1"/>
  <c r="T2313" i="1" s="1"/>
  <c r="T2314" i="1" s="1"/>
  <c r="T2315" i="1" s="1"/>
  <c r="U2253" i="1"/>
  <c r="W2231" i="1"/>
  <c r="B2315" i="1"/>
  <c r="B2310" i="1"/>
  <c r="A2309" i="1"/>
  <c r="B2308" i="1"/>
  <c r="B2303" i="1"/>
  <c r="A2302" i="1"/>
  <c r="B2301" i="1"/>
  <c r="A2295" i="1"/>
  <c r="B2294" i="1"/>
  <c r="A2288" i="1"/>
  <c r="B2287" i="1"/>
  <c r="A2281" i="1"/>
  <c r="B2280" i="1"/>
  <c r="A2274" i="1"/>
  <c r="B2273" i="1"/>
  <c r="A2267" i="1"/>
  <c r="B2266" i="1"/>
  <c r="A2260" i="1"/>
  <c r="B2259" i="1"/>
  <c r="A2253" i="1"/>
  <c r="B2252" i="1"/>
  <c r="A2246" i="1"/>
  <c r="B2245" i="1"/>
  <c r="A2239" i="1"/>
  <c r="B2238" i="1"/>
  <c r="A2232" i="1"/>
  <c r="B2231" i="1"/>
  <c r="A2225" i="1"/>
  <c r="S2224" i="1"/>
  <c r="R2224" i="1"/>
  <c r="P2224" i="1"/>
  <c r="I2224" i="1"/>
  <c r="N2224" i="1" s="1"/>
  <c r="B2224" i="1"/>
  <c r="S2223" i="1"/>
  <c r="R2223" i="1"/>
  <c r="P2223" i="1"/>
  <c r="H2223" i="1"/>
  <c r="I2223" i="1" s="1"/>
  <c r="N2223" i="1" s="1"/>
  <c r="S2222" i="1"/>
  <c r="R2222" i="1"/>
  <c r="P2222" i="1"/>
  <c r="H2222" i="1"/>
  <c r="I2222" i="1" s="1"/>
  <c r="N2222" i="1" s="1"/>
  <c r="S2221" i="1"/>
  <c r="R2221" i="1"/>
  <c r="P2221" i="1"/>
  <c r="I2221" i="1"/>
  <c r="N2221" i="1" s="1"/>
  <c r="S2220" i="1"/>
  <c r="R2220" i="1"/>
  <c r="P2220" i="1"/>
  <c r="I2220" i="1"/>
  <c r="N2220" i="1" s="1"/>
  <c r="S2219" i="1"/>
  <c r="R2219" i="1"/>
  <c r="P2219" i="1"/>
  <c r="H2219" i="1"/>
  <c r="S2218" i="1"/>
  <c r="R2218" i="1"/>
  <c r="P2218" i="1"/>
  <c r="I2218" i="1"/>
  <c r="N2218" i="1" s="1"/>
  <c r="A2218" i="1"/>
  <c r="S2217" i="1"/>
  <c r="R2217" i="1"/>
  <c r="P2217" i="1"/>
  <c r="I2217" i="1"/>
  <c r="N2217" i="1" s="1"/>
  <c r="B2217" i="1"/>
  <c r="S2216" i="1"/>
  <c r="R2216" i="1"/>
  <c r="P2216" i="1"/>
  <c r="I2216" i="1"/>
  <c r="N2216" i="1" s="1"/>
  <c r="S2215" i="1"/>
  <c r="R2215" i="1"/>
  <c r="P2215" i="1"/>
  <c r="H2215" i="1"/>
  <c r="I2215" i="1" s="1"/>
  <c r="N2215" i="1" s="1"/>
  <c r="S2214" i="1"/>
  <c r="R2214" i="1"/>
  <c r="P2214" i="1"/>
  <c r="H2214" i="1"/>
  <c r="I2214" i="1" s="1"/>
  <c r="N2214" i="1" s="1"/>
  <c r="S2213" i="1"/>
  <c r="R2213" i="1"/>
  <c r="P2213" i="1"/>
  <c r="I2213" i="1"/>
  <c r="N2213" i="1" s="1"/>
  <c r="S2212" i="1"/>
  <c r="R2212" i="1"/>
  <c r="P2212" i="1"/>
  <c r="H2212" i="1"/>
  <c r="S2211" i="1"/>
  <c r="R2211" i="1"/>
  <c r="P2211" i="1"/>
  <c r="I2211" i="1"/>
  <c r="N2211" i="1" s="1"/>
  <c r="A2211" i="1"/>
  <c r="S2210" i="1"/>
  <c r="R2210" i="1"/>
  <c r="P2210" i="1"/>
  <c r="H2210" i="1"/>
  <c r="I2210" i="1" s="1"/>
  <c r="N2210" i="1" s="1"/>
  <c r="B2210" i="1"/>
  <c r="S2209" i="1"/>
  <c r="R2209" i="1"/>
  <c r="P2209" i="1"/>
  <c r="I2209" i="1"/>
  <c r="N2209" i="1" s="1"/>
  <c r="S2208" i="1"/>
  <c r="R2208" i="1"/>
  <c r="P2208" i="1"/>
  <c r="H2208" i="1"/>
  <c r="I2208" i="1" s="1"/>
  <c r="N2208" i="1" s="1"/>
  <c r="S2207" i="1"/>
  <c r="R2207" i="1"/>
  <c r="P2207" i="1"/>
  <c r="H2207" i="1"/>
  <c r="I2207" i="1" s="1"/>
  <c r="N2207" i="1" s="1"/>
  <c r="S2206" i="1"/>
  <c r="R2206" i="1"/>
  <c r="P2206" i="1"/>
  <c r="I2206" i="1"/>
  <c r="N2206" i="1" s="1"/>
  <c r="S2205" i="1"/>
  <c r="R2205" i="1"/>
  <c r="P2205" i="1"/>
  <c r="H2205" i="1"/>
  <c r="I2205" i="1" s="1"/>
  <c r="N2205" i="1" s="1"/>
  <c r="S2204" i="1"/>
  <c r="R2204" i="1"/>
  <c r="P2204" i="1"/>
  <c r="H2204" i="1"/>
  <c r="A2204" i="1"/>
  <c r="S2203" i="1"/>
  <c r="R2203" i="1"/>
  <c r="P2203" i="1"/>
  <c r="I2203" i="1"/>
  <c r="N2203" i="1" s="1"/>
  <c r="B2203" i="1"/>
  <c r="S2202" i="1"/>
  <c r="R2202" i="1"/>
  <c r="P2202" i="1"/>
  <c r="H2202" i="1"/>
  <c r="I2202" i="1" s="1"/>
  <c r="N2202" i="1" s="1"/>
  <c r="S2201" i="1"/>
  <c r="R2201" i="1"/>
  <c r="P2201" i="1"/>
  <c r="I2201" i="1"/>
  <c r="N2201" i="1" s="1"/>
  <c r="S2200" i="1"/>
  <c r="R2200" i="1"/>
  <c r="P2200" i="1"/>
  <c r="H2200" i="1"/>
  <c r="S2199" i="1"/>
  <c r="R2199" i="1"/>
  <c r="P2199" i="1"/>
  <c r="I2199" i="1"/>
  <c r="N2199" i="1" s="1"/>
  <c r="S2198" i="1"/>
  <c r="R2198" i="1"/>
  <c r="P2198" i="1"/>
  <c r="H2198" i="1"/>
  <c r="I2198" i="1" s="1"/>
  <c r="N2198" i="1" s="1"/>
  <c r="S2197" i="1"/>
  <c r="R2197" i="1"/>
  <c r="P2197" i="1"/>
  <c r="H2197" i="1"/>
  <c r="I2197" i="1" s="1"/>
  <c r="N2197" i="1" s="1"/>
  <c r="A2197" i="1"/>
  <c r="S2196" i="1"/>
  <c r="R2196" i="1"/>
  <c r="P2196" i="1"/>
  <c r="H2196" i="1"/>
  <c r="I2196" i="1" s="1"/>
  <c r="N2196" i="1" s="1"/>
  <c r="B2196" i="1"/>
  <c r="S2195" i="1"/>
  <c r="R2195" i="1"/>
  <c r="P2195" i="1"/>
  <c r="H2195" i="1"/>
  <c r="I2195" i="1" s="1"/>
  <c r="N2195" i="1" s="1"/>
  <c r="S2194" i="1"/>
  <c r="R2194" i="1"/>
  <c r="P2194" i="1"/>
  <c r="H2194" i="1"/>
  <c r="I2194" i="1" s="1"/>
  <c r="N2194" i="1" s="1"/>
  <c r="S2193" i="1"/>
  <c r="R2193" i="1"/>
  <c r="P2193" i="1"/>
  <c r="H2193" i="1"/>
  <c r="I2193" i="1" s="1"/>
  <c r="N2193" i="1" s="1"/>
  <c r="S2192" i="1"/>
  <c r="R2192" i="1"/>
  <c r="P2192" i="1"/>
  <c r="H2192" i="1"/>
  <c r="I2192" i="1" s="1"/>
  <c r="N2192" i="1" s="1"/>
  <c r="S2191" i="1"/>
  <c r="R2191" i="1"/>
  <c r="P2191" i="1"/>
  <c r="H2191" i="1"/>
  <c r="I2191" i="1" s="1"/>
  <c r="N2191" i="1" s="1"/>
  <c r="S2190" i="1"/>
  <c r="R2190" i="1"/>
  <c r="P2190" i="1"/>
  <c r="H2190" i="1"/>
  <c r="I2190" i="1" s="1"/>
  <c r="N2190" i="1" s="1"/>
  <c r="A2190" i="1"/>
  <c r="S2189" i="1"/>
  <c r="R2189" i="1"/>
  <c r="P2189" i="1"/>
  <c r="H2189" i="1"/>
  <c r="I2189" i="1" s="1"/>
  <c r="N2189" i="1" s="1"/>
  <c r="B2189" i="1"/>
  <c r="S2188" i="1"/>
  <c r="R2188" i="1"/>
  <c r="P2188" i="1"/>
  <c r="H2188" i="1"/>
  <c r="I2188" i="1" s="1"/>
  <c r="N2188" i="1" s="1"/>
  <c r="S2187" i="1"/>
  <c r="R2187" i="1"/>
  <c r="P2187" i="1"/>
  <c r="H2187" i="1"/>
  <c r="I2187" i="1" s="1"/>
  <c r="N2187" i="1" s="1"/>
  <c r="S2186" i="1"/>
  <c r="R2186" i="1"/>
  <c r="P2186" i="1"/>
  <c r="H2186" i="1"/>
  <c r="I2186" i="1" s="1"/>
  <c r="N2186" i="1" s="1"/>
  <c r="S2185" i="1"/>
  <c r="R2185" i="1"/>
  <c r="P2185" i="1"/>
  <c r="H2185" i="1"/>
  <c r="I2185" i="1" s="1"/>
  <c r="N2185" i="1" s="1"/>
  <c r="S2184" i="1"/>
  <c r="R2184" i="1"/>
  <c r="P2184" i="1"/>
  <c r="I2184" i="1"/>
  <c r="N2184" i="1" s="1"/>
  <c r="S2183" i="1"/>
  <c r="R2183" i="1"/>
  <c r="P2183" i="1"/>
  <c r="H2183" i="1"/>
  <c r="A2183" i="1"/>
  <c r="S2182" i="1"/>
  <c r="R2182" i="1"/>
  <c r="P2182" i="1"/>
  <c r="H2182" i="1"/>
  <c r="I2182" i="1" s="1"/>
  <c r="N2182" i="1" s="1"/>
  <c r="B2182" i="1"/>
  <c r="S2181" i="1"/>
  <c r="R2181" i="1"/>
  <c r="P2181" i="1"/>
  <c r="H2181" i="1"/>
  <c r="I2181" i="1" s="1"/>
  <c r="N2181" i="1" s="1"/>
  <c r="S2180" i="1"/>
  <c r="R2180" i="1"/>
  <c r="P2180" i="1"/>
  <c r="H2180" i="1"/>
  <c r="I2180" i="1" s="1"/>
  <c r="N2180" i="1" s="1"/>
  <c r="S2179" i="1"/>
  <c r="R2179" i="1"/>
  <c r="P2179" i="1"/>
  <c r="H2179" i="1"/>
  <c r="I2179" i="1" s="1"/>
  <c r="N2179" i="1" s="1"/>
  <c r="S2178" i="1"/>
  <c r="R2178" i="1"/>
  <c r="P2178" i="1"/>
  <c r="H2178" i="1"/>
  <c r="I2178" i="1" s="1"/>
  <c r="N2178" i="1" s="1"/>
  <c r="S2177" i="1"/>
  <c r="R2177" i="1"/>
  <c r="P2177" i="1"/>
  <c r="H2177" i="1"/>
  <c r="I2177" i="1" s="1"/>
  <c r="N2177" i="1" s="1"/>
  <c r="S2176" i="1"/>
  <c r="R2176" i="1"/>
  <c r="P2176" i="1"/>
  <c r="H2176" i="1"/>
  <c r="I2176" i="1" s="1"/>
  <c r="N2176" i="1" s="1"/>
  <c r="A2176" i="1"/>
  <c r="S2175" i="1"/>
  <c r="R2175" i="1"/>
  <c r="P2175" i="1"/>
  <c r="H2175" i="1"/>
  <c r="I2175" i="1" s="1"/>
  <c r="N2175" i="1" s="1"/>
  <c r="B2175" i="1"/>
  <c r="S2174" i="1"/>
  <c r="R2174" i="1"/>
  <c r="P2174" i="1"/>
  <c r="H2174" i="1"/>
  <c r="I2174" i="1" s="1"/>
  <c r="N2174" i="1" s="1"/>
  <c r="S2173" i="1"/>
  <c r="R2173" i="1"/>
  <c r="P2173" i="1"/>
  <c r="H2173" i="1"/>
  <c r="I2173" i="1" s="1"/>
  <c r="N2173" i="1" s="1"/>
  <c r="S2172" i="1"/>
  <c r="R2172" i="1"/>
  <c r="P2172" i="1"/>
  <c r="H2172" i="1"/>
  <c r="I2172" i="1" s="1"/>
  <c r="N2172" i="1" s="1"/>
  <c r="S2171" i="1"/>
  <c r="R2171" i="1"/>
  <c r="P2171" i="1"/>
  <c r="H2171" i="1"/>
  <c r="I2171" i="1" s="1"/>
  <c r="N2171" i="1" s="1"/>
  <c r="S2170" i="1"/>
  <c r="R2170" i="1"/>
  <c r="P2170" i="1"/>
  <c r="H2170" i="1"/>
  <c r="I2170" i="1" s="1"/>
  <c r="N2170" i="1" s="1"/>
  <c r="S2169" i="1"/>
  <c r="R2169" i="1"/>
  <c r="P2169" i="1"/>
  <c r="H2169" i="1"/>
  <c r="A2169" i="1"/>
  <c r="S2168" i="1"/>
  <c r="R2168" i="1"/>
  <c r="P2168" i="1"/>
  <c r="H2168" i="1"/>
  <c r="I2168" i="1" s="1"/>
  <c r="N2168" i="1" s="1"/>
  <c r="B2168" i="1"/>
  <c r="S2167" i="1"/>
  <c r="R2167" i="1"/>
  <c r="P2167" i="1"/>
  <c r="H2167" i="1"/>
  <c r="I2167" i="1" s="1"/>
  <c r="N2167" i="1" s="1"/>
  <c r="S2166" i="1"/>
  <c r="R2166" i="1"/>
  <c r="P2166" i="1"/>
  <c r="H2166" i="1"/>
  <c r="I2166" i="1" s="1"/>
  <c r="N2166" i="1" s="1"/>
  <c r="S2165" i="1"/>
  <c r="R2165" i="1"/>
  <c r="P2165" i="1"/>
  <c r="H2165" i="1"/>
  <c r="I2165" i="1" s="1"/>
  <c r="N2165" i="1" s="1"/>
  <c r="S2164" i="1"/>
  <c r="R2164" i="1"/>
  <c r="P2164" i="1"/>
  <c r="H2164" i="1"/>
  <c r="I2164" i="1" s="1"/>
  <c r="N2164" i="1" s="1"/>
  <c r="S2163" i="1"/>
  <c r="R2163" i="1"/>
  <c r="P2163" i="1"/>
  <c r="H2163" i="1"/>
  <c r="I2163" i="1" s="1"/>
  <c r="N2163" i="1" s="1"/>
  <c r="S2162" i="1"/>
  <c r="R2162" i="1"/>
  <c r="P2162" i="1"/>
  <c r="H2162" i="1"/>
  <c r="I2162" i="1" s="1"/>
  <c r="N2162" i="1" s="1"/>
  <c r="A2162" i="1"/>
  <c r="S2161" i="1"/>
  <c r="R2161" i="1"/>
  <c r="P2161" i="1"/>
  <c r="H2161" i="1"/>
  <c r="I2161" i="1" s="1"/>
  <c r="N2161" i="1" s="1"/>
  <c r="B2161" i="1"/>
  <c r="S2160" i="1"/>
  <c r="R2160" i="1"/>
  <c r="P2160" i="1"/>
  <c r="H2160" i="1"/>
  <c r="I2160" i="1" s="1"/>
  <c r="N2160" i="1" s="1"/>
  <c r="S2159" i="1"/>
  <c r="R2159" i="1"/>
  <c r="P2159" i="1"/>
  <c r="H2159" i="1"/>
  <c r="I2159" i="1" s="1"/>
  <c r="N2159" i="1" s="1"/>
  <c r="S2158" i="1"/>
  <c r="R2158" i="1"/>
  <c r="P2158" i="1"/>
  <c r="H2158" i="1"/>
  <c r="I2158" i="1" s="1"/>
  <c r="N2158" i="1" s="1"/>
  <c r="S2157" i="1"/>
  <c r="R2157" i="1"/>
  <c r="P2157" i="1"/>
  <c r="H2157" i="1"/>
  <c r="I2157" i="1" s="1"/>
  <c r="N2157" i="1" s="1"/>
  <c r="S2156" i="1"/>
  <c r="R2156" i="1"/>
  <c r="P2156" i="1"/>
  <c r="H2156" i="1"/>
  <c r="I2156" i="1" s="1"/>
  <c r="N2156" i="1" s="1"/>
  <c r="S2155" i="1"/>
  <c r="R2155" i="1"/>
  <c r="P2155" i="1"/>
  <c r="H2155" i="1"/>
  <c r="I2155" i="1" s="1"/>
  <c r="N2155" i="1" s="1"/>
  <c r="A2155" i="1"/>
  <c r="S2154" i="1"/>
  <c r="R2154" i="1"/>
  <c r="P2154" i="1"/>
  <c r="I2154" i="1"/>
  <c r="N2154" i="1" s="1"/>
  <c r="B2154" i="1"/>
  <c r="S2153" i="1"/>
  <c r="R2153" i="1"/>
  <c r="P2153" i="1"/>
  <c r="H2153" i="1"/>
  <c r="I2153" i="1" s="1"/>
  <c r="N2153" i="1" s="1"/>
  <c r="S2152" i="1"/>
  <c r="R2152" i="1"/>
  <c r="P2152" i="1"/>
  <c r="H2152" i="1"/>
  <c r="I2152" i="1" s="1"/>
  <c r="N2152" i="1" s="1"/>
  <c r="S2151" i="1"/>
  <c r="R2151" i="1"/>
  <c r="P2151" i="1"/>
  <c r="H2151" i="1"/>
  <c r="I2151" i="1" s="1"/>
  <c r="N2151" i="1" s="1"/>
  <c r="S2150" i="1"/>
  <c r="R2150" i="1"/>
  <c r="P2150" i="1"/>
  <c r="H2150" i="1"/>
  <c r="I2150" i="1" s="1"/>
  <c r="N2150" i="1" s="1"/>
  <c r="S2149" i="1"/>
  <c r="R2149" i="1"/>
  <c r="P2149" i="1"/>
  <c r="I2149" i="1"/>
  <c r="N2149" i="1" s="1"/>
  <c r="S2148" i="1"/>
  <c r="R2148" i="1"/>
  <c r="P2148" i="1"/>
  <c r="H2148" i="1"/>
  <c r="I2148" i="1" s="1"/>
  <c r="N2148" i="1" s="1"/>
  <c r="A2148" i="1"/>
  <c r="S2147" i="1"/>
  <c r="R2147" i="1"/>
  <c r="P2147" i="1"/>
  <c r="H2147" i="1"/>
  <c r="I2147" i="1" s="1"/>
  <c r="N2147" i="1" s="1"/>
  <c r="B2147" i="1"/>
  <c r="S2146" i="1"/>
  <c r="R2146" i="1"/>
  <c r="P2146" i="1"/>
  <c r="H2146" i="1"/>
  <c r="I2146" i="1" s="1"/>
  <c r="N2146" i="1" s="1"/>
  <c r="S2145" i="1"/>
  <c r="R2145" i="1"/>
  <c r="P2145" i="1"/>
  <c r="H2145" i="1"/>
  <c r="I2145" i="1" s="1"/>
  <c r="N2145" i="1" s="1"/>
  <c r="S2144" i="1"/>
  <c r="R2144" i="1"/>
  <c r="P2144" i="1"/>
  <c r="H2144" i="1"/>
  <c r="I2144" i="1" s="1"/>
  <c r="N2144" i="1" s="1"/>
  <c r="S2143" i="1"/>
  <c r="R2143" i="1"/>
  <c r="P2143" i="1"/>
  <c r="I2143" i="1"/>
  <c r="N2143" i="1" s="1"/>
  <c r="S2142" i="1"/>
  <c r="R2142" i="1"/>
  <c r="P2142" i="1"/>
  <c r="H2142" i="1"/>
  <c r="I2142" i="1" s="1"/>
  <c r="N2142" i="1" s="1"/>
  <c r="S2141" i="1"/>
  <c r="R2141" i="1"/>
  <c r="P2141" i="1"/>
  <c r="H2141" i="1"/>
  <c r="I2141" i="1" s="1"/>
  <c r="N2141" i="1" s="1"/>
  <c r="A2141" i="1"/>
  <c r="S2140" i="1"/>
  <c r="I2140" i="1"/>
  <c r="N2140" i="1" s="1"/>
  <c r="B2140" i="1"/>
  <c r="S2139" i="1"/>
  <c r="R2139" i="1"/>
  <c r="P2139" i="1"/>
  <c r="H2139" i="1"/>
  <c r="I2139" i="1" s="1"/>
  <c r="N2139" i="1" s="1"/>
  <c r="S2138" i="1"/>
  <c r="R2138" i="1"/>
  <c r="P2138" i="1"/>
  <c r="H2138" i="1"/>
  <c r="I2138" i="1" s="1"/>
  <c r="N2138" i="1" s="1"/>
  <c r="S2137" i="1"/>
  <c r="R2137" i="1"/>
  <c r="P2137" i="1"/>
  <c r="H2137" i="1"/>
  <c r="I2137" i="1" s="1"/>
  <c r="N2137" i="1" s="1"/>
  <c r="S2136" i="1"/>
  <c r="R2136" i="1"/>
  <c r="P2136" i="1"/>
  <c r="I2136" i="1"/>
  <c r="N2136" i="1" s="1"/>
  <c r="S2135" i="1"/>
  <c r="R2135" i="1"/>
  <c r="P2135" i="1"/>
  <c r="H2135" i="1"/>
  <c r="S2134" i="1"/>
  <c r="R2134" i="1"/>
  <c r="P2134" i="1"/>
  <c r="I2134" i="1"/>
  <c r="N2134" i="1" s="1"/>
  <c r="A2134" i="1"/>
  <c r="S2133" i="1"/>
  <c r="R2133" i="1"/>
  <c r="P2133" i="1"/>
  <c r="I2133" i="1"/>
  <c r="N2133" i="1" s="1"/>
  <c r="B2133" i="1"/>
  <c r="S2132" i="1"/>
  <c r="R2132" i="1"/>
  <c r="P2132" i="1"/>
  <c r="H2132" i="1"/>
  <c r="S2131" i="1"/>
  <c r="R2131" i="1"/>
  <c r="P2131" i="1"/>
  <c r="I2131" i="1"/>
  <c r="N2131" i="1" s="1"/>
  <c r="S2130" i="1"/>
  <c r="R2130" i="1"/>
  <c r="P2130" i="1"/>
  <c r="I2130" i="1"/>
  <c r="N2130" i="1" s="1"/>
  <c r="S2129" i="1"/>
  <c r="R2129" i="1"/>
  <c r="P2129" i="1"/>
  <c r="I2129" i="1"/>
  <c r="N2129" i="1" s="1"/>
  <c r="S2128" i="1"/>
  <c r="R2128" i="1"/>
  <c r="P2128" i="1"/>
  <c r="H2128" i="1"/>
  <c r="I2128" i="1" s="1"/>
  <c r="N2128" i="1" s="1"/>
  <c r="S2127" i="1"/>
  <c r="R2127" i="1"/>
  <c r="P2127" i="1"/>
  <c r="I2127" i="1"/>
  <c r="N2127" i="1" s="1"/>
  <c r="A2127" i="1"/>
  <c r="S2126" i="1"/>
  <c r="R2126" i="1"/>
  <c r="P2126" i="1"/>
  <c r="B2122" i="1"/>
  <c r="H2126" i="1"/>
  <c r="B2121" i="1" s="1"/>
  <c r="B2126" i="1"/>
  <c r="S2125" i="1"/>
  <c r="R2125" i="1"/>
  <c r="P2125" i="1"/>
  <c r="I2125" i="1"/>
  <c r="N2125" i="1" s="1"/>
  <c r="S2124" i="1"/>
  <c r="R2124" i="1"/>
  <c r="P2124" i="1"/>
  <c r="I2124" i="1"/>
  <c r="N2124" i="1" s="1"/>
  <c r="S2123" i="1"/>
  <c r="R2123" i="1"/>
  <c r="P2123" i="1"/>
  <c r="I2123" i="1"/>
  <c r="N2123" i="1" s="1"/>
  <c r="S2122" i="1"/>
  <c r="R2122" i="1"/>
  <c r="P2122" i="1"/>
  <c r="I2122" i="1"/>
  <c r="N2122" i="1" s="1"/>
  <c r="S2121" i="1"/>
  <c r="R2121" i="1"/>
  <c r="P2121" i="1"/>
  <c r="I2121" i="1"/>
  <c r="N2121" i="1" s="1"/>
  <c r="S2120" i="1"/>
  <c r="R2120" i="1"/>
  <c r="P2120" i="1"/>
  <c r="I2120" i="1"/>
  <c r="N2120" i="1" s="1"/>
  <c r="A2120" i="1"/>
  <c r="S2119" i="1"/>
  <c r="R2119" i="1"/>
  <c r="P2119" i="1"/>
  <c r="H2119" i="1"/>
  <c r="B2119" i="1"/>
  <c r="S2118" i="1"/>
  <c r="I2118" i="1"/>
  <c r="N2118" i="1" s="1"/>
  <c r="S2117" i="1"/>
  <c r="R2117" i="1"/>
  <c r="P2117" i="1"/>
  <c r="H2117" i="1"/>
  <c r="I2117" i="1" s="1"/>
  <c r="N2117" i="1" s="1"/>
  <c r="S2116" i="1"/>
  <c r="R2116" i="1"/>
  <c r="P2116" i="1"/>
  <c r="I2116" i="1"/>
  <c r="N2116" i="1" s="1"/>
  <c r="S2115" i="1"/>
  <c r="R2115" i="1"/>
  <c r="P2115" i="1"/>
  <c r="H2115" i="1"/>
  <c r="I2115" i="1" s="1"/>
  <c r="N2115" i="1" s="1"/>
  <c r="S2114" i="1"/>
  <c r="R2114" i="1"/>
  <c r="P2114" i="1"/>
  <c r="I2114" i="1"/>
  <c r="N2114" i="1" s="1"/>
  <c r="S2113" i="1"/>
  <c r="R2113" i="1"/>
  <c r="P2113" i="1"/>
  <c r="I2113" i="1"/>
  <c r="N2113" i="1" s="1"/>
  <c r="A2113" i="1"/>
  <c r="S2112" i="1"/>
  <c r="R2112" i="1"/>
  <c r="P2112" i="1"/>
  <c r="H2112" i="1"/>
  <c r="I2112" i="1" s="1"/>
  <c r="N2112" i="1" s="1"/>
  <c r="B2112" i="1"/>
  <c r="S2111" i="1"/>
  <c r="R2111" i="1"/>
  <c r="P2111" i="1"/>
  <c r="H2111" i="1"/>
  <c r="I2111" i="1" s="1"/>
  <c r="N2111" i="1" s="1"/>
  <c r="S2110" i="1"/>
  <c r="R2110" i="1"/>
  <c r="P2110" i="1"/>
  <c r="I2110" i="1"/>
  <c r="N2110" i="1" s="1"/>
  <c r="S2109" i="1"/>
  <c r="R2109" i="1"/>
  <c r="P2109" i="1"/>
  <c r="H2109" i="1"/>
  <c r="S2108" i="1"/>
  <c r="R2108" i="1"/>
  <c r="P2108" i="1"/>
  <c r="I2108" i="1"/>
  <c r="N2108" i="1" s="1"/>
  <c r="S2107" i="1"/>
  <c r="R2107" i="1"/>
  <c r="P2107" i="1"/>
  <c r="H2107" i="1"/>
  <c r="I2107" i="1" s="1"/>
  <c r="N2107" i="1" s="1"/>
  <c r="S2106" i="1"/>
  <c r="R2106" i="1"/>
  <c r="P2106" i="1"/>
  <c r="I2106" i="1"/>
  <c r="N2106" i="1" s="1"/>
  <c r="A2106" i="1"/>
  <c r="R2105" i="1"/>
  <c r="P2105" i="1"/>
  <c r="I2105" i="1"/>
  <c r="B2105" i="1"/>
  <c r="S2104" i="1"/>
  <c r="R2104" i="1"/>
  <c r="P2104" i="1"/>
  <c r="H2104" i="1"/>
  <c r="I2104" i="1" s="1"/>
  <c r="N2104" i="1" s="1"/>
  <c r="S2103" i="1"/>
  <c r="R2103" i="1"/>
  <c r="P2103" i="1"/>
  <c r="H2103" i="1"/>
  <c r="I2103" i="1" s="1"/>
  <c r="N2103" i="1" s="1"/>
  <c r="S2102" i="1"/>
  <c r="R2102" i="1"/>
  <c r="P2102" i="1"/>
  <c r="I2102" i="1"/>
  <c r="N2102" i="1" s="1"/>
  <c r="S2101" i="1"/>
  <c r="R2101" i="1"/>
  <c r="P2101" i="1"/>
  <c r="I2101" i="1"/>
  <c r="N2101" i="1" s="1"/>
  <c r="S2100" i="1"/>
  <c r="R2100" i="1"/>
  <c r="P2100" i="1"/>
  <c r="H2100" i="1"/>
  <c r="I2100" i="1" s="1"/>
  <c r="N2100" i="1" s="1"/>
  <c r="S2099" i="1"/>
  <c r="R2099" i="1"/>
  <c r="P2099" i="1"/>
  <c r="I2099" i="1"/>
  <c r="N2099" i="1" s="1"/>
  <c r="A2099" i="1"/>
  <c r="S2098" i="1"/>
  <c r="R2098" i="1"/>
  <c r="P2098" i="1"/>
  <c r="I2098" i="1"/>
  <c r="N2098" i="1" s="1"/>
  <c r="B2098" i="1"/>
  <c r="S2097" i="1"/>
  <c r="R2097" i="1"/>
  <c r="P2097" i="1"/>
  <c r="H2097" i="1"/>
  <c r="I2097" i="1" s="1"/>
  <c r="N2097" i="1" s="1"/>
  <c r="S2096" i="1"/>
  <c r="R2096" i="1"/>
  <c r="P2096" i="1"/>
  <c r="H2096" i="1"/>
  <c r="I2096" i="1" s="1"/>
  <c r="N2096" i="1" s="1"/>
  <c r="S2095" i="1"/>
  <c r="R2095" i="1"/>
  <c r="P2095" i="1"/>
  <c r="H2095" i="1"/>
  <c r="S2094" i="1"/>
  <c r="R2094" i="1"/>
  <c r="P2094" i="1"/>
  <c r="I2094" i="1"/>
  <c r="N2094" i="1" s="1"/>
  <c r="S2093" i="1"/>
  <c r="R2093" i="1"/>
  <c r="P2093" i="1"/>
  <c r="H2093" i="1"/>
  <c r="I2093" i="1" s="1"/>
  <c r="N2093" i="1" s="1"/>
  <c r="S2092" i="1"/>
  <c r="R2092" i="1"/>
  <c r="P2092" i="1"/>
  <c r="I2092" i="1"/>
  <c r="N2092" i="1" s="1"/>
  <c r="A2092" i="1"/>
  <c r="S2091" i="1"/>
  <c r="R2091" i="1"/>
  <c r="P2091" i="1"/>
  <c r="H2091" i="1"/>
  <c r="I2091" i="1" s="1"/>
  <c r="N2091" i="1" s="1"/>
  <c r="B2091" i="1"/>
  <c r="S2090" i="1"/>
  <c r="R2090" i="1"/>
  <c r="P2090" i="1"/>
  <c r="I2090" i="1"/>
  <c r="N2090" i="1" s="1"/>
  <c r="S2089" i="1"/>
  <c r="R2089" i="1"/>
  <c r="P2089" i="1"/>
  <c r="I2089" i="1"/>
  <c r="N2089" i="1" s="1"/>
  <c r="S2088" i="1"/>
  <c r="R2088" i="1"/>
  <c r="P2088" i="1"/>
  <c r="H2088" i="1"/>
  <c r="S2087" i="1"/>
  <c r="R2087" i="1"/>
  <c r="P2087" i="1"/>
  <c r="I2087" i="1"/>
  <c r="N2087" i="1" s="1"/>
  <c r="S2086" i="1"/>
  <c r="R2086" i="1"/>
  <c r="P2086" i="1"/>
  <c r="I2086" i="1"/>
  <c r="N2086" i="1" s="1"/>
  <c r="S2085" i="1"/>
  <c r="R2085" i="1"/>
  <c r="P2085" i="1"/>
  <c r="I2085" i="1"/>
  <c r="N2085" i="1" s="1"/>
  <c r="A2085" i="1"/>
  <c r="S2084" i="1"/>
  <c r="R2084" i="1"/>
  <c r="P2084" i="1"/>
  <c r="I2084" i="1"/>
  <c r="N2084" i="1" s="1"/>
  <c r="B2084" i="1"/>
  <c r="S2083" i="1"/>
  <c r="R2083" i="1"/>
  <c r="P2083" i="1"/>
  <c r="H2083" i="1"/>
  <c r="I2083" i="1" s="1"/>
  <c r="N2083" i="1" s="1"/>
  <c r="S2082" i="1"/>
  <c r="R2082" i="1"/>
  <c r="P2082" i="1"/>
  <c r="I2082" i="1"/>
  <c r="N2082" i="1" s="1"/>
  <c r="S2081" i="1"/>
  <c r="R2081" i="1"/>
  <c r="P2081" i="1"/>
  <c r="I2081" i="1"/>
  <c r="N2081" i="1" s="1"/>
  <c r="S2080" i="1"/>
  <c r="R2080" i="1"/>
  <c r="P2080" i="1"/>
  <c r="H2080" i="1"/>
  <c r="I2080" i="1" s="1"/>
  <c r="N2080" i="1" s="1"/>
  <c r="S2079" i="1"/>
  <c r="R2079" i="1"/>
  <c r="P2079" i="1"/>
  <c r="I2079" i="1"/>
  <c r="N2079" i="1" s="1"/>
  <c r="S2078" i="1"/>
  <c r="R2078" i="1"/>
  <c r="P2078" i="1"/>
  <c r="H2078" i="1"/>
  <c r="I2078" i="1" s="1"/>
  <c r="N2078" i="1" s="1"/>
  <c r="A2078" i="1"/>
  <c r="S2077" i="1"/>
  <c r="R2077" i="1"/>
  <c r="P2077" i="1"/>
  <c r="I2077" i="1"/>
  <c r="N2077" i="1" s="1"/>
  <c r="B2077" i="1"/>
  <c r="S2076" i="1"/>
  <c r="R2076" i="1"/>
  <c r="P2076" i="1"/>
  <c r="H2076" i="1"/>
  <c r="I2076" i="1" s="1"/>
  <c r="N2076" i="1" s="1"/>
  <c r="S2075" i="1"/>
  <c r="R2075" i="1"/>
  <c r="P2075" i="1"/>
  <c r="I2075" i="1"/>
  <c r="N2075" i="1" s="1"/>
  <c r="S2074" i="1"/>
  <c r="R2074" i="1"/>
  <c r="P2074" i="1"/>
  <c r="I2074" i="1"/>
  <c r="N2074" i="1" s="1"/>
  <c r="S2073" i="1"/>
  <c r="R2073" i="1"/>
  <c r="P2073" i="1"/>
  <c r="H2073" i="1"/>
  <c r="I2073" i="1" s="1"/>
  <c r="N2073" i="1" s="1"/>
  <c r="S2072" i="1"/>
  <c r="R2072" i="1"/>
  <c r="P2072" i="1"/>
  <c r="I2072" i="1"/>
  <c r="N2072" i="1" s="1"/>
  <c r="S2071" i="1"/>
  <c r="R2071" i="1"/>
  <c r="P2071" i="1"/>
  <c r="H2071" i="1"/>
  <c r="I2071" i="1" s="1"/>
  <c r="N2071" i="1" s="1"/>
  <c r="A2071" i="1"/>
  <c r="S2070" i="1"/>
  <c r="R2070" i="1"/>
  <c r="P2070" i="1"/>
  <c r="I2070" i="1"/>
  <c r="N2070" i="1" s="1"/>
  <c r="B2070" i="1"/>
  <c r="S2069" i="1"/>
  <c r="R2069" i="1"/>
  <c r="P2069" i="1"/>
  <c r="H2069" i="1"/>
  <c r="I2069" i="1" s="1"/>
  <c r="N2069" i="1" s="1"/>
  <c r="S2068" i="1"/>
  <c r="R2068" i="1"/>
  <c r="P2068" i="1"/>
  <c r="H2068" i="1"/>
  <c r="I2068" i="1" s="1"/>
  <c r="N2068" i="1" s="1"/>
  <c r="S2067" i="1"/>
  <c r="R2067" i="1"/>
  <c r="P2067" i="1"/>
  <c r="I2067" i="1"/>
  <c r="N2067" i="1" s="1"/>
  <c r="S2066" i="1"/>
  <c r="R2066" i="1"/>
  <c r="P2066" i="1"/>
  <c r="H2066" i="1"/>
  <c r="I2066" i="1" s="1"/>
  <c r="N2066" i="1" s="1"/>
  <c r="S2065" i="1"/>
  <c r="R2065" i="1"/>
  <c r="P2065" i="1"/>
  <c r="I2065" i="1"/>
  <c r="N2065" i="1" s="1"/>
  <c r="S2064" i="1"/>
  <c r="R2064" i="1"/>
  <c r="P2064" i="1"/>
  <c r="H2064" i="1"/>
  <c r="A2064" i="1"/>
  <c r="R2063" i="1"/>
  <c r="P2063" i="1"/>
  <c r="I2063" i="1"/>
  <c r="B2063" i="1"/>
  <c r="S2062" i="1"/>
  <c r="R2062" i="1"/>
  <c r="P2062" i="1"/>
  <c r="I2062" i="1"/>
  <c r="N2062" i="1" s="1"/>
  <c r="S2061" i="1"/>
  <c r="R2061" i="1"/>
  <c r="P2061" i="1"/>
  <c r="I2061" i="1"/>
  <c r="N2061" i="1" s="1"/>
  <c r="S2060" i="1"/>
  <c r="R2060" i="1"/>
  <c r="P2060" i="1"/>
  <c r="H2060" i="1"/>
  <c r="I2060" i="1" s="1"/>
  <c r="N2060" i="1" s="1"/>
  <c r="S2059" i="1"/>
  <c r="R2059" i="1"/>
  <c r="P2059" i="1"/>
  <c r="H2059" i="1"/>
  <c r="I2059" i="1" s="1"/>
  <c r="N2059" i="1" s="1"/>
  <c r="S2058" i="1"/>
  <c r="R2058" i="1"/>
  <c r="P2058" i="1"/>
  <c r="I2058" i="1"/>
  <c r="N2058" i="1" s="1"/>
  <c r="S2057" i="1"/>
  <c r="R2057" i="1"/>
  <c r="P2057" i="1"/>
  <c r="H2057" i="1"/>
  <c r="I2057" i="1" s="1"/>
  <c r="N2057" i="1" s="1"/>
  <c r="A2057" i="1"/>
  <c r="S2056" i="1"/>
  <c r="R2056" i="1"/>
  <c r="P2056" i="1"/>
  <c r="I2056" i="1"/>
  <c r="N2056" i="1" s="1"/>
  <c r="B2056" i="1"/>
  <c r="S2055" i="1"/>
  <c r="R2055" i="1"/>
  <c r="P2055" i="1"/>
  <c r="H2055" i="1"/>
  <c r="I2055" i="1" s="1"/>
  <c r="N2055" i="1" s="1"/>
  <c r="S2054" i="1"/>
  <c r="R2054" i="1"/>
  <c r="P2054" i="1"/>
  <c r="I2054" i="1"/>
  <c r="N2054" i="1" s="1"/>
  <c r="S2053" i="1"/>
  <c r="R2053" i="1"/>
  <c r="P2053" i="1"/>
  <c r="I2053" i="1"/>
  <c r="N2053" i="1" s="1"/>
  <c r="S2052" i="1"/>
  <c r="R2052" i="1"/>
  <c r="P2052" i="1"/>
  <c r="I2052" i="1"/>
  <c r="N2052" i="1" s="1"/>
  <c r="S2051" i="1"/>
  <c r="R2051" i="1"/>
  <c r="P2051" i="1"/>
  <c r="H2051" i="1"/>
  <c r="S2050" i="1"/>
  <c r="R2050" i="1"/>
  <c r="P2050" i="1"/>
  <c r="I2050" i="1"/>
  <c r="N2050" i="1" s="1"/>
  <c r="A2050" i="1"/>
  <c r="S2049" i="1"/>
  <c r="R2049" i="1"/>
  <c r="P2049" i="1"/>
  <c r="I2049" i="1"/>
  <c r="N2049" i="1" s="1"/>
  <c r="B2049" i="1"/>
  <c r="S2048" i="1"/>
  <c r="R2048" i="1"/>
  <c r="P2048" i="1"/>
  <c r="H2048" i="1"/>
  <c r="I2048" i="1" s="1"/>
  <c r="N2048" i="1" s="1"/>
  <c r="S2047" i="1"/>
  <c r="R2047" i="1"/>
  <c r="P2047" i="1"/>
  <c r="I2047" i="1"/>
  <c r="N2047" i="1" s="1"/>
  <c r="S2046" i="1"/>
  <c r="R2046" i="1"/>
  <c r="P2046" i="1"/>
  <c r="I2046" i="1"/>
  <c r="N2046" i="1" s="1"/>
  <c r="S2045" i="1"/>
  <c r="R2045" i="1"/>
  <c r="P2045" i="1"/>
  <c r="I2045" i="1"/>
  <c r="N2045" i="1" s="1"/>
  <c r="S2044" i="1"/>
  <c r="R2044" i="1"/>
  <c r="P2044" i="1"/>
  <c r="H2044" i="1"/>
  <c r="I2044" i="1" s="1"/>
  <c r="N2044" i="1" s="1"/>
  <c r="S2043" i="1"/>
  <c r="R2043" i="1"/>
  <c r="P2043" i="1"/>
  <c r="I2043" i="1"/>
  <c r="N2043" i="1" s="1"/>
  <c r="A2043" i="1"/>
  <c r="S2042" i="1"/>
  <c r="R2042" i="1"/>
  <c r="P2042" i="1"/>
  <c r="I2042" i="1"/>
  <c r="N2042" i="1" s="1"/>
  <c r="B2042" i="1"/>
  <c r="S2041" i="1"/>
  <c r="R2041" i="1"/>
  <c r="P2041" i="1"/>
  <c r="H2041" i="1"/>
  <c r="I2041" i="1" s="1"/>
  <c r="N2041" i="1" s="1"/>
  <c r="S2040" i="1"/>
  <c r="R2040" i="1"/>
  <c r="P2040" i="1"/>
  <c r="I2040" i="1"/>
  <c r="N2040" i="1" s="1"/>
  <c r="S2039" i="1"/>
  <c r="R2039" i="1"/>
  <c r="P2039" i="1"/>
  <c r="I2039" i="1"/>
  <c r="N2039" i="1" s="1"/>
  <c r="S2038" i="1"/>
  <c r="R2038" i="1"/>
  <c r="P2038" i="1"/>
  <c r="H2038" i="1"/>
  <c r="I2038" i="1" s="1"/>
  <c r="N2038" i="1" s="1"/>
  <c r="S2037" i="1"/>
  <c r="R2037" i="1"/>
  <c r="P2037" i="1"/>
  <c r="H2037" i="1"/>
  <c r="I2037" i="1" s="1"/>
  <c r="N2037" i="1" s="1"/>
  <c r="S2036" i="1"/>
  <c r="R2036" i="1"/>
  <c r="P2036" i="1"/>
  <c r="I2036" i="1"/>
  <c r="N2036" i="1" s="1"/>
  <c r="A2036" i="1"/>
  <c r="S2035" i="1"/>
  <c r="R2035" i="1"/>
  <c r="P2035" i="1"/>
  <c r="I2035" i="1"/>
  <c r="N2035" i="1" s="1"/>
  <c r="B2035" i="1"/>
  <c r="S2034" i="1"/>
  <c r="R2034" i="1"/>
  <c r="P2034" i="1"/>
  <c r="H2034" i="1"/>
  <c r="I2034" i="1" s="1"/>
  <c r="N2034" i="1" s="1"/>
  <c r="S2033" i="1"/>
  <c r="R2033" i="1"/>
  <c r="P2033" i="1"/>
  <c r="I2033" i="1"/>
  <c r="N2033" i="1" s="1"/>
  <c r="S2032" i="1"/>
  <c r="R2032" i="1"/>
  <c r="P2032" i="1"/>
  <c r="I2032" i="1"/>
  <c r="N2032" i="1" s="1"/>
  <c r="S2031" i="1"/>
  <c r="R2031" i="1"/>
  <c r="P2031" i="1"/>
  <c r="H2031" i="1"/>
  <c r="S2030" i="1"/>
  <c r="R2030" i="1"/>
  <c r="P2030" i="1"/>
  <c r="I2030" i="1"/>
  <c r="N2030" i="1" s="1"/>
  <c r="S2029" i="1"/>
  <c r="R2029" i="1"/>
  <c r="P2029" i="1"/>
  <c r="I2029" i="1"/>
  <c r="N2029" i="1" s="1"/>
  <c r="A2029" i="1"/>
  <c r="S2028" i="1"/>
  <c r="R2028" i="1"/>
  <c r="P2028" i="1"/>
  <c r="I2028" i="1"/>
  <c r="N2028" i="1" s="1"/>
  <c r="B2028" i="1"/>
  <c r="S2027" i="1"/>
  <c r="R2027" i="1"/>
  <c r="P2027" i="1"/>
  <c r="H2027" i="1"/>
  <c r="I2027" i="1" s="1"/>
  <c r="N2027" i="1" s="1"/>
  <c r="S2026" i="1"/>
  <c r="R2026" i="1"/>
  <c r="P2026" i="1"/>
  <c r="I2026" i="1"/>
  <c r="N2026" i="1" s="1"/>
  <c r="S2025" i="1"/>
  <c r="R2025" i="1"/>
  <c r="P2025" i="1"/>
  <c r="I2025" i="1"/>
  <c r="N2025" i="1" s="1"/>
  <c r="S2024" i="1"/>
  <c r="R2024" i="1"/>
  <c r="P2024" i="1"/>
  <c r="H2024" i="1"/>
  <c r="I2024" i="1" s="1"/>
  <c r="N2024" i="1" s="1"/>
  <c r="S2023" i="1"/>
  <c r="R2023" i="1"/>
  <c r="P2023" i="1"/>
  <c r="H2023" i="1"/>
  <c r="I2023" i="1" s="1"/>
  <c r="N2023" i="1" s="1"/>
  <c r="S2022" i="1"/>
  <c r="R2022" i="1"/>
  <c r="P2022" i="1"/>
  <c r="I2022" i="1"/>
  <c r="N2022" i="1" s="1"/>
  <c r="A2022" i="1"/>
  <c r="S2021" i="1"/>
  <c r="R2021" i="1"/>
  <c r="P2021" i="1"/>
  <c r="I2021" i="1"/>
  <c r="N2021" i="1" s="1"/>
  <c r="B2021" i="1"/>
  <c r="S2020" i="1"/>
  <c r="R2020" i="1"/>
  <c r="P2020" i="1"/>
  <c r="H2020" i="1"/>
  <c r="I2020" i="1" s="1"/>
  <c r="N2020" i="1" s="1"/>
  <c r="S2019" i="1"/>
  <c r="R2019" i="1"/>
  <c r="P2019" i="1"/>
  <c r="I2019" i="1"/>
  <c r="N2019" i="1" s="1"/>
  <c r="S2018" i="1"/>
  <c r="R2018" i="1"/>
  <c r="P2018" i="1"/>
  <c r="I2018" i="1"/>
  <c r="N2018" i="1" s="1"/>
  <c r="S2017" i="1"/>
  <c r="R2017" i="1"/>
  <c r="P2017" i="1"/>
  <c r="H2017" i="1"/>
  <c r="S2016" i="1"/>
  <c r="R2016" i="1"/>
  <c r="P2016" i="1"/>
  <c r="I2016" i="1"/>
  <c r="N2016" i="1" s="1"/>
  <c r="S2015" i="1"/>
  <c r="R2015" i="1"/>
  <c r="P2015" i="1"/>
  <c r="I2015" i="1"/>
  <c r="N2015" i="1" s="1"/>
  <c r="A2015" i="1"/>
  <c r="S2014" i="1"/>
  <c r="R2014" i="1"/>
  <c r="P2014" i="1"/>
  <c r="I2014" i="1"/>
  <c r="N2014" i="1" s="1"/>
  <c r="B2014" i="1"/>
  <c r="S2013" i="1"/>
  <c r="R2013" i="1"/>
  <c r="P2013" i="1"/>
  <c r="H2013" i="1"/>
  <c r="I2013" i="1" s="1"/>
  <c r="N2013" i="1" s="1"/>
  <c r="S2012" i="1"/>
  <c r="R2012" i="1"/>
  <c r="P2012" i="1"/>
  <c r="I2012" i="1"/>
  <c r="N2012" i="1" s="1"/>
  <c r="S2011" i="1"/>
  <c r="R2011" i="1"/>
  <c r="P2011" i="1"/>
  <c r="I2011" i="1"/>
  <c r="N2011" i="1" s="1"/>
  <c r="S2010" i="1"/>
  <c r="R2010" i="1"/>
  <c r="P2010" i="1"/>
  <c r="H2010" i="1"/>
  <c r="I2010" i="1" s="1"/>
  <c r="N2010" i="1" s="1"/>
  <c r="S2009" i="1"/>
  <c r="R2009" i="1"/>
  <c r="P2009" i="1"/>
  <c r="I2009" i="1"/>
  <c r="N2009" i="1" s="1"/>
  <c r="S2008" i="1"/>
  <c r="R2008" i="1"/>
  <c r="P2008" i="1"/>
  <c r="I2008" i="1"/>
  <c r="N2008" i="1" s="1"/>
  <c r="A2008" i="1"/>
  <c r="S2007" i="1"/>
  <c r="R2007" i="1"/>
  <c r="P2007" i="1"/>
  <c r="I2007" i="1"/>
  <c r="N2007" i="1" s="1"/>
  <c r="B2007" i="1"/>
  <c r="S2006" i="1"/>
  <c r="R2006" i="1"/>
  <c r="P2006" i="1"/>
  <c r="H2006" i="1"/>
  <c r="I2006" i="1" s="1"/>
  <c r="N2006" i="1" s="1"/>
  <c r="S2005" i="1"/>
  <c r="R2005" i="1"/>
  <c r="P2005" i="1"/>
  <c r="I2005" i="1"/>
  <c r="N2005" i="1" s="1"/>
  <c r="S2004" i="1"/>
  <c r="R2004" i="1"/>
  <c r="P2004" i="1"/>
  <c r="I2004" i="1"/>
  <c r="N2004" i="1" s="1"/>
  <c r="S2003" i="1"/>
  <c r="R2003" i="1"/>
  <c r="P2003" i="1"/>
  <c r="H2003" i="1"/>
  <c r="S2002" i="1"/>
  <c r="R2002" i="1"/>
  <c r="P2002" i="1"/>
  <c r="I2002" i="1"/>
  <c r="N2002" i="1" s="1"/>
  <c r="S2001" i="1"/>
  <c r="R2001" i="1"/>
  <c r="P2001" i="1"/>
  <c r="I2001" i="1"/>
  <c r="N2001" i="1" s="1"/>
  <c r="A2001" i="1"/>
  <c r="R2000" i="1"/>
  <c r="P2000" i="1"/>
  <c r="I2000" i="1"/>
  <c r="B2000" i="1"/>
  <c r="S1999" i="1"/>
  <c r="R1999" i="1"/>
  <c r="P1999" i="1"/>
  <c r="H1999" i="1"/>
  <c r="I1999" i="1" s="1"/>
  <c r="N1999" i="1" s="1"/>
  <c r="S1998" i="1"/>
  <c r="R1998" i="1"/>
  <c r="P1998" i="1"/>
  <c r="I1998" i="1"/>
  <c r="N1998" i="1" s="1"/>
  <c r="S1997" i="1"/>
  <c r="R1997" i="1"/>
  <c r="P1997" i="1"/>
  <c r="H1997" i="1"/>
  <c r="I1997" i="1" s="1"/>
  <c r="N1997" i="1" s="1"/>
  <c r="S1996" i="1"/>
  <c r="R1996" i="1"/>
  <c r="P1996" i="1"/>
  <c r="H1996" i="1"/>
  <c r="I1996" i="1" s="1"/>
  <c r="N1996" i="1" s="1"/>
  <c r="S1995" i="1"/>
  <c r="R1995" i="1"/>
  <c r="P1995" i="1"/>
  <c r="I1995" i="1"/>
  <c r="N1995" i="1" s="1"/>
  <c r="S1994" i="1"/>
  <c r="R1994" i="1"/>
  <c r="P1994" i="1"/>
  <c r="H1994" i="1"/>
  <c r="I1994" i="1" s="1"/>
  <c r="N1994" i="1" s="1"/>
  <c r="A1994" i="1"/>
  <c r="S1993" i="1"/>
  <c r="R1993" i="1"/>
  <c r="P1993" i="1"/>
  <c r="I1993" i="1"/>
  <c r="N1993" i="1" s="1"/>
  <c r="B1993" i="1"/>
  <c r="S1992" i="1"/>
  <c r="R1992" i="1"/>
  <c r="P1992" i="1"/>
  <c r="H1992" i="1"/>
  <c r="I1992" i="1" s="1"/>
  <c r="N1992" i="1" s="1"/>
  <c r="S1991" i="1"/>
  <c r="R1991" i="1"/>
  <c r="P1991" i="1"/>
  <c r="I1991" i="1"/>
  <c r="N1991" i="1" s="1"/>
  <c r="S1990" i="1"/>
  <c r="R1990" i="1"/>
  <c r="P1990" i="1"/>
  <c r="I1990" i="1"/>
  <c r="N1990" i="1" s="1"/>
  <c r="S1989" i="1"/>
  <c r="R1989" i="1"/>
  <c r="P1989" i="1"/>
  <c r="I1989" i="1"/>
  <c r="N1989" i="1" s="1"/>
  <c r="S1988" i="1"/>
  <c r="R1988" i="1"/>
  <c r="P1988" i="1"/>
  <c r="I1988" i="1"/>
  <c r="N1988" i="1" s="1"/>
  <c r="S1987" i="1"/>
  <c r="R1987" i="1"/>
  <c r="P1987" i="1"/>
  <c r="H1987" i="1"/>
  <c r="A1987" i="1"/>
  <c r="S1986" i="1"/>
  <c r="R1986" i="1"/>
  <c r="P1986" i="1"/>
  <c r="H1986" i="1"/>
  <c r="I1986" i="1" s="1"/>
  <c r="N1986" i="1" s="1"/>
  <c r="B1986" i="1"/>
  <c r="S1985" i="1"/>
  <c r="R1985" i="1"/>
  <c r="P1985" i="1"/>
  <c r="H1985" i="1"/>
  <c r="I1985" i="1" s="1"/>
  <c r="N1985" i="1" s="1"/>
  <c r="S1984" i="1"/>
  <c r="R1984" i="1"/>
  <c r="P1984" i="1"/>
  <c r="I1984" i="1"/>
  <c r="N1984" i="1" s="1"/>
  <c r="S1983" i="1"/>
  <c r="R1983" i="1"/>
  <c r="P1983" i="1"/>
  <c r="I1983" i="1"/>
  <c r="N1983" i="1" s="1"/>
  <c r="S1982" i="1"/>
  <c r="R1982" i="1"/>
  <c r="P1982" i="1"/>
  <c r="I1982" i="1"/>
  <c r="N1982" i="1" s="1"/>
  <c r="S1981" i="1"/>
  <c r="R1981" i="1"/>
  <c r="P1981" i="1"/>
  <c r="H1981" i="1"/>
  <c r="I1981" i="1" s="1"/>
  <c r="N1981" i="1" s="1"/>
  <c r="S1980" i="1"/>
  <c r="R1980" i="1"/>
  <c r="P1980" i="1"/>
  <c r="I1980" i="1"/>
  <c r="N1980" i="1" s="1"/>
  <c r="A1980" i="1"/>
  <c r="S1979" i="1"/>
  <c r="R1979" i="1"/>
  <c r="P1979" i="1"/>
  <c r="I1979" i="1"/>
  <c r="N1979" i="1" s="1"/>
  <c r="B1979" i="1"/>
  <c r="S1978" i="1"/>
  <c r="R1978" i="1"/>
  <c r="P1978" i="1"/>
  <c r="H1978" i="1"/>
  <c r="I1978" i="1" s="1"/>
  <c r="N1978" i="1" s="1"/>
  <c r="S1977" i="1"/>
  <c r="R1977" i="1"/>
  <c r="P1977" i="1"/>
  <c r="H1977" i="1"/>
  <c r="I1977" i="1" s="1"/>
  <c r="N1977" i="1" s="1"/>
  <c r="S1976" i="1"/>
  <c r="R1976" i="1"/>
  <c r="P1976" i="1"/>
  <c r="H1976" i="1"/>
  <c r="I1976" i="1" s="1"/>
  <c r="N1976" i="1" s="1"/>
  <c r="S1975" i="1"/>
  <c r="R1975" i="1"/>
  <c r="P1975" i="1"/>
  <c r="H1975" i="1"/>
  <c r="R1974" i="1"/>
  <c r="P1974" i="1"/>
  <c r="I1974" i="1"/>
  <c r="S1973" i="1"/>
  <c r="R1973" i="1"/>
  <c r="P1973" i="1"/>
  <c r="H1973" i="1"/>
  <c r="I1973" i="1" s="1"/>
  <c r="N1973" i="1" s="1"/>
  <c r="A1973" i="1"/>
  <c r="S1972" i="1"/>
  <c r="R1972" i="1"/>
  <c r="P1972" i="1"/>
  <c r="H1972" i="1"/>
  <c r="I1972" i="1" s="1"/>
  <c r="N1972" i="1" s="1"/>
  <c r="B1972" i="1"/>
  <c r="S1971" i="1"/>
  <c r="R1971" i="1"/>
  <c r="P1971" i="1"/>
  <c r="H1971" i="1"/>
  <c r="I1971" i="1" s="1"/>
  <c r="N1971" i="1" s="1"/>
  <c r="S1970" i="1"/>
  <c r="R1970" i="1"/>
  <c r="P1970" i="1"/>
  <c r="H1970" i="1"/>
  <c r="I1970" i="1" s="1"/>
  <c r="N1970" i="1" s="1"/>
  <c r="S1969" i="1"/>
  <c r="R1969" i="1"/>
  <c r="P1969" i="1"/>
  <c r="I1969" i="1"/>
  <c r="N1969" i="1" s="1"/>
  <c r="S1968" i="1"/>
  <c r="R1968" i="1"/>
  <c r="P1968" i="1"/>
  <c r="H1968" i="1"/>
  <c r="I1968" i="1" s="1"/>
  <c r="N1968" i="1" s="1"/>
  <c r="S1967" i="1"/>
  <c r="R1967" i="1"/>
  <c r="P1967" i="1"/>
  <c r="I1967" i="1"/>
  <c r="N1967" i="1" s="1"/>
  <c r="S1966" i="1"/>
  <c r="R1966" i="1"/>
  <c r="P1966" i="1"/>
  <c r="I1966" i="1"/>
  <c r="N1966" i="1" s="1"/>
  <c r="A1966" i="1"/>
  <c r="S1965" i="1"/>
  <c r="R1965" i="1"/>
  <c r="P1965" i="1"/>
  <c r="H1965" i="1"/>
  <c r="I1965" i="1" s="1"/>
  <c r="N1965" i="1" s="1"/>
  <c r="B1965" i="1"/>
  <c r="S1964" i="1"/>
  <c r="R1964" i="1"/>
  <c r="P1964" i="1"/>
  <c r="H1964" i="1"/>
  <c r="I1964" i="1" s="1"/>
  <c r="N1964" i="1" s="1"/>
  <c r="S1963" i="1"/>
  <c r="R1963" i="1"/>
  <c r="P1963" i="1"/>
  <c r="I1963" i="1"/>
  <c r="N1963" i="1" s="1"/>
  <c r="S1962" i="1"/>
  <c r="R1962" i="1"/>
  <c r="P1962" i="1"/>
  <c r="H1962" i="1"/>
  <c r="I1962" i="1" s="1"/>
  <c r="N1962" i="1" s="1"/>
  <c r="S1961" i="1"/>
  <c r="R1961" i="1"/>
  <c r="P1961" i="1"/>
  <c r="I1961" i="1"/>
  <c r="N1961" i="1" s="1"/>
  <c r="S1960" i="1"/>
  <c r="R1960" i="1"/>
  <c r="P1960" i="1"/>
  <c r="H1960" i="1"/>
  <c r="I1960" i="1" s="1"/>
  <c r="N1960" i="1" s="1"/>
  <c r="S1959" i="1"/>
  <c r="R1959" i="1"/>
  <c r="P1959" i="1"/>
  <c r="H1959" i="1"/>
  <c r="A1959" i="1"/>
  <c r="S1958" i="1"/>
  <c r="R1958" i="1"/>
  <c r="P1958" i="1"/>
  <c r="I1958" i="1"/>
  <c r="N1958" i="1" s="1"/>
  <c r="B1958" i="1"/>
  <c r="S1957" i="1"/>
  <c r="R1957" i="1"/>
  <c r="P1957" i="1"/>
  <c r="H1957" i="1"/>
  <c r="I1957" i="1" s="1"/>
  <c r="N1957" i="1" s="1"/>
  <c r="S1956" i="1"/>
  <c r="R1956" i="1"/>
  <c r="P1956" i="1"/>
  <c r="I1956" i="1"/>
  <c r="N1956" i="1" s="1"/>
  <c r="S1955" i="1"/>
  <c r="R1955" i="1"/>
  <c r="P1955" i="1"/>
  <c r="I1955" i="1"/>
  <c r="N1955" i="1" s="1"/>
  <c r="S1954" i="1"/>
  <c r="R1954" i="1"/>
  <c r="P1954" i="1"/>
  <c r="H1954" i="1"/>
  <c r="I1954" i="1" s="1"/>
  <c r="N1954" i="1" s="1"/>
  <c r="S1953" i="1"/>
  <c r="R1953" i="1"/>
  <c r="P1953" i="1"/>
  <c r="I1953" i="1"/>
  <c r="N1953" i="1" s="1"/>
  <c r="S1952" i="1"/>
  <c r="R1952" i="1"/>
  <c r="P1952" i="1"/>
  <c r="I1952" i="1"/>
  <c r="N1952" i="1" s="1"/>
  <c r="A1952" i="1"/>
  <c r="S1951" i="1"/>
  <c r="R1951" i="1"/>
  <c r="P1951" i="1"/>
  <c r="I1951" i="1"/>
  <c r="N1951" i="1" s="1"/>
  <c r="B1951" i="1"/>
  <c r="S1950" i="1"/>
  <c r="R1950" i="1"/>
  <c r="P1950" i="1"/>
  <c r="H1950" i="1"/>
  <c r="I1950" i="1" s="1"/>
  <c r="N1950" i="1" s="1"/>
  <c r="S1949" i="1"/>
  <c r="R1949" i="1"/>
  <c r="P1949" i="1"/>
  <c r="I1949" i="1"/>
  <c r="N1949" i="1" s="1"/>
  <c r="S1948" i="1"/>
  <c r="R1948" i="1"/>
  <c r="P1948" i="1"/>
  <c r="I1948" i="1"/>
  <c r="N1948" i="1" s="1"/>
  <c r="S1947" i="1"/>
  <c r="R1947" i="1"/>
  <c r="P1947" i="1"/>
  <c r="H1947" i="1"/>
  <c r="I1947" i="1" s="1"/>
  <c r="N1947" i="1" s="1"/>
  <c r="S1946" i="1"/>
  <c r="R1946" i="1"/>
  <c r="P1946" i="1"/>
  <c r="I1946" i="1"/>
  <c r="N1946" i="1" s="1"/>
  <c r="S1945" i="1"/>
  <c r="R1945" i="1"/>
  <c r="P1945" i="1"/>
  <c r="I1945" i="1"/>
  <c r="N1945" i="1" s="1"/>
  <c r="A1945" i="1"/>
  <c r="S1944" i="1"/>
  <c r="R1944" i="1"/>
  <c r="P1944" i="1"/>
  <c r="I1944" i="1"/>
  <c r="N1944" i="1" s="1"/>
  <c r="B1944" i="1"/>
  <c r="S1943" i="1"/>
  <c r="R1943" i="1"/>
  <c r="P1943" i="1"/>
  <c r="I1943" i="1"/>
  <c r="N1943" i="1" s="1"/>
  <c r="S1942" i="1"/>
  <c r="R1942" i="1"/>
  <c r="P1942" i="1"/>
  <c r="H1942" i="1"/>
  <c r="I1942" i="1" s="1"/>
  <c r="N1942" i="1" s="1"/>
  <c r="S1941" i="1"/>
  <c r="R1941" i="1"/>
  <c r="P1941" i="1"/>
  <c r="H1941" i="1"/>
  <c r="I1941" i="1" s="1"/>
  <c r="N1941" i="1" s="1"/>
  <c r="S1940" i="1"/>
  <c r="R1940" i="1"/>
  <c r="P1940" i="1"/>
  <c r="H1940" i="1"/>
  <c r="I1940" i="1" s="1"/>
  <c r="N1940" i="1" s="1"/>
  <c r="S1939" i="1"/>
  <c r="R1939" i="1"/>
  <c r="P1939" i="1"/>
  <c r="I1939" i="1"/>
  <c r="N1939" i="1" s="1"/>
  <c r="S1938" i="1"/>
  <c r="R1938" i="1"/>
  <c r="P1938" i="1"/>
  <c r="H1938" i="1"/>
  <c r="I1938" i="1" s="1"/>
  <c r="N1938" i="1" s="1"/>
  <c r="A1938" i="1"/>
  <c r="S1937" i="1"/>
  <c r="R1937" i="1"/>
  <c r="P1937" i="1"/>
  <c r="H1937" i="1"/>
  <c r="I1937" i="1" s="1"/>
  <c r="N1937" i="1" s="1"/>
  <c r="B1937" i="1"/>
  <c r="S1936" i="1"/>
  <c r="R1936" i="1"/>
  <c r="P1936" i="1"/>
  <c r="I1936" i="1"/>
  <c r="N1936" i="1" s="1"/>
  <c r="S1935" i="1"/>
  <c r="R1935" i="1"/>
  <c r="P1935" i="1"/>
  <c r="I1935" i="1"/>
  <c r="N1935" i="1" s="1"/>
  <c r="S1934" i="1"/>
  <c r="R1934" i="1"/>
  <c r="P1934" i="1"/>
  <c r="I1934" i="1"/>
  <c r="N1934" i="1" s="1"/>
  <c r="S1933" i="1"/>
  <c r="R1933" i="1"/>
  <c r="P1933" i="1"/>
  <c r="I1933" i="1"/>
  <c r="N1933" i="1" s="1"/>
  <c r="S1932" i="1"/>
  <c r="R1932" i="1"/>
  <c r="P1932" i="1"/>
  <c r="I1932" i="1"/>
  <c r="N1932" i="1" s="1"/>
  <c r="S1931" i="1"/>
  <c r="R1931" i="1"/>
  <c r="P1931" i="1"/>
  <c r="H1931" i="1"/>
  <c r="I1931" i="1" s="1"/>
  <c r="N1931" i="1" s="1"/>
  <c r="A1931" i="1"/>
  <c r="S1930" i="1"/>
  <c r="R1930" i="1"/>
  <c r="P1930" i="1"/>
  <c r="I1930" i="1"/>
  <c r="N1930" i="1" s="1"/>
  <c r="B1930" i="1"/>
  <c r="S1929" i="1"/>
  <c r="R1929" i="1"/>
  <c r="P1929" i="1"/>
  <c r="H1929" i="1"/>
  <c r="I1929" i="1" s="1"/>
  <c r="N1929" i="1" s="1"/>
  <c r="S1928" i="1"/>
  <c r="R1928" i="1"/>
  <c r="P1928" i="1"/>
  <c r="I1928" i="1"/>
  <c r="N1928" i="1" s="1"/>
  <c r="S1927" i="1"/>
  <c r="R1927" i="1"/>
  <c r="P1927" i="1"/>
  <c r="I1927" i="1"/>
  <c r="N1927" i="1" s="1"/>
  <c r="S1926" i="1"/>
  <c r="R1926" i="1"/>
  <c r="P1926" i="1"/>
  <c r="I1926" i="1"/>
  <c r="N1926" i="1" s="1"/>
  <c r="S1925" i="1"/>
  <c r="R1925" i="1"/>
  <c r="P1925" i="1"/>
  <c r="H1925" i="1"/>
  <c r="I1925" i="1" s="1"/>
  <c r="N1925" i="1" s="1"/>
  <c r="S1924" i="1"/>
  <c r="R1924" i="1"/>
  <c r="P1924" i="1"/>
  <c r="I1924" i="1"/>
  <c r="N1924" i="1" s="1"/>
  <c r="A1924" i="1"/>
  <c r="S1923" i="1"/>
  <c r="R1923" i="1"/>
  <c r="P1923" i="1"/>
  <c r="H1923" i="1"/>
  <c r="I1923" i="1" s="1"/>
  <c r="N1923" i="1" s="1"/>
  <c r="B1923" i="1"/>
  <c r="S1922" i="1"/>
  <c r="R1922" i="1"/>
  <c r="P1922" i="1"/>
  <c r="I1922" i="1"/>
  <c r="N1922" i="1" s="1"/>
  <c r="S1921" i="1"/>
  <c r="R1921" i="1"/>
  <c r="P1921" i="1"/>
  <c r="H1921" i="1"/>
  <c r="I1921" i="1" s="1"/>
  <c r="N1921" i="1" s="1"/>
  <c r="S1920" i="1"/>
  <c r="R1920" i="1"/>
  <c r="P1920" i="1"/>
  <c r="I1920" i="1"/>
  <c r="N1920" i="1" s="1"/>
  <c r="S1919" i="1"/>
  <c r="R1919" i="1"/>
  <c r="P1919" i="1"/>
  <c r="H1919" i="1"/>
  <c r="I1919" i="1" s="1"/>
  <c r="N1919" i="1" s="1"/>
  <c r="S1918" i="1"/>
  <c r="R1918" i="1"/>
  <c r="P1918" i="1"/>
  <c r="I1918" i="1"/>
  <c r="N1918" i="1" s="1"/>
  <c r="S1917" i="1"/>
  <c r="R1917" i="1"/>
  <c r="P1917" i="1"/>
  <c r="H1917" i="1"/>
  <c r="I1917" i="1" s="1"/>
  <c r="N1917" i="1" s="1"/>
  <c r="A1917" i="1"/>
  <c r="S1916" i="1"/>
  <c r="R1916" i="1"/>
  <c r="P1916" i="1"/>
  <c r="H1916" i="1"/>
  <c r="I1916" i="1" s="1"/>
  <c r="N1916" i="1" s="1"/>
  <c r="B1916" i="1"/>
  <c r="S1915" i="1"/>
  <c r="R1915" i="1"/>
  <c r="P1915" i="1"/>
  <c r="H1915" i="1"/>
  <c r="I1915" i="1" s="1"/>
  <c r="N1915" i="1" s="1"/>
  <c r="S1914" i="1"/>
  <c r="R1914" i="1"/>
  <c r="P1914" i="1"/>
  <c r="H1914" i="1"/>
  <c r="I1914" i="1" s="1"/>
  <c r="N1914" i="1" s="1"/>
  <c r="S1913" i="1"/>
  <c r="R1913" i="1"/>
  <c r="P1913" i="1"/>
  <c r="H1913" i="1"/>
  <c r="I1913" i="1" s="1"/>
  <c r="N1913" i="1" s="1"/>
  <c r="S1912" i="1"/>
  <c r="R1912" i="1"/>
  <c r="P1912" i="1"/>
  <c r="H1912" i="1"/>
  <c r="S1911" i="1"/>
  <c r="R1911" i="1"/>
  <c r="P1911" i="1"/>
  <c r="H1911" i="1"/>
  <c r="I1911" i="1" s="1"/>
  <c r="N1911" i="1" s="1"/>
  <c r="S1910" i="1"/>
  <c r="R1910" i="1"/>
  <c r="P1910" i="1"/>
  <c r="H1910" i="1"/>
  <c r="I1910" i="1" s="1"/>
  <c r="N1910" i="1" s="1"/>
  <c r="A1910" i="1"/>
  <c r="S1909" i="1"/>
  <c r="R1909" i="1"/>
  <c r="P1909" i="1"/>
  <c r="H1909" i="1"/>
  <c r="I1909" i="1" s="1"/>
  <c r="N1909" i="1" s="1"/>
  <c r="B1909" i="1"/>
  <c r="S1908" i="1"/>
  <c r="R1908" i="1"/>
  <c r="P1908" i="1"/>
  <c r="H1908" i="1"/>
  <c r="I1908" i="1" s="1"/>
  <c r="N1908" i="1" s="1"/>
  <c r="S1907" i="1"/>
  <c r="R1907" i="1"/>
  <c r="P1907" i="1"/>
  <c r="H1907" i="1"/>
  <c r="I1907" i="1" s="1"/>
  <c r="N1907" i="1" s="1"/>
  <c r="S1906" i="1"/>
  <c r="R1906" i="1"/>
  <c r="P1906" i="1"/>
  <c r="H1906" i="1"/>
  <c r="S1905" i="1"/>
  <c r="R1905" i="1"/>
  <c r="P1905" i="1"/>
  <c r="I1905" i="1"/>
  <c r="N1905" i="1" s="1"/>
  <c r="S1904" i="1"/>
  <c r="R1904" i="1"/>
  <c r="P1904" i="1"/>
  <c r="I1904" i="1"/>
  <c r="N1904" i="1" s="1"/>
  <c r="S1903" i="1"/>
  <c r="R1903" i="1"/>
  <c r="P1903" i="1"/>
  <c r="H1903" i="1"/>
  <c r="I1903" i="1" s="1"/>
  <c r="N1903" i="1" s="1"/>
  <c r="A1903" i="1"/>
  <c r="S1902" i="1"/>
  <c r="R1902" i="1"/>
  <c r="P1902" i="1"/>
  <c r="I1902" i="1"/>
  <c r="N1902" i="1" s="1"/>
  <c r="B1902" i="1"/>
  <c r="S1901" i="1"/>
  <c r="R1901" i="1"/>
  <c r="P1901" i="1"/>
  <c r="H1901" i="1"/>
  <c r="I1901" i="1" s="1"/>
  <c r="N1901" i="1" s="1"/>
  <c r="S1900" i="1"/>
  <c r="R1900" i="1"/>
  <c r="P1900" i="1"/>
  <c r="I1900" i="1"/>
  <c r="N1900" i="1" s="1"/>
  <c r="S1899" i="1"/>
  <c r="R1899" i="1"/>
  <c r="P1899" i="1"/>
  <c r="I1899" i="1"/>
  <c r="N1899" i="1" s="1"/>
  <c r="S1898" i="1"/>
  <c r="R1898" i="1"/>
  <c r="P1898" i="1"/>
  <c r="H1898" i="1"/>
  <c r="S1897" i="1"/>
  <c r="R1897" i="1"/>
  <c r="P1897" i="1"/>
  <c r="I1897" i="1"/>
  <c r="N1897" i="1" s="1"/>
  <c r="S1896" i="1"/>
  <c r="R1896" i="1"/>
  <c r="P1896" i="1"/>
  <c r="I1896" i="1"/>
  <c r="N1896" i="1" s="1"/>
  <c r="A1896" i="1"/>
  <c r="S1895" i="1"/>
  <c r="R1895" i="1"/>
  <c r="P1895" i="1"/>
  <c r="H1895" i="1"/>
  <c r="I1895" i="1" s="1"/>
  <c r="N1895" i="1" s="1"/>
  <c r="B1895" i="1"/>
  <c r="S1894" i="1"/>
  <c r="R1894" i="1"/>
  <c r="P1894" i="1"/>
  <c r="I1894" i="1"/>
  <c r="N1894" i="1" s="1"/>
  <c r="S1893" i="1"/>
  <c r="R1893" i="1"/>
  <c r="P1893" i="1"/>
  <c r="I1893" i="1"/>
  <c r="N1893" i="1" s="1"/>
  <c r="S1892" i="1"/>
  <c r="R1892" i="1"/>
  <c r="P1892" i="1"/>
  <c r="I1892" i="1"/>
  <c r="N1892" i="1" s="1"/>
  <c r="S1891" i="1"/>
  <c r="R1891" i="1"/>
  <c r="P1891" i="1"/>
  <c r="H1891" i="1"/>
  <c r="I1891" i="1" s="1"/>
  <c r="N1891" i="1" s="1"/>
  <c r="S1890" i="1"/>
  <c r="R1890" i="1"/>
  <c r="P1890" i="1"/>
  <c r="I1890" i="1"/>
  <c r="N1890" i="1" s="1"/>
  <c r="S1889" i="1"/>
  <c r="R1889" i="1"/>
  <c r="P1889" i="1"/>
  <c r="I1889" i="1"/>
  <c r="N1889" i="1" s="1"/>
  <c r="A1889" i="1"/>
  <c r="S1888" i="1"/>
  <c r="R1888" i="1"/>
  <c r="P1888" i="1"/>
  <c r="H1888" i="1"/>
  <c r="I1888" i="1" s="1"/>
  <c r="N1888" i="1" s="1"/>
  <c r="B1888" i="1"/>
  <c r="S1887" i="1"/>
  <c r="R1887" i="1"/>
  <c r="P1887" i="1"/>
  <c r="I1887" i="1"/>
  <c r="N1887" i="1" s="1"/>
  <c r="S1886" i="1"/>
  <c r="R1886" i="1"/>
  <c r="P1886" i="1"/>
  <c r="H1886" i="1"/>
  <c r="I1886" i="1" s="1"/>
  <c r="N1886" i="1" s="1"/>
  <c r="S1885" i="1"/>
  <c r="R1885" i="1"/>
  <c r="P1885" i="1"/>
  <c r="I1885" i="1"/>
  <c r="N1885" i="1" s="1"/>
  <c r="S1884" i="1"/>
  <c r="R1884" i="1"/>
  <c r="P1884" i="1"/>
  <c r="H1884" i="1"/>
  <c r="I1884" i="1" s="1"/>
  <c r="N1884" i="1" s="1"/>
  <c r="S1883" i="1"/>
  <c r="R1883" i="1"/>
  <c r="P1883" i="1"/>
  <c r="I1883" i="1"/>
  <c r="N1883" i="1" s="1"/>
  <c r="S1882" i="1"/>
  <c r="R1882" i="1"/>
  <c r="P1882" i="1"/>
  <c r="I1882" i="1"/>
  <c r="N1882" i="1" s="1"/>
  <c r="A1882" i="1"/>
  <c r="S1881" i="1"/>
  <c r="R1881" i="1"/>
  <c r="P1881" i="1"/>
  <c r="I1881" i="1"/>
  <c r="N1881" i="1" s="1"/>
  <c r="B1881" i="1"/>
  <c r="S1880" i="1"/>
  <c r="R1880" i="1"/>
  <c r="P1880" i="1"/>
  <c r="H1880" i="1"/>
  <c r="I1880" i="1" s="1"/>
  <c r="N1880" i="1" s="1"/>
  <c r="S1879" i="1"/>
  <c r="R1879" i="1"/>
  <c r="P1879" i="1"/>
  <c r="I1879" i="1"/>
  <c r="N1879" i="1" s="1"/>
  <c r="S1878" i="1"/>
  <c r="R1878" i="1"/>
  <c r="P1878" i="1"/>
  <c r="I1878" i="1"/>
  <c r="N1878" i="1" s="1"/>
  <c r="S1877" i="1"/>
  <c r="R1877" i="1"/>
  <c r="P1877" i="1"/>
  <c r="H1877" i="1"/>
  <c r="I1877" i="1" s="1"/>
  <c r="N1877" i="1" s="1"/>
  <c r="S1876" i="1"/>
  <c r="R1876" i="1"/>
  <c r="P1876" i="1"/>
  <c r="I1876" i="1"/>
  <c r="N1876" i="1" s="1"/>
  <c r="S1875" i="1"/>
  <c r="R1875" i="1"/>
  <c r="P1875" i="1"/>
  <c r="I1875" i="1"/>
  <c r="N1875" i="1" s="1"/>
  <c r="A1875" i="1"/>
  <c r="S1874" i="1"/>
  <c r="R1874" i="1"/>
  <c r="P1874" i="1"/>
  <c r="I1874" i="1"/>
  <c r="N1874" i="1" s="1"/>
  <c r="B1874" i="1"/>
  <c r="S1873" i="1"/>
  <c r="R1873" i="1"/>
  <c r="P1873" i="1"/>
  <c r="H1873" i="1"/>
  <c r="I1873" i="1" s="1"/>
  <c r="N1873" i="1" s="1"/>
  <c r="S1872" i="1"/>
  <c r="R1872" i="1"/>
  <c r="P1872" i="1"/>
  <c r="I1872" i="1"/>
  <c r="N1872" i="1" s="1"/>
  <c r="S1871" i="1"/>
  <c r="R1871" i="1"/>
  <c r="P1871" i="1"/>
  <c r="I1871" i="1"/>
  <c r="N1871" i="1" s="1"/>
  <c r="S1870" i="1"/>
  <c r="R1870" i="1"/>
  <c r="P1870" i="1"/>
  <c r="H1870" i="1"/>
  <c r="I1870" i="1" s="1"/>
  <c r="N1870" i="1" s="1"/>
  <c r="S1869" i="1"/>
  <c r="R1869" i="1"/>
  <c r="P1869" i="1"/>
  <c r="I1869" i="1"/>
  <c r="N1869" i="1" s="1"/>
  <c r="S1868" i="1"/>
  <c r="R1868" i="1"/>
  <c r="P1868" i="1"/>
  <c r="H1868" i="1"/>
  <c r="I1868" i="1" s="1"/>
  <c r="N1868" i="1" s="1"/>
  <c r="A1868" i="1"/>
  <c r="S1867" i="1"/>
  <c r="R1867" i="1"/>
  <c r="P1867" i="1"/>
  <c r="H1867" i="1"/>
  <c r="I1867" i="1" s="1"/>
  <c r="N1867" i="1" s="1"/>
  <c r="B1867" i="1"/>
  <c r="S1866" i="1"/>
  <c r="R1866" i="1"/>
  <c r="P1866" i="1"/>
  <c r="I1866" i="1"/>
  <c r="N1866" i="1" s="1"/>
  <c r="S1865" i="1"/>
  <c r="R1865" i="1"/>
  <c r="P1865" i="1"/>
  <c r="H1865" i="1"/>
  <c r="I1865" i="1" s="1"/>
  <c r="N1865" i="1" s="1"/>
  <c r="S1864" i="1"/>
  <c r="R1864" i="1"/>
  <c r="P1864" i="1"/>
  <c r="I1864" i="1"/>
  <c r="N1864" i="1" s="1"/>
  <c r="S1863" i="1"/>
  <c r="R1863" i="1"/>
  <c r="P1863" i="1"/>
  <c r="I1863" i="1"/>
  <c r="N1863" i="1" s="1"/>
  <c r="S1862" i="1"/>
  <c r="R1862" i="1"/>
  <c r="P1862" i="1"/>
  <c r="H1862" i="1"/>
  <c r="S1861" i="1"/>
  <c r="R1861" i="1"/>
  <c r="P1861" i="1"/>
  <c r="I1861" i="1"/>
  <c r="N1861" i="1" s="1"/>
  <c r="A1861" i="1"/>
  <c r="S1860" i="1"/>
  <c r="R1860" i="1"/>
  <c r="P1860" i="1"/>
  <c r="H1860" i="1"/>
  <c r="I1860" i="1" s="1"/>
  <c r="N1860" i="1" s="1"/>
  <c r="B1860" i="1"/>
  <c r="S1859" i="1"/>
  <c r="R1859" i="1"/>
  <c r="P1859" i="1"/>
  <c r="I1859" i="1"/>
  <c r="N1859" i="1" s="1"/>
  <c r="S1858" i="1"/>
  <c r="R1858" i="1"/>
  <c r="P1858" i="1"/>
  <c r="H1858" i="1"/>
  <c r="I1858" i="1" s="1"/>
  <c r="N1858" i="1" s="1"/>
  <c r="S1857" i="1"/>
  <c r="R1857" i="1"/>
  <c r="P1857" i="1"/>
  <c r="H1857" i="1"/>
  <c r="S1856" i="1"/>
  <c r="R1856" i="1"/>
  <c r="P1856" i="1"/>
  <c r="H1856" i="1"/>
  <c r="I1856" i="1" s="1"/>
  <c r="N1856" i="1" s="1"/>
  <c r="S1855" i="1"/>
  <c r="R1855" i="1"/>
  <c r="P1855" i="1"/>
  <c r="H1855" i="1"/>
  <c r="I1855" i="1" s="1"/>
  <c r="N1855" i="1" s="1"/>
  <c r="S1854" i="1"/>
  <c r="R1854" i="1"/>
  <c r="P1854" i="1"/>
  <c r="H1854" i="1"/>
  <c r="I1854" i="1" s="1"/>
  <c r="N1854" i="1" s="1"/>
  <c r="A1854" i="1"/>
  <c r="S1853" i="1"/>
  <c r="R1853" i="1"/>
  <c r="P1853" i="1"/>
  <c r="H1853" i="1"/>
  <c r="I1853" i="1" s="1"/>
  <c r="N1853" i="1" s="1"/>
  <c r="B1853" i="1"/>
  <c r="S1852" i="1"/>
  <c r="R1852" i="1"/>
  <c r="P1852" i="1"/>
  <c r="H1852" i="1"/>
  <c r="I1852" i="1" s="1"/>
  <c r="N1852" i="1" s="1"/>
  <c r="S1851" i="1"/>
  <c r="R1851" i="1"/>
  <c r="P1851" i="1"/>
  <c r="H1851" i="1"/>
  <c r="I1851" i="1" s="1"/>
  <c r="N1851" i="1" s="1"/>
  <c r="S1850" i="1"/>
  <c r="R1850" i="1"/>
  <c r="P1850" i="1"/>
  <c r="H1850" i="1"/>
  <c r="I1850" i="1" s="1"/>
  <c r="N1850" i="1" s="1"/>
  <c r="S1849" i="1"/>
  <c r="R1849" i="1"/>
  <c r="P1849" i="1"/>
  <c r="I1849" i="1"/>
  <c r="N1849" i="1" s="1"/>
  <c r="S1848" i="1"/>
  <c r="R1848" i="1"/>
  <c r="P1848" i="1"/>
  <c r="H1848" i="1"/>
  <c r="I1848" i="1" s="1"/>
  <c r="N1848" i="1" s="1"/>
  <c r="S1847" i="1"/>
  <c r="R1847" i="1"/>
  <c r="P1847" i="1"/>
  <c r="H1847" i="1"/>
  <c r="I1847" i="1" s="1"/>
  <c r="N1847" i="1" s="1"/>
  <c r="A1847" i="1"/>
  <c r="S1846" i="1"/>
  <c r="R1846" i="1"/>
  <c r="P1846" i="1"/>
  <c r="H1846" i="1"/>
  <c r="I1846" i="1" s="1"/>
  <c r="N1846" i="1" s="1"/>
  <c r="B1846" i="1"/>
  <c r="S1845" i="1"/>
  <c r="R1845" i="1"/>
  <c r="P1845" i="1"/>
  <c r="I1845" i="1"/>
  <c r="N1845" i="1" s="1"/>
  <c r="S1844" i="1"/>
  <c r="R1844" i="1"/>
  <c r="P1844" i="1"/>
  <c r="H1844" i="1"/>
  <c r="I1844" i="1" s="1"/>
  <c r="N1844" i="1" s="1"/>
  <c r="S1843" i="1"/>
  <c r="R1843" i="1"/>
  <c r="P1843" i="1"/>
  <c r="I1843" i="1"/>
  <c r="N1843" i="1" s="1"/>
  <c r="S1842" i="1"/>
  <c r="R1842" i="1"/>
  <c r="P1842" i="1"/>
  <c r="H1842" i="1"/>
  <c r="I1842" i="1" s="1"/>
  <c r="N1842" i="1" s="1"/>
  <c r="S1841" i="1"/>
  <c r="R1841" i="1"/>
  <c r="P1841" i="1"/>
  <c r="I1841" i="1"/>
  <c r="N1841" i="1" s="1"/>
  <c r="S1840" i="1"/>
  <c r="R1840" i="1"/>
  <c r="P1840" i="1"/>
  <c r="H1840" i="1"/>
  <c r="I1840" i="1" s="1"/>
  <c r="N1840" i="1" s="1"/>
  <c r="A1840" i="1"/>
  <c r="S1839" i="1"/>
  <c r="R1839" i="1"/>
  <c r="P1839" i="1"/>
  <c r="H1839" i="1"/>
  <c r="I1839" i="1" s="1"/>
  <c r="N1839" i="1" s="1"/>
  <c r="S1838" i="1"/>
  <c r="R1838" i="1"/>
  <c r="P1838" i="1"/>
  <c r="I1838" i="1"/>
  <c r="N1838" i="1" s="1"/>
  <c r="S1837" i="1"/>
  <c r="R1837" i="1"/>
  <c r="P1837" i="1"/>
  <c r="H1837" i="1"/>
  <c r="I1837" i="1" s="1"/>
  <c r="N1837" i="1" s="1"/>
  <c r="S1836" i="1"/>
  <c r="R1836" i="1"/>
  <c r="P1836" i="1"/>
  <c r="I1836" i="1"/>
  <c r="N1836" i="1" s="1"/>
  <c r="S1835" i="1"/>
  <c r="R1835" i="1"/>
  <c r="P1835" i="1"/>
  <c r="H1835" i="1"/>
  <c r="S1834" i="1"/>
  <c r="R1834" i="1"/>
  <c r="P1834" i="1"/>
  <c r="I1834" i="1"/>
  <c r="N1834" i="1" s="1"/>
  <c r="S1833" i="1"/>
  <c r="R1833" i="1"/>
  <c r="P1833" i="1"/>
  <c r="H1833" i="1"/>
  <c r="I1833" i="1" s="1"/>
  <c r="N1833" i="1" s="1"/>
  <c r="S1832" i="1"/>
  <c r="R1832" i="1"/>
  <c r="P1832" i="1"/>
  <c r="H1832" i="1"/>
  <c r="I1832" i="1" s="1"/>
  <c r="N1832" i="1" s="1"/>
  <c r="S1831" i="1"/>
  <c r="R1831" i="1"/>
  <c r="P1831" i="1"/>
  <c r="I1831" i="1"/>
  <c r="N1831" i="1" s="1"/>
  <c r="S1830" i="1"/>
  <c r="R1830" i="1"/>
  <c r="P1830" i="1"/>
  <c r="H1830" i="1"/>
  <c r="I1830" i="1" s="1"/>
  <c r="N1830" i="1" s="1"/>
  <c r="S1829" i="1"/>
  <c r="R1829" i="1"/>
  <c r="P1829" i="1"/>
  <c r="H1829" i="1"/>
  <c r="I1829" i="1" s="1"/>
  <c r="N1829" i="1" s="1"/>
  <c r="S1828" i="1"/>
  <c r="R1828" i="1"/>
  <c r="P1828" i="1"/>
  <c r="I1828" i="1"/>
  <c r="N1828" i="1" s="1"/>
  <c r="S1827" i="1"/>
  <c r="R1827" i="1"/>
  <c r="P1827" i="1"/>
  <c r="H1827" i="1"/>
  <c r="S1826" i="1"/>
  <c r="R1826" i="1"/>
  <c r="P1826" i="1"/>
  <c r="I1826" i="1"/>
  <c r="N1826" i="1" s="1"/>
  <c r="S1825" i="1"/>
  <c r="R1825" i="1"/>
  <c r="P1825" i="1"/>
  <c r="H1825" i="1"/>
  <c r="I1825" i="1" s="1"/>
  <c r="N1825" i="1" s="1"/>
  <c r="S1824" i="1"/>
  <c r="R1824" i="1"/>
  <c r="P1824" i="1"/>
  <c r="H1824" i="1"/>
  <c r="I1824" i="1" s="1"/>
  <c r="N1824" i="1" s="1"/>
  <c r="S1823" i="1"/>
  <c r="R1823" i="1"/>
  <c r="P1823" i="1"/>
  <c r="H1823" i="1"/>
  <c r="I1823" i="1" s="1"/>
  <c r="N1823" i="1" s="1"/>
  <c r="S1822" i="1"/>
  <c r="R1822" i="1"/>
  <c r="P1822" i="1"/>
  <c r="H1822" i="1"/>
  <c r="I1822" i="1" s="1"/>
  <c r="N1822" i="1" s="1"/>
  <c r="S1821" i="1"/>
  <c r="R1821" i="1"/>
  <c r="P1821" i="1"/>
  <c r="H1821" i="1"/>
  <c r="I1821" i="1" s="1"/>
  <c r="N1821" i="1" s="1"/>
  <c r="S1820" i="1"/>
  <c r="R1820" i="1"/>
  <c r="P1820" i="1"/>
  <c r="H1820" i="1"/>
  <c r="I1820" i="1" s="1"/>
  <c r="N1820" i="1" s="1"/>
  <c r="S1819" i="1"/>
  <c r="R1819" i="1"/>
  <c r="P1819" i="1"/>
  <c r="H1819" i="1"/>
  <c r="S1818" i="1"/>
  <c r="R1818" i="1"/>
  <c r="P1818" i="1"/>
  <c r="I1818" i="1"/>
  <c r="N1818" i="1" s="1"/>
  <c r="S1817" i="1"/>
  <c r="R1817" i="1"/>
  <c r="P1817" i="1"/>
  <c r="H1817" i="1"/>
  <c r="I1817" i="1" s="1"/>
  <c r="N1817" i="1" s="1"/>
  <c r="S1816" i="1"/>
  <c r="R1816" i="1"/>
  <c r="P1816" i="1"/>
  <c r="H1816" i="1"/>
  <c r="I1816" i="1" s="1"/>
  <c r="N1816" i="1" s="1"/>
  <c r="S1815" i="1"/>
  <c r="R1815" i="1"/>
  <c r="P1815" i="1"/>
  <c r="H1815" i="1"/>
  <c r="I1815" i="1" s="1"/>
  <c r="N1815" i="1" s="1"/>
  <c r="S1814" i="1"/>
  <c r="R1814" i="1"/>
  <c r="P1814" i="1"/>
  <c r="I1814" i="1"/>
  <c r="N1814" i="1" s="1"/>
  <c r="S1813" i="1"/>
  <c r="R1813" i="1"/>
  <c r="P1813" i="1"/>
  <c r="H1813" i="1"/>
  <c r="I1813" i="1" s="1"/>
  <c r="N1813" i="1" s="1"/>
  <c r="S1812" i="1"/>
  <c r="R1812" i="1"/>
  <c r="P1812" i="1"/>
  <c r="H1812" i="1"/>
  <c r="I1812" i="1" s="1"/>
  <c r="N1812" i="1" s="1"/>
  <c r="S1811" i="1"/>
  <c r="R1811" i="1"/>
  <c r="P1811" i="1"/>
  <c r="H1811" i="1"/>
  <c r="I1811" i="1" s="1"/>
  <c r="N1811" i="1" s="1"/>
  <c r="S1810" i="1"/>
  <c r="R1810" i="1"/>
  <c r="P1810" i="1"/>
  <c r="H1810" i="1"/>
  <c r="I1810" i="1" s="1"/>
  <c r="N1810" i="1" s="1"/>
  <c r="S1809" i="1"/>
  <c r="R1809" i="1"/>
  <c r="P1809" i="1"/>
  <c r="H1809" i="1"/>
  <c r="S1808" i="1"/>
  <c r="R1808" i="1"/>
  <c r="P1808" i="1"/>
  <c r="I1808" i="1"/>
  <c r="N1808" i="1" s="1"/>
  <c r="S1807" i="1"/>
  <c r="R1807" i="1"/>
  <c r="P1807" i="1"/>
  <c r="H1807" i="1"/>
  <c r="I1807" i="1" s="1"/>
  <c r="N1807" i="1" s="1"/>
  <c r="S1806" i="1"/>
  <c r="R1806" i="1"/>
  <c r="P1806" i="1"/>
  <c r="I1806" i="1"/>
  <c r="N1806" i="1" s="1"/>
  <c r="S1805" i="1"/>
  <c r="R1805" i="1"/>
  <c r="P1805" i="1"/>
  <c r="H1805" i="1"/>
  <c r="I1805" i="1" s="1"/>
  <c r="N1805" i="1" s="1"/>
  <c r="S1804" i="1"/>
  <c r="R1804" i="1"/>
  <c r="P1804" i="1"/>
  <c r="H1804" i="1"/>
  <c r="I1804" i="1" s="1"/>
  <c r="N1804" i="1" s="1"/>
  <c r="S1803" i="1"/>
  <c r="R1803" i="1"/>
  <c r="P1803" i="1"/>
  <c r="I1803" i="1"/>
  <c r="N1803" i="1" s="1"/>
  <c r="S1802" i="1"/>
  <c r="R1802" i="1"/>
  <c r="P1802" i="1"/>
  <c r="H1802" i="1"/>
  <c r="I1802" i="1" s="1"/>
  <c r="N1802" i="1" s="1"/>
  <c r="S1801" i="1"/>
  <c r="R1801" i="1"/>
  <c r="P1801" i="1"/>
  <c r="I1801" i="1"/>
  <c r="N1801" i="1" s="1"/>
  <c r="S1800" i="1"/>
  <c r="R1800" i="1"/>
  <c r="P1800" i="1"/>
  <c r="H1800" i="1"/>
  <c r="I1800" i="1" s="1"/>
  <c r="N1800" i="1" s="1"/>
  <c r="S1799" i="1"/>
  <c r="R1799" i="1"/>
  <c r="P1799" i="1"/>
  <c r="I1799" i="1"/>
  <c r="N1799" i="1" s="1"/>
  <c r="S1798" i="1"/>
  <c r="R1798" i="1"/>
  <c r="P1798" i="1"/>
  <c r="H1798" i="1"/>
  <c r="I1798" i="1" s="1"/>
  <c r="N1798" i="1" s="1"/>
  <c r="S1797" i="1"/>
  <c r="R1797" i="1"/>
  <c r="P1797" i="1"/>
  <c r="I1797" i="1"/>
  <c r="N1797" i="1" s="1"/>
  <c r="S1796" i="1"/>
  <c r="R1796" i="1"/>
  <c r="P1796" i="1"/>
  <c r="H1796" i="1"/>
  <c r="I1796" i="1" s="1"/>
  <c r="N1796" i="1" s="1"/>
  <c r="S1795" i="1"/>
  <c r="R1795" i="1"/>
  <c r="P1795" i="1"/>
  <c r="I1795" i="1"/>
  <c r="N1795" i="1" s="1"/>
  <c r="S1794" i="1"/>
  <c r="R1794" i="1"/>
  <c r="P1794" i="1"/>
  <c r="H1794" i="1"/>
  <c r="S1793" i="1"/>
  <c r="R1793" i="1"/>
  <c r="P1793" i="1"/>
  <c r="I1793" i="1"/>
  <c r="N1793" i="1" s="1"/>
  <c r="S1792" i="1"/>
  <c r="R1792" i="1"/>
  <c r="P1792" i="1"/>
  <c r="H1792" i="1"/>
  <c r="I1792" i="1" s="1"/>
  <c r="N1792" i="1" s="1"/>
  <c r="S1791" i="1"/>
  <c r="R1791" i="1"/>
  <c r="P1791" i="1"/>
  <c r="H1791" i="1"/>
  <c r="I1791" i="1" s="1"/>
  <c r="N1791" i="1" s="1"/>
  <c r="S1790" i="1"/>
  <c r="R1790" i="1"/>
  <c r="P1790" i="1"/>
  <c r="I1790" i="1"/>
  <c r="N1790" i="1" s="1"/>
  <c r="S1789" i="1"/>
  <c r="R1789" i="1"/>
  <c r="P1789" i="1"/>
  <c r="H1789" i="1"/>
  <c r="I1789" i="1" s="1"/>
  <c r="N1789" i="1" s="1"/>
  <c r="S1788" i="1"/>
  <c r="R1788" i="1"/>
  <c r="P1788" i="1"/>
  <c r="H1788" i="1"/>
  <c r="I1788" i="1" s="1"/>
  <c r="N1788" i="1" s="1"/>
  <c r="S1787" i="1"/>
  <c r="R1787" i="1"/>
  <c r="P1787" i="1"/>
  <c r="I1787" i="1"/>
  <c r="N1787" i="1" s="1"/>
  <c r="S1786" i="1"/>
  <c r="R1786" i="1"/>
  <c r="P1786" i="1"/>
  <c r="H1786" i="1"/>
  <c r="I1786" i="1" s="1"/>
  <c r="N1786" i="1" s="1"/>
  <c r="S1785" i="1"/>
  <c r="R1785" i="1"/>
  <c r="P1785" i="1"/>
  <c r="I1785" i="1"/>
  <c r="N1785" i="1" s="1"/>
  <c r="S1784" i="1"/>
  <c r="R1784" i="1"/>
  <c r="P1784" i="1"/>
  <c r="H1784" i="1"/>
  <c r="I1784" i="1" s="1"/>
  <c r="N1784" i="1" s="1"/>
  <c r="S1783" i="1"/>
  <c r="R1783" i="1"/>
  <c r="P1783" i="1"/>
  <c r="H1783" i="1"/>
  <c r="I1783" i="1" s="1"/>
  <c r="N1783" i="1" s="1"/>
  <c r="S1782" i="1"/>
  <c r="R1782" i="1"/>
  <c r="P1782" i="1"/>
  <c r="H1782" i="1"/>
  <c r="I1782" i="1" s="1"/>
  <c r="N1782" i="1" s="1"/>
  <c r="S1781" i="1"/>
  <c r="R1781" i="1"/>
  <c r="P1781" i="1"/>
  <c r="H1781" i="1"/>
  <c r="I1781" i="1" s="1"/>
  <c r="N1781" i="1" s="1"/>
  <c r="S1780" i="1"/>
  <c r="R1780" i="1"/>
  <c r="P1780" i="1"/>
  <c r="H1780" i="1"/>
  <c r="I1780" i="1" s="1"/>
  <c r="N1780" i="1" s="1"/>
  <c r="S1779" i="1"/>
  <c r="R1779" i="1"/>
  <c r="P1779" i="1"/>
  <c r="H1779" i="1"/>
  <c r="I1779" i="1" s="1"/>
  <c r="N1779" i="1" s="1"/>
  <c r="S1778" i="1"/>
  <c r="R1778" i="1"/>
  <c r="P1778" i="1"/>
  <c r="H1778" i="1"/>
  <c r="S1777" i="1"/>
  <c r="R1777" i="1"/>
  <c r="P1777" i="1"/>
  <c r="H1777" i="1"/>
  <c r="I1777" i="1" s="1"/>
  <c r="N1777" i="1" s="1"/>
  <c r="S1776" i="1"/>
  <c r="R1776" i="1"/>
  <c r="P1776" i="1"/>
  <c r="H1776" i="1"/>
  <c r="I1776" i="1" s="1"/>
  <c r="N1776" i="1" s="1"/>
  <c r="S1775" i="1"/>
  <c r="R1775" i="1"/>
  <c r="P1775" i="1"/>
  <c r="H1775" i="1"/>
  <c r="I1775" i="1" s="1"/>
  <c r="N1775" i="1" s="1"/>
  <c r="S1774" i="1"/>
  <c r="R1774" i="1"/>
  <c r="P1774" i="1"/>
  <c r="H1774" i="1"/>
  <c r="I1774" i="1" s="1"/>
  <c r="N1774" i="1" s="1"/>
  <c r="S1773" i="1"/>
  <c r="R1773" i="1"/>
  <c r="P1773" i="1"/>
  <c r="H1773" i="1"/>
  <c r="I1773" i="1" s="1"/>
  <c r="N1773" i="1" s="1"/>
  <c r="S1772" i="1"/>
  <c r="R1772" i="1"/>
  <c r="P1772" i="1"/>
  <c r="H1772" i="1"/>
  <c r="S1771" i="1"/>
  <c r="R1771" i="1"/>
  <c r="P1771" i="1"/>
  <c r="H1771" i="1"/>
  <c r="I1771" i="1" s="1"/>
  <c r="N1771" i="1" s="1"/>
  <c r="S1770" i="1"/>
  <c r="R1770" i="1"/>
  <c r="P1770" i="1"/>
  <c r="H1770" i="1"/>
  <c r="I1770" i="1" s="1"/>
  <c r="N1770" i="1" s="1"/>
  <c r="S1769" i="1"/>
  <c r="R1769" i="1"/>
  <c r="P1769" i="1"/>
  <c r="H1769" i="1"/>
  <c r="I1769" i="1" s="1"/>
  <c r="N1769" i="1" s="1"/>
  <c r="S1768" i="1"/>
  <c r="R1768" i="1"/>
  <c r="P1768" i="1"/>
  <c r="H1768" i="1"/>
  <c r="I1768" i="1" s="1"/>
  <c r="N1768" i="1" s="1"/>
  <c r="S1767" i="1"/>
  <c r="R1767" i="1"/>
  <c r="P1767" i="1"/>
  <c r="H1767" i="1"/>
  <c r="I1767" i="1" s="1"/>
  <c r="N1767" i="1" s="1"/>
  <c r="S1766" i="1"/>
  <c r="R1766" i="1"/>
  <c r="P1766" i="1"/>
  <c r="H1766" i="1"/>
  <c r="I1766" i="1" s="1"/>
  <c r="N1766" i="1" s="1"/>
  <c r="S1765" i="1"/>
  <c r="R1765" i="1"/>
  <c r="P1765" i="1"/>
  <c r="H1765" i="1"/>
  <c r="I1765" i="1" s="1"/>
  <c r="N1765" i="1" s="1"/>
  <c r="S1764" i="1"/>
  <c r="R1764" i="1"/>
  <c r="P1764" i="1"/>
  <c r="H1764" i="1"/>
  <c r="I1764" i="1" s="1"/>
  <c r="N1764" i="1" s="1"/>
  <c r="S1763" i="1"/>
  <c r="R1763" i="1"/>
  <c r="P1763" i="1"/>
  <c r="H1763" i="1"/>
  <c r="I1763" i="1" s="1"/>
  <c r="N1763" i="1" s="1"/>
  <c r="S1762" i="1"/>
  <c r="R1762" i="1"/>
  <c r="P1762" i="1"/>
  <c r="H1762" i="1"/>
  <c r="I1762" i="1" s="1"/>
  <c r="N1762" i="1" s="1"/>
  <c r="S1761" i="1"/>
  <c r="R1761" i="1"/>
  <c r="P1761" i="1"/>
  <c r="H1761" i="1"/>
  <c r="I1761" i="1" s="1"/>
  <c r="N1761" i="1" s="1"/>
  <c r="S1760" i="1"/>
  <c r="R1760" i="1"/>
  <c r="P1760" i="1"/>
  <c r="H1760" i="1"/>
  <c r="I1760" i="1" s="1"/>
  <c r="N1760" i="1" s="1"/>
  <c r="S1759" i="1"/>
  <c r="R1759" i="1"/>
  <c r="P1759" i="1"/>
  <c r="H1759" i="1"/>
  <c r="I1759" i="1" s="1"/>
  <c r="N1759" i="1" s="1"/>
  <c r="S1758" i="1"/>
  <c r="R1758" i="1"/>
  <c r="P1758" i="1"/>
  <c r="H1758" i="1"/>
  <c r="I1758" i="1" s="1"/>
  <c r="N1758" i="1" s="1"/>
  <c r="S1757" i="1"/>
  <c r="R1757" i="1"/>
  <c r="P1757" i="1"/>
  <c r="H1757" i="1"/>
  <c r="I1757" i="1" s="1"/>
  <c r="N1757" i="1" s="1"/>
  <c r="S1756" i="1"/>
  <c r="R1756" i="1"/>
  <c r="P1756" i="1"/>
  <c r="H1756" i="1"/>
  <c r="I1756" i="1" s="1"/>
  <c r="N1756" i="1" s="1"/>
  <c r="S1755" i="1"/>
  <c r="R1755" i="1"/>
  <c r="P1755" i="1"/>
  <c r="I1755" i="1"/>
  <c r="N1755" i="1" s="1"/>
  <c r="S1754" i="1"/>
  <c r="R1754" i="1"/>
  <c r="P1754" i="1"/>
  <c r="H1754" i="1"/>
  <c r="I1754" i="1" s="1"/>
  <c r="N1754" i="1" s="1"/>
  <c r="S1753" i="1"/>
  <c r="R1753" i="1"/>
  <c r="P1753" i="1"/>
  <c r="H1753" i="1"/>
  <c r="S1752" i="1"/>
  <c r="R1752" i="1"/>
  <c r="P1752" i="1"/>
  <c r="H1752" i="1"/>
  <c r="I1752" i="1" s="1"/>
  <c r="N1752" i="1" s="1"/>
  <c r="S1751" i="1"/>
  <c r="R1751" i="1"/>
  <c r="P1751" i="1"/>
  <c r="I1751" i="1"/>
  <c r="N1751" i="1" s="1"/>
  <c r="S1750" i="1"/>
  <c r="R1750" i="1"/>
  <c r="P1750" i="1"/>
  <c r="H1750" i="1"/>
  <c r="I1750" i="1" s="1"/>
  <c r="N1750" i="1" s="1"/>
  <c r="S1749" i="1"/>
  <c r="R1749" i="1"/>
  <c r="P1749" i="1"/>
  <c r="H1749" i="1"/>
  <c r="I1749" i="1" s="1"/>
  <c r="N1749" i="1" s="1"/>
  <c r="S1748" i="1"/>
  <c r="R1748" i="1"/>
  <c r="P1748" i="1"/>
  <c r="H1748" i="1"/>
  <c r="I1748" i="1" s="1"/>
  <c r="N1748" i="1" s="1"/>
  <c r="S1747" i="1"/>
  <c r="R1747" i="1"/>
  <c r="P1747" i="1"/>
  <c r="I1747" i="1"/>
  <c r="N1747" i="1" s="1"/>
  <c r="S1746" i="1"/>
  <c r="R1746" i="1"/>
  <c r="P1746" i="1"/>
  <c r="H1746" i="1"/>
  <c r="I1746" i="1" s="1"/>
  <c r="N1746" i="1" s="1"/>
  <c r="S1745" i="1"/>
  <c r="R1745" i="1"/>
  <c r="P1745" i="1"/>
  <c r="H1745" i="1"/>
  <c r="I1745" i="1" s="1"/>
  <c r="N1745" i="1" s="1"/>
  <c r="S1744" i="1"/>
  <c r="R1744" i="1"/>
  <c r="P1744" i="1"/>
  <c r="H1744" i="1"/>
  <c r="I1744" i="1" s="1"/>
  <c r="N1744" i="1" s="1"/>
  <c r="S1743" i="1"/>
  <c r="R1743" i="1"/>
  <c r="P1743" i="1"/>
  <c r="I1743" i="1"/>
  <c r="N1743" i="1" s="1"/>
  <c r="S1742" i="1"/>
  <c r="R1742" i="1"/>
  <c r="P1742" i="1"/>
  <c r="H1742" i="1"/>
  <c r="I1742" i="1" s="1"/>
  <c r="N1742" i="1" s="1"/>
  <c r="S1741" i="1"/>
  <c r="R1741" i="1"/>
  <c r="P1741" i="1"/>
  <c r="I1741" i="1"/>
  <c r="N1741" i="1" s="1"/>
  <c r="S1740" i="1"/>
  <c r="R1740" i="1"/>
  <c r="P1740" i="1"/>
  <c r="H1740" i="1"/>
  <c r="I1740" i="1" s="1"/>
  <c r="N1740" i="1" s="1"/>
  <c r="S1739" i="1"/>
  <c r="R1739" i="1"/>
  <c r="P1739" i="1"/>
  <c r="H1739" i="1"/>
  <c r="I1739" i="1" s="1"/>
  <c r="N1739" i="1" s="1"/>
  <c r="S1738" i="1"/>
  <c r="R1738" i="1"/>
  <c r="P1738" i="1"/>
  <c r="H1738" i="1"/>
  <c r="I1738" i="1" s="1"/>
  <c r="N1738" i="1" s="1"/>
  <c r="S1737" i="1"/>
  <c r="R1737" i="1"/>
  <c r="P1737" i="1"/>
  <c r="H1737" i="1"/>
  <c r="I1737" i="1" s="1"/>
  <c r="N1737" i="1" s="1"/>
  <c r="S1736" i="1"/>
  <c r="R1736" i="1"/>
  <c r="P1736" i="1"/>
  <c r="H1736" i="1"/>
  <c r="I1736" i="1" s="1"/>
  <c r="N1736" i="1" s="1"/>
  <c r="S1735" i="1"/>
  <c r="R1735" i="1"/>
  <c r="P1735" i="1"/>
  <c r="H1735" i="1"/>
  <c r="I1735" i="1" s="1"/>
  <c r="N1735" i="1" s="1"/>
  <c r="S1734" i="1"/>
  <c r="R1734" i="1"/>
  <c r="P1734" i="1"/>
  <c r="H1734" i="1"/>
  <c r="I1734" i="1" s="1"/>
  <c r="N1734" i="1" s="1"/>
  <c r="S1733" i="1"/>
  <c r="R1733" i="1"/>
  <c r="P1733" i="1"/>
  <c r="I1733" i="1"/>
  <c r="N1733" i="1" s="1"/>
  <c r="S1732" i="1"/>
  <c r="R1732" i="1"/>
  <c r="P1732" i="1"/>
  <c r="H1732" i="1"/>
  <c r="I1732" i="1" s="1"/>
  <c r="N1732" i="1" s="1"/>
  <c r="S1731" i="1"/>
  <c r="R1731" i="1"/>
  <c r="P1731" i="1"/>
  <c r="H1731" i="1"/>
  <c r="I1731" i="1" s="1"/>
  <c r="N1731" i="1" s="1"/>
  <c r="S1730" i="1"/>
  <c r="R1730" i="1"/>
  <c r="P1730" i="1"/>
  <c r="I1730" i="1"/>
  <c r="N1730" i="1" s="1"/>
  <c r="S1729" i="1"/>
  <c r="R1729" i="1"/>
  <c r="P1729" i="1"/>
  <c r="H1729" i="1"/>
  <c r="S1728" i="1"/>
  <c r="R1728" i="1"/>
  <c r="P1728" i="1"/>
  <c r="I1728" i="1"/>
  <c r="N1728" i="1" s="1"/>
  <c r="S1727" i="1"/>
  <c r="R1727" i="1"/>
  <c r="P1727" i="1"/>
  <c r="H1727" i="1"/>
  <c r="S1726" i="1"/>
  <c r="R1726" i="1"/>
  <c r="P1726" i="1"/>
  <c r="H1726" i="1"/>
  <c r="I1726" i="1" s="1"/>
  <c r="N1726" i="1" s="1"/>
  <c r="S1725" i="1"/>
  <c r="R1725" i="1"/>
  <c r="P1725" i="1"/>
  <c r="I1725" i="1"/>
  <c r="N1725" i="1" s="1"/>
  <c r="S1724" i="1"/>
  <c r="R1724" i="1"/>
  <c r="P1724" i="1"/>
  <c r="H1724" i="1"/>
  <c r="I1724" i="1" s="1"/>
  <c r="N1724" i="1" s="1"/>
  <c r="S1723" i="1"/>
  <c r="R1723" i="1"/>
  <c r="P1723" i="1"/>
  <c r="I1723" i="1"/>
  <c r="N1723" i="1" s="1"/>
  <c r="S1722" i="1"/>
  <c r="R1722" i="1"/>
  <c r="P1722" i="1"/>
  <c r="H1722" i="1"/>
  <c r="I1722" i="1" s="1"/>
  <c r="N1722" i="1" s="1"/>
  <c r="S1721" i="1"/>
  <c r="R1721" i="1"/>
  <c r="P1721" i="1"/>
  <c r="I1721" i="1"/>
  <c r="N1721" i="1" s="1"/>
  <c r="S1720" i="1"/>
  <c r="R1720" i="1"/>
  <c r="P1720" i="1"/>
  <c r="H1720" i="1"/>
  <c r="I1720" i="1" s="1"/>
  <c r="N1720" i="1" s="1"/>
  <c r="S1719" i="1"/>
  <c r="R1719" i="1"/>
  <c r="P1719" i="1"/>
  <c r="I1719" i="1"/>
  <c r="N1719" i="1" s="1"/>
  <c r="S1718" i="1"/>
  <c r="R1718" i="1"/>
  <c r="P1718" i="1"/>
  <c r="H1718" i="1"/>
  <c r="I1718" i="1" s="1"/>
  <c r="N1718" i="1" s="1"/>
  <c r="S1717" i="1"/>
  <c r="R1717" i="1"/>
  <c r="P1717" i="1"/>
  <c r="H1717" i="1"/>
  <c r="I1717" i="1" s="1"/>
  <c r="N1717" i="1" s="1"/>
  <c r="S1716" i="1"/>
  <c r="R1716" i="1"/>
  <c r="P1716" i="1"/>
  <c r="I1716" i="1"/>
  <c r="N1716" i="1" s="1"/>
  <c r="S1715" i="1"/>
  <c r="R1715" i="1"/>
  <c r="P1715" i="1"/>
  <c r="H1715" i="1"/>
  <c r="I1715" i="1" s="1"/>
  <c r="N1715" i="1" s="1"/>
  <c r="S1714" i="1"/>
  <c r="R1714" i="1"/>
  <c r="P1714" i="1"/>
  <c r="H1714" i="1"/>
  <c r="I1714" i="1" s="1"/>
  <c r="N1714" i="1" s="1"/>
  <c r="S1713" i="1"/>
  <c r="R1713" i="1"/>
  <c r="P1713" i="1"/>
  <c r="H1713" i="1"/>
  <c r="I1713" i="1" s="1"/>
  <c r="N1713" i="1" s="1"/>
  <c r="R1712" i="1"/>
  <c r="P1712" i="1"/>
  <c r="I1712" i="1"/>
  <c r="S1711" i="1"/>
  <c r="R1711" i="1"/>
  <c r="P1711" i="1"/>
  <c r="H1711" i="1"/>
  <c r="S1710" i="1"/>
  <c r="R1710" i="1"/>
  <c r="P1710" i="1"/>
  <c r="I1710" i="1"/>
  <c r="N1710" i="1" s="1"/>
  <c r="S1709" i="1"/>
  <c r="R1709" i="1"/>
  <c r="P1709" i="1"/>
  <c r="I1709" i="1"/>
  <c r="N1709" i="1" s="1"/>
  <c r="S1708" i="1"/>
  <c r="R1708" i="1"/>
  <c r="P1708" i="1"/>
  <c r="H1708" i="1"/>
  <c r="I1708" i="1" s="1"/>
  <c r="N1708" i="1" s="1"/>
  <c r="S1707" i="1"/>
  <c r="R1707" i="1"/>
  <c r="P1707" i="1"/>
  <c r="I1707" i="1"/>
  <c r="N1707" i="1" s="1"/>
  <c r="S1706" i="1"/>
  <c r="R1706" i="1"/>
  <c r="P1706" i="1"/>
  <c r="H1706" i="1"/>
  <c r="I1706" i="1" s="1"/>
  <c r="N1706" i="1" s="1"/>
  <c r="S1705" i="1"/>
  <c r="R1705" i="1"/>
  <c r="P1705" i="1"/>
  <c r="I1705" i="1"/>
  <c r="N1705" i="1" s="1"/>
  <c r="S1704" i="1"/>
  <c r="R1704" i="1"/>
  <c r="P1704" i="1"/>
  <c r="H1704" i="1"/>
  <c r="I1704" i="1" s="1"/>
  <c r="N1704" i="1" s="1"/>
  <c r="S1703" i="1"/>
  <c r="R1703" i="1"/>
  <c r="P1703" i="1"/>
  <c r="I1703" i="1"/>
  <c r="N1703" i="1" s="1"/>
  <c r="S1702" i="1"/>
  <c r="R1702" i="1"/>
  <c r="P1702" i="1"/>
  <c r="H1702" i="1"/>
  <c r="I1702" i="1" s="1"/>
  <c r="N1702" i="1" s="1"/>
  <c r="R1701" i="1"/>
  <c r="P1701" i="1"/>
  <c r="I1701" i="1"/>
  <c r="S1700" i="1"/>
  <c r="R1700" i="1"/>
  <c r="P1700" i="1"/>
  <c r="H1700" i="1"/>
  <c r="I1700" i="1" s="1"/>
  <c r="N1700" i="1" s="1"/>
  <c r="S1699" i="1"/>
  <c r="R1699" i="1"/>
  <c r="P1699" i="1"/>
  <c r="H1699" i="1"/>
  <c r="I1699" i="1" s="1"/>
  <c r="N1699" i="1" s="1"/>
  <c r="S1698" i="1"/>
  <c r="R1698" i="1"/>
  <c r="P1698" i="1"/>
  <c r="H1698" i="1"/>
  <c r="I1698" i="1" s="1"/>
  <c r="N1698" i="1" s="1"/>
  <c r="S1697" i="1"/>
  <c r="R1697" i="1"/>
  <c r="P1697" i="1"/>
  <c r="H1697" i="1"/>
  <c r="I1697" i="1" s="1"/>
  <c r="N1697" i="1" s="1"/>
  <c r="S1696" i="1"/>
  <c r="R1696" i="1"/>
  <c r="P1696" i="1"/>
  <c r="H1696" i="1"/>
  <c r="I1696" i="1" s="1"/>
  <c r="N1696" i="1" s="1"/>
  <c r="S1695" i="1"/>
  <c r="R1695" i="1"/>
  <c r="P1695" i="1"/>
  <c r="I1695" i="1"/>
  <c r="N1695" i="1" s="1"/>
  <c r="S1694" i="1"/>
  <c r="R1694" i="1"/>
  <c r="P1694" i="1"/>
  <c r="H1694" i="1"/>
  <c r="S1693" i="1"/>
  <c r="R1693" i="1"/>
  <c r="P1693" i="1"/>
  <c r="I1693" i="1"/>
  <c r="N1693" i="1" s="1"/>
  <c r="S1692" i="1"/>
  <c r="R1692" i="1"/>
  <c r="P1692" i="1"/>
  <c r="H1692" i="1"/>
  <c r="I1692" i="1" s="1"/>
  <c r="N1692" i="1" s="1"/>
  <c r="S1691" i="1"/>
  <c r="R1691" i="1"/>
  <c r="P1691" i="1"/>
  <c r="I1691" i="1"/>
  <c r="N1691" i="1" s="1"/>
  <c r="S1690" i="1"/>
  <c r="R1690" i="1"/>
  <c r="P1690" i="1"/>
  <c r="H1690" i="1"/>
  <c r="I1690" i="1" s="1"/>
  <c r="N1690" i="1" s="1"/>
  <c r="S1689" i="1"/>
  <c r="R1689" i="1"/>
  <c r="P1689" i="1"/>
  <c r="I1689" i="1"/>
  <c r="N1689" i="1" s="1"/>
  <c r="S1688" i="1"/>
  <c r="R1688" i="1"/>
  <c r="P1688" i="1"/>
  <c r="H1688" i="1"/>
  <c r="I1688" i="1" s="1"/>
  <c r="N1688" i="1" s="1"/>
  <c r="S1687" i="1"/>
  <c r="R1687" i="1"/>
  <c r="P1687" i="1"/>
  <c r="I1687" i="1"/>
  <c r="N1687" i="1" s="1"/>
  <c r="S1686" i="1"/>
  <c r="R1686" i="1"/>
  <c r="P1686" i="1"/>
  <c r="H1686" i="1"/>
  <c r="I1686" i="1" s="1"/>
  <c r="N1686" i="1" s="1"/>
  <c r="S1685" i="1"/>
  <c r="R1685" i="1"/>
  <c r="P1685" i="1"/>
  <c r="I1685" i="1"/>
  <c r="N1685" i="1" s="1"/>
  <c r="S1684" i="1"/>
  <c r="R1684" i="1"/>
  <c r="P1684" i="1"/>
  <c r="H1684" i="1"/>
  <c r="S1683" i="1"/>
  <c r="R1683" i="1"/>
  <c r="P1683" i="1"/>
  <c r="H1683" i="1"/>
  <c r="I1683" i="1" s="1"/>
  <c r="N1683" i="1" s="1"/>
  <c r="S1682" i="1"/>
  <c r="R1682" i="1"/>
  <c r="P1682" i="1"/>
  <c r="H1682" i="1"/>
  <c r="I1682" i="1" s="1"/>
  <c r="N1682" i="1" s="1"/>
  <c r="S1681" i="1"/>
  <c r="R1681" i="1"/>
  <c r="P1681" i="1"/>
  <c r="H1681" i="1"/>
  <c r="I1681" i="1" s="1"/>
  <c r="N1681" i="1" s="1"/>
  <c r="S1680" i="1"/>
  <c r="R1680" i="1"/>
  <c r="P1680" i="1"/>
  <c r="H1680" i="1"/>
  <c r="I1680" i="1" s="1"/>
  <c r="N1680" i="1" s="1"/>
  <c r="S1679" i="1"/>
  <c r="R1679" i="1"/>
  <c r="P1679" i="1"/>
  <c r="H1679" i="1"/>
  <c r="I1679" i="1" s="1"/>
  <c r="N1679" i="1" s="1"/>
  <c r="S1678" i="1"/>
  <c r="R1678" i="1"/>
  <c r="P1678" i="1"/>
  <c r="H1678" i="1"/>
  <c r="I1678" i="1" s="1"/>
  <c r="N1678" i="1" s="1"/>
  <c r="S1677" i="1"/>
  <c r="R1677" i="1"/>
  <c r="P1677" i="1"/>
  <c r="I1677" i="1"/>
  <c r="N1677" i="1" s="1"/>
  <c r="S1676" i="1"/>
  <c r="R1676" i="1"/>
  <c r="P1676" i="1"/>
  <c r="H1676" i="1"/>
  <c r="I1676" i="1" s="1"/>
  <c r="N1676" i="1" s="1"/>
  <c r="S1675" i="1"/>
  <c r="R1675" i="1"/>
  <c r="P1675" i="1"/>
  <c r="H1675" i="1"/>
  <c r="I1675" i="1" s="1"/>
  <c r="N1675" i="1" s="1"/>
  <c r="S1674" i="1"/>
  <c r="R1674" i="1"/>
  <c r="P1674" i="1"/>
  <c r="I1674" i="1"/>
  <c r="N1674" i="1" s="1"/>
  <c r="S1673" i="1"/>
  <c r="R1673" i="1"/>
  <c r="P1673" i="1"/>
  <c r="I1673" i="1"/>
  <c r="N1673" i="1" s="1"/>
  <c r="S1672" i="1"/>
  <c r="R1672" i="1"/>
  <c r="P1672" i="1"/>
  <c r="I1672" i="1"/>
  <c r="N1672" i="1" s="1"/>
  <c r="S1671" i="1"/>
  <c r="R1671" i="1"/>
  <c r="P1671" i="1"/>
  <c r="H1671" i="1"/>
  <c r="I1671" i="1" s="1"/>
  <c r="N1671" i="1" s="1"/>
  <c r="S1670" i="1"/>
  <c r="R1670" i="1"/>
  <c r="P1670" i="1"/>
  <c r="I1670" i="1"/>
  <c r="N1670" i="1" s="1"/>
  <c r="S1669" i="1"/>
  <c r="R1669" i="1"/>
  <c r="P1669" i="1"/>
  <c r="H1669" i="1"/>
  <c r="I1669" i="1" s="1"/>
  <c r="N1669" i="1" s="1"/>
  <c r="S1668" i="1"/>
  <c r="R1668" i="1"/>
  <c r="P1668" i="1"/>
  <c r="I1668" i="1"/>
  <c r="N1668" i="1" s="1"/>
  <c r="S1667" i="1"/>
  <c r="R1667" i="1"/>
  <c r="P1667" i="1"/>
  <c r="I1667" i="1"/>
  <c r="N1667" i="1" s="1"/>
  <c r="S1666" i="1"/>
  <c r="R1666" i="1"/>
  <c r="P1666" i="1"/>
  <c r="I1666" i="1"/>
  <c r="N1666" i="1" s="1"/>
  <c r="S1665" i="1"/>
  <c r="R1665" i="1"/>
  <c r="P1665" i="1"/>
  <c r="H1665" i="1"/>
  <c r="I1665" i="1" s="1"/>
  <c r="N1665" i="1" s="1"/>
  <c r="S1664" i="1"/>
  <c r="R1664" i="1"/>
  <c r="P1664" i="1"/>
  <c r="H1664" i="1"/>
  <c r="I1664" i="1" s="1"/>
  <c r="N1664" i="1" s="1"/>
  <c r="R1663" i="1"/>
  <c r="P1663" i="1"/>
  <c r="I1663" i="1"/>
  <c r="S1662" i="1"/>
  <c r="R1662" i="1"/>
  <c r="P1662" i="1"/>
  <c r="H1662" i="1"/>
  <c r="I1662" i="1" s="1"/>
  <c r="N1662" i="1" s="1"/>
  <c r="S1661" i="1"/>
  <c r="R1661" i="1"/>
  <c r="P1661" i="1"/>
  <c r="I1661" i="1"/>
  <c r="N1661" i="1" s="1"/>
  <c r="S1660" i="1"/>
  <c r="R1660" i="1"/>
  <c r="P1660" i="1"/>
  <c r="I1660" i="1"/>
  <c r="N1660" i="1" s="1"/>
  <c r="S1659" i="1"/>
  <c r="R1659" i="1"/>
  <c r="P1659" i="1"/>
  <c r="H1659" i="1"/>
  <c r="I1659" i="1" s="1"/>
  <c r="N1659" i="1" s="1"/>
  <c r="S1658" i="1"/>
  <c r="R1658" i="1"/>
  <c r="P1658" i="1"/>
  <c r="I1658" i="1"/>
  <c r="N1658" i="1" s="1"/>
  <c r="S1657" i="1"/>
  <c r="R1657" i="1"/>
  <c r="P1657" i="1"/>
  <c r="H1657" i="1"/>
  <c r="I1657" i="1" s="1"/>
  <c r="N1657" i="1" s="1"/>
  <c r="S1656" i="1"/>
  <c r="R1656" i="1"/>
  <c r="P1656" i="1"/>
  <c r="I1656" i="1"/>
  <c r="N1656" i="1" s="1"/>
  <c r="S1655" i="1"/>
  <c r="R1655" i="1"/>
  <c r="P1655" i="1"/>
  <c r="I1655" i="1"/>
  <c r="N1655" i="1" s="1"/>
  <c r="S1654" i="1"/>
  <c r="R1654" i="1"/>
  <c r="P1654" i="1"/>
  <c r="H1654" i="1"/>
  <c r="I1654" i="1" s="1"/>
  <c r="N1654" i="1" s="1"/>
  <c r="S1653" i="1"/>
  <c r="R1653" i="1"/>
  <c r="P1653" i="1"/>
  <c r="I1653" i="1"/>
  <c r="N1653" i="1" s="1"/>
  <c r="S1652" i="1"/>
  <c r="R1652" i="1"/>
  <c r="P1652" i="1"/>
  <c r="H1652" i="1"/>
  <c r="I1652" i="1" s="1"/>
  <c r="N1652" i="1" s="1"/>
  <c r="R1651" i="1"/>
  <c r="P1651" i="1"/>
  <c r="I1651" i="1"/>
  <c r="S1650" i="1"/>
  <c r="R1650" i="1"/>
  <c r="P1650" i="1"/>
  <c r="H1650" i="1"/>
  <c r="I1650" i="1" s="1"/>
  <c r="N1650" i="1" s="1"/>
  <c r="S1649" i="1"/>
  <c r="R1649" i="1"/>
  <c r="P1649" i="1"/>
  <c r="I1649" i="1"/>
  <c r="N1649" i="1" s="1"/>
  <c r="S1648" i="1"/>
  <c r="R1648" i="1"/>
  <c r="P1648" i="1"/>
  <c r="H1648" i="1"/>
  <c r="I1648" i="1" s="1"/>
  <c r="N1648" i="1" s="1"/>
  <c r="S1647" i="1"/>
  <c r="R1647" i="1"/>
  <c r="P1647" i="1"/>
  <c r="I1647" i="1"/>
  <c r="N1647" i="1" s="1"/>
  <c r="S1646" i="1"/>
  <c r="R1646" i="1"/>
  <c r="P1646" i="1"/>
  <c r="H1646" i="1"/>
  <c r="I1646" i="1" s="1"/>
  <c r="N1646" i="1" s="1"/>
  <c r="S1645" i="1"/>
  <c r="R1645" i="1"/>
  <c r="P1645" i="1"/>
  <c r="I1645" i="1"/>
  <c r="N1645" i="1" s="1"/>
  <c r="S1644" i="1"/>
  <c r="R1644" i="1"/>
  <c r="P1644" i="1"/>
  <c r="H1644" i="1"/>
  <c r="S1643" i="1"/>
  <c r="R1643" i="1"/>
  <c r="P1643" i="1"/>
  <c r="H1643" i="1"/>
  <c r="I1643" i="1" s="1"/>
  <c r="N1643" i="1" s="1"/>
  <c r="S1642" i="1"/>
  <c r="R1642" i="1"/>
  <c r="P1642" i="1"/>
  <c r="H1642" i="1"/>
  <c r="I1642" i="1" s="1"/>
  <c r="N1642" i="1" s="1"/>
  <c r="S1641" i="1"/>
  <c r="R1641" i="1"/>
  <c r="P1641" i="1"/>
  <c r="H1641" i="1"/>
  <c r="I1641" i="1" s="1"/>
  <c r="N1641" i="1" s="1"/>
  <c r="R1640" i="1"/>
  <c r="P1640" i="1"/>
  <c r="I1640" i="1"/>
  <c r="S1639" i="1"/>
  <c r="R1639" i="1"/>
  <c r="P1639" i="1"/>
  <c r="H1639" i="1"/>
  <c r="I1639" i="1" s="1"/>
  <c r="N1639" i="1" s="1"/>
  <c r="S1638" i="1"/>
  <c r="R1638" i="1"/>
  <c r="P1638" i="1"/>
  <c r="H1638" i="1"/>
  <c r="I1638" i="1" s="1"/>
  <c r="N1638" i="1" s="1"/>
  <c r="S1637" i="1"/>
  <c r="R1637" i="1"/>
  <c r="P1637" i="1"/>
  <c r="I1637" i="1"/>
  <c r="N1637" i="1" s="1"/>
  <c r="S1636" i="1"/>
  <c r="R1636" i="1"/>
  <c r="P1636" i="1"/>
  <c r="H1636" i="1"/>
  <c r="I1636" i="1" s="1"/>
  <c r="N1636" i="1" s="1"/>
  <c r="R1635" i="1"/>
  <c r="P1635" i="1"/>
  <c r="I1635" i="1"/>
  <c r="S1634" i="1"/>
  <c r="R1634" i="1"/>
  <c r="P1634" i="1"/>
  <c r="H1634" i="1"/>
  <c r="I1634" i="1" s="1"/>
  <c r="N1634" i="1" s="1"/>
  <c r="S1633" i="1"/>
  <c r="R1633" i="1"/>
  <c r="P1633" i="1"/>
  <c r="I1633" i="1"/>
  <c r="N1633" i="1" s="1"/>
  <c r="S1632" i="1"/>
  <c r="R1632" i="1"/>
  <c r="P1632" i="1"/>
  <c r="I1632" i="1"/>
  <c r="N1632" i="1" s="1"/>
  <c r="S1631" i="1"/>
  <c r="R1631" i="1"/>
  <c r="P1631" i="1"/>
  <c r="H1631" i="1"/>
  <c r="S1630" i="1"/>
  <c r="R1630" i="1"/>
  <c r="P1630" i="1"/>
  <c r="I1630" i="1"/>
  <c r="N1630" i="1" s="1"/>
  <c r="S1629" i="1"/>
  <c r="R1629" i="1"/>
  <c r="P1629" i="1"/>
  <c r="H1629" i="1"/>
  <c r="I1629" i="1" s="1"/>
  <c r="N1629" i="1" s="1"/>
  <c r="S1628" i="1"/>
  <c r="R1628" i="1"/>
  <c r="P1628" i="1"/>
  <c r="I1628" i="1"/>
  <c r="N1628" i="1" s="1"/>
  <c r="S1627" i="1"/>
  <c r="R1627" i="1"/>
  <c r="P1627" i="1"/>
  <c r="H1627" i="1"/>
  <c r="I1627" i="1" s="1"/>
  <c r="N1627" i="1" s="1"/>
  <c r="S1626" i="1"/>
  <c r="R1626" i="1"/>
  <c r="P1626" i="1"/>
  <c r="I1626" i="1"/>
  <c r="N1626" i="1" s="1"/>
  <c r="R1625" i="1"/>
  <c r="P1625" i="1"/>
  <c r="I1625" i="1"/>
  <c r="N1625" i="1" s="1"/>
  <c r="S1624" i="1"/>
  <c r="R1624" i="1"/>
  <c r="P1624" i="1"/>
  <c r="H1624" i="1"/>
  <c r="S1623" i="1"/>
  <c r="R1623" i="1"/>
  <c r="P1623" i="1"/>
  <c r="I1623" i="1"/>
  <c r="N1623" i="1" s="1"/>
  <c r="S1622" i="1"/>
  <c r="R1622" i="1"/>
  <c r="P1622" i="1"/>
  <c r="I1622" i="1"/>
  <c r="N1622" i="1" s="1"/>
  <c r="S1621" i="1"/>
  <c r="R1621" i="1"/>
  <c r="P1621" i="1"/>
  <c r="H1621" i="1"/>
  <c r="I1621" i="1" s="1"/>
  <c r="N1621" i="1" s="1"/>
  <c r="S1620" i="1"/>
  <c r="R1620" i="1"/>
  <c r="P1620" i="1"/>
  <c r="I1620" i="1"/>
  <c r="S1619" i="1"/>
  <c r="R1619" i="1"/>
  <c r="P1619" i="1"/>
  <c r="H1619" i="1"/>
  <c r="I1619" i="1" s="1"/>
  <c r="N1619" i="1" s="1"/>
  <c r="S1618" i="1"/>
  <c r="R1618" i="1"/>
  <c r="P1618" i="1"/>
  <c r="I1618" i="1"/>
  <c r="N1618" i="1" s="1"/>
  <c r="S1617" i="1"/>
  <c r="R1617" i="1"/>
  <c r="P1617" i="1"/>
  <c r="H1617" i="1"/>
  <c r="I1617" i="1" s="1"/>
  <c r="N1617" i="1" s="1"/>
  <c r="S1616" i="1"/>
  <c r="R1616" i="1"/>
  <c r="P1616" i="1"/>
  <c r="I1616" i="1"/>
  <c r="N1616" i="1" s="1"/>
  <c r="S1615" i="1"/>
  <c r="R1615" i="1"/>
  <c r="P1615" i="1"/>
  <c r="I1615" i="1"/>
  <c r="N1615" i="1" s="1"/>
  <c r="S1614" i="1"/>
  <c r="R1614" i="1"/>
  <c r="P1614" i="1"/>
  <c r="I1614" i="1"/>
  <c r="N1614" i="1" s="1"/>
  <c r="S1613" i="1"/>
  <c r="R1613" i="1"/>
  <c r="P1613" i="1"/>
  <c r="H1613" i="1"/>
  <c r="I1613" i="1" s="1"/>
  <c r="N1613" i="1" s="1"/>
  <c r="S1612" i="1"/>
  <c r="R1612" i="1"/>
  <c r="P1612" i="1"/>
  <c r="I1612" i="1"/>
  <c r="N1612" i="1" s="1"/>
  <c r="S1611" i="1"/>
  <c r="R1611" i="1"/>
  <c r="P1611" i="1"/>
  <c r="H1611" i="1"/>
  <c r="I1611" i="1" s="1"/>
  <c r="N1611" i="1" s="1"/>
  <c r="S1610" i="1"/>
  <c r="R1610" i="1"/>
  <c r="P1610" i="1"/>
  <c r="I1610" i="1"/>
  <c r="N1610" i="1" s="1"/>
  <c r="S1609" i="1"/>
  <c r="R1609" i="1"/>
  <c r="P1609" i="1"/>
  <c r="H1609" i="1"/>
  <c r="I1609" i="1" s="1"/>
  <c r="N1609" i="1" s="1"/>
  <c r="S1608" i="1"/>
  <c r="R1608" i="1"/>
  <c r="P1608" i="1"/>
  <c r="I1608" i="1"/>
  <c r="N1608" i="1" s="1"/>
  <c r="S1607" i="1"/>
  <c r="R1607" i="1"/>
  <c r="P1607" i="1"/>
  <c r="H1607" i="1"/>
  <c r="I1607" i="1" s="1"/>
  <c r="N1607" i="1" s="1"/>
  <c r="S1606" i="1"/>
  <c r="R1606" i="1"/>
  <c r="P1606" i="1"/>
  <c r="H1606" i="1"/>
  <c r="I1606" i="1" s="1"/>
  <c r="N1606" i="1" s="1"/>
  <c r="S1605" i="1"/>
  <c r="R1605" i="1"/>
  <c r="P1605" i="1"/>
  <c r="H1605" i="1"/>
  <c r="I1605" i="1" s="1"/>
  <c r="N1605" i="1" s="1"/>
  <c r="S1604" i="1"/>
  <c r="R1604" i="1"/>
  <c r="P1604" i="1"/>
  <c r="H1604" i="1"/>
  <c r="I1604" i="1" s="1"/>
  <c r="N1604" i="1" s="1"/>
  <c r="S1603" i="1"/>
  <c r="R1603" i="1"/>
  <c r="P1603" i="1"/>
  <c r="H1603" i="1"/>
  <c r="I1603" i="1" s="1"/>
  <c r="N1603" i="1" s="1"/>
  <c r="S1602" i="1"/>
  <c r="R1602" i="1"/>
  <c r="P1602" i="1"/>
  <c r="H1602" i="1"/>
  <c r="S1601" i="1"/>
  <c r="R1601" i="1"/>
  <c r="P1601" i="1"/>
  <c r="H1601" i="1"/>
  <c r="I1601" i="1" s="1"/>
  <c r="N1601" i="1" s="1"/>
  <c r="S1600" i="1"/>
  <c r="R1600" i="1"/>
  <c r="P1600" i="1"/>
  <c r="H1600" i="1"/>
  <c r="S1599" i="1"/>
  <c r="R1599" i="1"/>
  <c r="P1599" i="1"/>
  <c r="H1599" i="1"/>
  <c r="I1599" i="1" s="1"/>
  <c r="N1599" i="1" s="1"/>
  <c r="S1598" i="1"/>
  <c r="R1598" i="1"/>
  <c r="P1598" i="1"/>
  <c r="I1598" i="1"/>
  <c r="N1598" i="1" s="1"/>
  <c r="S1597" i="1"/>
  <c r="R1597" i="1"/>
  <c r="P1597" i="1"/>
  <c r="I1597" i="1"/>
  <c r="N1597" i="1" s="1"/>
  <c r="S1596" i="1"/>
  <c r="R1596" i="1"/>
  <c r="P1596" i="1"/>
  <c r="H1596" i="1"/>
  <c r="I1596" i="1" s="1"/>
  <c r="N1596" i="1" s="1"/>
  <c r="S1595" i="1"/>
  <c r="R1595" i="1"/>
  <c r="P1595" i="1"/>
  <c r="I1595" i="1"/>
  <c r="N1595" i="1" s="1"/>
  <c r="S1594" i="1"/>
  <c r="R1594" i="1"/>
  <c r="P1594" i="1"/>
  <c r="H1594" i="1"/>
  <c r="I1594" i="1" s="1"/>
  <c r="N1594" i="1" s="1"/>
  <c r="S1593" i="1"/>
  <c r="R1593" i="1"/>
  <c r="P1593" i="1"/>
  <c r="I1593" i="1"/>
  <c r="N1593" i="1" s="1"/>
  <c r="S1592" i="1"/>
  <c r="R1592" i="1"/>
  <c r="P1592" i="1"/>
  <c r="H1592" i="1"/>
  <c r="I1592" i="1" s="1"/>
  <c r="N1592" i="1" s="1"/>
  <c r="S1591" i="1"/>
  <c r="R1591" i="1"/>
  <c r="P1591" i="1"/>
  <c r="I1591" i="1"/>
  <c r="N1591" i="1" s="1"/>
  <c r="S1590" i="1"/>
  <c r="R1590" i="1"/>
  <c r="P1590" i="1"/>
  <c r="I1590" i="1"/>
  <c r="N1590" i="1" s="1"/>
  <c r="S1589" i="1"/>
  <c r="R1589" i="1"/>
  <c r="P1589" i="1"/>
  <c r="H1589" i="1"/>
  <c r="I1589" i="1" s="1"/>
  <c r="N1589" i="1" s="1"/>
  <c r="S1588" i="1"/>
  <c r="R1588" i="1"/>
  <c r="P1588" i="1"/>
  <c r="I1588" i="1"/>
  <c r="N1588" i="1" s="1"/>
  <c r="S1587" i="1"/>
  <c r="R1587" i="1"/>
  <c r="P1587" i="1"/>
  <c r="H1587" i="1"/>
  <c r="I1587" i="1" s="1"/>
  <c r="N1587" i="1" s="1"/>
  <c r="S1586" i="1"/>
  <c r="R1586" i="1"/>
  <c r="P1586" i="1"/>
  <c r="I1586" i="1"/>
  <c r="N1586" i="1" s="1"/>
  <c r="S1585" i="1"/>
  <c r="R1585" i="1"/>
  <c r="P1585" i="1"/>
  <c r="H1585" i="1"/>
  <c r="I1585" i="1" s="1"/>
  <c r="N1585" i="1" s="1"/>
  <c r="S1584" i="1"/>
  <c r="R1584" i="1"/>
  <c r="P1584" i="1"/>
  <c r="I1584" i="1"/>
  <c r="N1584" i="1" s="1"/>
  <c r="S1583" i="1"/>
  <c r="R1583" i="1"/>
  <c r="P1583" i="1"/>
  <c r="H1583" i="1"/>
  <c r="I1583" i="1" s="1"/>
  <c r="N1583" i="1" s="1"/>
  <c r="S1582" i="1"/>
  <c r="R1582" i="1"/>
  <c r="P1582" i="1"/>
  <c r="I1582" i="1"/>
  <c r="N1582" i="1" s="1"/>
  <c r="S1581" i="1"/>
  <c r="R1581" i="1"/>
  <c r="P1581" i="1"/>
  <c r="H1581" i="1"/>
  <c r="I1581" i="1" s="1"/>
  <c r="N1581" i="1" s="1"/>
  <c r="S1580" i="1"/>
  <c r="R1580" i="1"/>
  <c r="P1580" i="1"/>
  <c r="H1580" i="1"/>
  <c r="I1580" i="1" s="1"/>
  <c r="N1580" i="1" s="1"/>
  <c r="S1579" i="1"/>
  <c r="R1579" i="1"/>
  <c r="P1579" i="1"/>
  <c r="I1579" i="1"/>
  <c r="N1579" i="1" s="1"/>
  <c r="S1578" i="1"/>
  <c r="R1578" i="1"/>
  <c r="P1578" i="1"/>
  <c r="H1578" i="1"/>
  <c r="I1578" i="1" s="1"/>
  <c r="N1578" i="1" s="1"/>
  <c r="S1577" i="1"/>
  <c r="R1577" i="1"/>
  <c r="P1577" i="1"/>
  <c r="I1577" i="1"/>
  <c r="N1577" i="1" s="1"/>
  <c r="S1576" i="1"/>
  <c r="R1576" i="1"/>
  <c r="P1576" i="1"/>
  <c r="H1576" i="1"/>
  <c r="I1576" i="1" s="1"/>
  <c r="N1576" i="1" s="1"/>
  <c r="S1575" i="1"/>
  <c r="R1575" i="1"/>
  <c r="P1575" i="1"/>
  <c r="I1575" i="1"/>
  <c r="N1575" i="1" s="1"/>
  <c r="S1574" i="1"/>
  <c r="R1574" i="1"/>
  <c r="P1574" i="1"/>
  <c r="H1574" i="1"/>
  <c r="I1574" i="1" s="1"/>
  <c r="N1574" i="1" s="1"/>
  <c r="S1573" i="1"/>
  <c r="R1573" i="1"/>
  <c r="P1573" i="1"/>
  <c r="I1573" i="1"/>
  <c r="N1573" i="1" s="1"/>
  <c r="S1572" i="1"/>
  <c r="R1572" i="1"/>
  <c r="P1572" i="1"/>
  <c r="H1572" i="1"/>
  <c r="I1572" i="1" s="1"/>
  <c r="N1572" i="1" s="1"/>
  <c r="S1571" i="1"/>
  <c r="R1571" i="1"/>
  <c r="P1571" i="1"/>
  <c r="I1571" i="1"/>
  <c r="N1571" i="1" s="1"/>
  <c r="S1570" i="1"/>
  <c r="R1570" i="1"/>
  <c r="P1570" i="1"/>
  <c r="H1570" i="1"/>
  <c r="S1569" i="1"/>
  <c r="R1569" i="1"/>
  <c r="P1569" i="1"/>
  <c r="I1569" i="1"/>
  <c r="N1569" i="1" s="1"/>
  <c r="S1568" i="1"/>
  <c r="R1568" i="1"/>
  <c r="P1568" i="1"/>
  <c r="I1568" i="1"/>
  <c r="N1568" i="1" s="1"/>
  <c r="S1567" i="1"/>
  <c r="R1567" i="1"/>
  <c r="P1567" i="1"/>
  <c r="H1567" i="1"/>
  <c r="I1567" i="1" s="1"/>
  <c r="N1567" i="1" s="1"/>
  <c r="S1566" i="1"/>
  <c r="R1566" i="1"/>
  <c r="P1566" i="1"/>
  <c r="I1566" i="1"/>
  <c r="N1566" i="1" s="1"/>
  <c r="S1565" i="1"/>
  <c r="R1565" i="1"/>
  <c r="P1565" i="1"/>
  <c r="H1565" i="1"/>
  <c r="I1565" i="1" s="1"/>
  <c r="N1565" i="1" s="1"/>
  <c r="S1564" i="1"/>
  <c r="R1564" i="1"/>
  <c r="P1564" i="1"/>
  <c r="I1564" i="1"/>
  <c r="N1564" i="1" s="1"/>
  <c r="S1563" i="1"/>
  <c r="R1563" i="1"/>
  <c r="P1563" i="1"/>
  <c r="I1563" i="1"/>
  <c r="N1563" i="1" s="1"/>
  <c r="S1562" i="1"/>
  <c r="R1562" i="1"/>
  <c r="P1562" i="1"/>
  <c r="I1562" i="1"/>
  <c r="N1562" i="1" s="1"/>
  <c r="S1561" i="1"/>
  <c r="R1561" i="1"/>
  <c r="P1561" i="1"/>
  <c r="H1561" i="1"/>
  <c r="I1561" i="1" s="1"/>
  <c r="N1561" i="1" s="1"/>
  <c r="S1560" i="1"/>
  <c r="R1560" i="1"/>
  <c r="P1560" i="1"/>
  <c r="I1560" i="1"/>
  <c r="N1560" i="1" s="1"/>
  <c r="S1559" i="1"/>
  <c r="R1559" i="1"/>
  <c r="P1559" i="1"/>
  <c r="H1559" i="1"/>
  <c r="I1559" i="1" s="1"/>
  <c r="N1559" i="1" s="1"/>
  <c r="R1558" i="1"/>
  <c r="P1558" i="1"/>
  <c r="I1558" i="1"/>
  <c r="S1557" i="1"/>
  <c r="R1557" i="1"/>
  <c r="P1557" i="1"/>
  <c r="H1557" i="1"/>
  <c r="I1557" i="1" s="1"/>
  <c r="N1557" i="1" s="1"/>
  <c r="S1556" i="1"/>
  <c r="R1556" i="1"/>
  <c r="P1556" i="1"/>
  <c r="I1556" i="1"/>
  <c r="N1556" i="1" s="1"/>
  <c r="S1555" i="1"/>
  <c r="R1555" i="1"/>
  <c r="P1555" i="1"/>
  <c r="I1555" i="1"/>
  <c r="N1555" i="1" s="1"/>
  <c r="S1554" i="1"/>
  <c r="R1554" i="1"/>
  <c r="P1554" i="1"/>
  <c r="I1554" i="1"/>
  <c r="N1554" i="1" s="1"/>
  <c r="S1553" i="1"/>
  <c r="R1553" i="1"/>
  <c r="P1553" i="1"/>
  <c r="H1553" i="1"/>
  <c r="I1553" i="1" s="1"/>
  <c r="N1553" i="1" s="1"/>
  <c r="S1552" i="1"/>
  <c r="R1552" i="1"/>
  <c r="P1552" i="1"/>
  <c r="I1552" i="1"/>
  <c r="N1552" i="1" s="1"/>
  <c r="S1551" i="1"/>
  <c r="R1551" i="1"/>
  <c r="P1551" i="1"/>
  <c r="H1551" i="1"/>
  <c r="I1551" i="1" s="1"/>
  <c r="N1551" i="1" s="1"/>
  <c r="S1550" i="1"/>
  <c r="R1550" i="1"/>
  <c r="P1550" i="1"/>
  <c r="I1550" i="1"/>
  <c r="N1550" i="1" s="1"/>
  <c r="S1549" i="1"/>
  <c r="R1549" i="1"/>
  <c r="P1549" i="1"/>
  <c r="I1549" i="1"/>
  <c r="N1549" i="1" s="1"/>
  <c r="S1548" i="1"/>
  <c r="R1548" i="1"/>
  <c r="P1548" i="1"/>
  <c r="H1548" i="1"/>
  <c r="I1548" i="1" s="1"/>
  <c r="N1548" i="1" s="1"/>
  <c r="S1547" i="1"/>
  <c r="R1547" i="1"/>
  <c r="P1547" i="1"/>
  <c r="I1547" i="1"/>
  <c r="N1547" i="1" s="1"/>
  <c r="S1546" i="1"/>
  <c r="R1546" i="1"/>
  <c r="P1546" i="1"/>
  <c r="I1546" i="1"/>
  <c r="N1546" i="1" s="1"/>
  <c r="S1545" i="1"/>
  <c r="R1545" i="1"/>
  <c r="P1545" i="1"/>
  <c r="H1545" i="1"/>
  <c r="I1545" i="1" s="1"/>
  <c r="N1545" i="1" s="1"/>
  <c r="S1544" i="1"/>
  <c r="R1544" i="1"/>
  <c r="P1544" i="1"/>
  <c r="I1544" i="1"/>
  <c r="N1544" i="1" s="1"/>
  <c r="S1543" i="1"/>
  <c r="R1543" i="1"/>
  <c r="P1543" i="1"/>
  <c r="H1543" i="1"/>
  <c r="I1543" i="1" s="1"/>
  <c r="N1543" i="1" s="1"/>
  <c r="S1542" i="1"/>
  <c r="R1542" i="1"/>
  <c r="P1542" i="1"/>
  <c r="I1542" i="1"/>
  <c r="N1542" i="1" s="1"/>
  <c r="S1541" i="1"/>
  <c r="R1541" i="1"/>
  <c r="P1541" i="1"/>
  <c r="H1541" i="1"/>
  <c r="I1541" i="1" s="1"/>
  <c r="N1541" i="1" s="1"/>
  <c r="S1540" i="1"/>
  <c r="R1540" i="1"/>
  <c r="P1540" i="1"/>
  <c r="I1540" i="1"/>
  <c r="N1540" i="1" s="1"/>
  <c r="S1539" i="1"/>
  <c r="R1539" i="1"/>
  <c r="P1539" i="1"/>
  <c r="H1539" i="1"/>
  <c r="I1539" i="1" s="1"/>
  <c r="N1539" i="1" s="1"/>
  <c r="S1538" i="1"/>
  <c r="R1538" i="1"/>
  <c r="P1538" i="1"/>
  <c r="I1538" i="1"/>
  <c r="N1538" i="1" s="1"/>
  <c r="S1537" i="1"/>
  <c r="R1537" i="1"/>
  <c r="P1537" i="1"/>
  <c r="H1537" i="1"/>
  <c r="R1536" i="1"/>
  <c r="P1536" i="1"/>
  <c r="I1536" i="1"/>
  <c r="S1535" i="1"/>
  <c r="R1535" i="1"/>
  <c r="P1535" i="1"/>
  <c r="H1535" i="1"/>
  <c r="I1535" i="1" s="1"/>
  <c r="N1535" i="1" s="1"/>
  <c r="S1534" i="1"/>
  <c r="R1534" i="1"/>
  <c r="P1534" i="1"/>
  <c r="I1534" i="1"/>
  <c r="N1534" i="1" s="1"/>
  <c r="S1533" i="1"/>
  <c r="R1533" i="1"/>
  <c r="P1533" i="1"/>
  <c r="I1533" i="1"/>
  <c r="N1533" i="1" s="1"/>
  <c r="S1532" i="1"/>
  <c r="R1532" i="1"/>
  <c r="P1532" i="1"/>
  <c r="H1532" i="1"/>
  <c r="I1532" i="1" s="1"/>
  <c r="N1532" i="1" s="1"/>
  <c r="S1531" i="1"/>
  <c r="R1531" i="1"/>
  <c r="P1531" i="1"/>
  <c r="I1531" i="1"/>
  <c r="N1531" i="1" s="1"/>
  <c r="S1530" i="1"/>
  <c r="R1530" i="1"/>
  <c r="P1530" i="1"/>
  <c r="H1530" i="1"/>
  <c r="I1530" i="1" s="1"/>
  <c r="N1530" i="1" s="1"/>
  <c r="S1529" i="1"/>
  <c r="R1529" i="1"/>
  <c r="P1529" i="1"/>
  <c r="I1529" i="1"/>
  <c r="N1529" i="1" s="1"/>
  <c r="S1528" i="1"/>
  <c r="R1528" i="1"/>
  <c r="P1528" i="1"/>
  <c r="I1528" i="1"/>
  <c r="N1528" i="1" s="1"/>
  <c r="S1527" i="1"/>
  <c r="R1527" i="1"/>
  <c r="P1527" i="1"/>
  <c r="I1527" i="1"/>
  <c r="N1527" i="1" s="1"/>
  <c r="S1526" i="1"/>
  <c r="R1526" i="1"/>
  <c r="P1526" i="1"/>
  <c r="I1526" i="1"/>
  <c r="N1526" i="1" s="1"/>
  <c r="S1525" i="1"/>
  <c r="R1525" i="1"/>
  <c r="P1525" i="1"/>
  <c r="H1525" i="1"/>
  <c r="S1524" i="1"/>
  <c r="R1524" i="1"/>
  <c r="P1524" i="1"/>
  <c r="H1524" i="1"/>
  <c r="S1523" i="1"/>
  <c r="R1523" i="1"/>
  <c r="P1523" i="1"/>
  <c r="I1523" i="1"/>
  <c r="N1523" i="1" s="1"/>
  <c r="S1522" i="1"/>
  <c r="R1522" i="1"/>
  <c r="P1522" i="1"/>
  <c r="I1522" i="1"/>
  <c r="N1522" i="1" s="1"/>
  <c r="S1521" i="1"/>
  <c r="R1521" i="1"/>
  <c r="P1521" i="1"/>
  <c r="H1521" i="1"/>
  <c r="I1521" i="1" s="1"/>
  <c r="N1521" i="1" s="1"/>
  <c r="S1520" i="1"/>
  <c r="R1520" i="1"/>
  <c r="P1520" i="1"/>
  <c r="I1520" i="1"/>
  <c r="N1520" i="1" s="1"/>
  <c r="S1519" i="1"/>
  <c r="R1519" i="1"/>
  <c r="P1519" i="1"/>
  <c r="I1519" i="1"/>
  <c r="N1519" i="1" s="1"/>
  <c r="S1518" i="1"/>
  <c r="R1518" i="1"/>
  <c r="P1518" i="1"/>
  <c r="I1518" i="1"/>
  <c r="N1518" i="1" s="1"/>
  <c r="S1517" i="1"/>
  <c r="R1517" i="1"/>
  <c r="P1517" i="1"/>
  <c r="H1517" i="1"/>
  <c r="I1517" i="1" s="1"/>
  <c r="N1517" i="1" s="1"/>
  <c r="S1516" i="1"/>
  <c r="R1516" i="1"/>
  <c r="P1516" i="1"/>
  <c r="I1516" i="1"/>
  <c r="N1516" i="1" s="1"/>
  <c r="S1515" i="1"/>
  <c r="R1515" i="1"/>
  <c r="P1515" i="1"/>
  <c r="H1515" i="1"/>
  <c r="S1514" i="1"/>
  <c r="R1514" i="1"/>
  <c r="P1514" i="1"/>
  <c r="I1514" i="1"/>
  <c r="N1514" i="1" s="1"/>
  <c r="S1513" i="1"/>
  <c r="R1513" i="1"/>
  <c r="P1513" i="1"/>
  <c r="I1513" i="1"/>
  <c r="N1513" i="1" s="1"/>
  <c r="S1512" i="1"/>
  <c r="R1512" i="1"/>
  <c r="P1512" i="1"/>
  <c r="I1512" i="1"/>
  <c r="N1512" i="1" s="1"/>
  <c r="S1511" i="1"/>
  <c r="R1511" i="1"/>
  <c r="P1511" i="1"/>
  <c r="I1511" i="1"/>
  <c r="N1511" i="1" s="1"/>
  <c r="S1510" i="1"/>
  <c r="R1510" i="1"/>
  <c r="P1510" i="1"/>
  <c r="H1510" i="1"/>
  <c r="I1510" i="1" s="1"/>
  <c r="N1510" i="1" s="1"/>
  <c r="S1509" i="1"/>
  <c r="R1509" i="1"/>
  <c r="P1509" i="1"/>
  <c r="H1509" i="1"/>
  <c r="I1509" i="1" s="1"/>
  <c r="N1509" i="1" s="1"/>
  <c r="S1508" i="1"/>
  <c r="R1508" i="1"/>
  <c r="P1508" i="1"/>
  <c r="I1508" i="1"/>
  <c r="N1508" i="1" s="1"/>
  <c r="S1507" i="1"/>
  <c r="R1507" i="1"/>
  <c r="P1507" i="1"/>
  <c r="H1507" i="1"/>
  <c r="I1507" i="1" s="1"/>
  <c r="N1507" i="1" s="1"/>
  <c r="S1506" i="1"/>
  <c r="R1506" i="1"/>
  <c r="P1506" i="1"/>
  <c r="I1506" i="1"/>
  <c r="N1506" i="1" s="1"/>
  <c r="S1505" i="1"/>
  <c r="R1505" i="1"/>
  <c r="P1505" i="1"/>
  <c r="H1505" i="1"/>
  <c r="I1505" i="1" s="1"/>
  <c r="N1505" i="1" s="1"/>
  <c r="S1504" i="1"/>
  <c r="R1504" i="1"/>
  <c r="P1504" i="1"/>
  <c r="I1504" i="1"/>
  <c r="N1504" i="1" s="1"/>
  <c r="S1503" i="1"/>
  <c r="R1503" i="1"/>
  <c r="P1503" i="1"/>
  <c r="H1503" i="1"/>
  <c r="I1503" i="1" s="1"/>
  <c r="N1503" i="1" s="1"/>
  <c r="S1502" i="1"/>
  <c r="R1502" i="1"/>
  <c r="P1502" i="1"/>
  <c r="I1502" i="1"/>
  <c r="N1502" i="1" s="1"/>
  <c r="S1501" i="1"/>
  <c r="R1501" i="1"/>
  <c r="P1501" i="1"/>
  <c r="H1501" i="1"/>
  <c r="I1501" i="1" s="1"/>
  <c r="N1501" i="1" s="1"/>
  <c r="S1500" i="1"/>
  <c r="R1500" i="1"/>
  <c r="P1500" i="1"/>
  <c r="I1500" i="1"/>
  <c r="N1500" i="1" s="1"/>
  <c r="S1499" i="1"/>
  <c r="R1499" i="1"/>
  <c r="P1499" i="1"/>
  <c r="H1499" i="1"/>
  <c r="S1498" i="1"/>
  <c r="R1498" i="1"/>
  <c r="P1498" i="1"/>
  <c r="I1498" i="1"/>
  <c r="N1498" i="1" s="1"/>
  <c r="S1497" i="1"/>
  <c r="R1497" i="1"/>
  <c r="P1497" i="1"/>
  <c r="I1497" i="1"/>
  <c r="N1497" i="1" s="1"/>
  <c r="S1496" i="1"/>
  <c r="R1496" i="1"/>
  <c r="P1496" i="1"/>
  <c r="H1496" i="1"/>
  <c r="I1496" i="1" s="1"/>
  <c r="N1496" i="1" s="1"/>
  <c r="S1495" i="1"/>
  <c r="R1495" i="1"/>
  <c r="P1495" i="1"/>
  <c r="I1495" i="1"/>
  <c r="N1495" i="1" s="1"/>
  <c r="S1494" i="1"/>
  <c r="R1494" i="1"/>
  <c r="P1494" i="1"/>
  <c r="H1494" i="1"/>
  <c r="I1494" i="1" s="1"/>
  <c r="N1494" i="1" s="1"/>
  <c r="S1493" i="1"/>
  <c r="R1493" i="1"/>
  <c r="P1493" i="1"/>
  <c r="I1493" i="1"/>
  <c r="N1493" i="1" s="1"/>
  <c r="S1492" i="1"/>
  <c r="R1492" i="1"/>
  <c r="P1492" i="1"/>
  <c r="H1492" i="1"/>
  <c r="I1492" i="1" s="1"/>
  <c r="N1492" i="1" s="1"/>
  <c r="S1491" i="1"/>
  <c r="R1491" i="1"/>
  <c r="P1491" i="1"/>
  <c r="I1491" i="1"/>
  <c r="N1491" i="1" s="1"/>
  <c r="S1490" i="1"/>
  <c r="R1490" i="1"/>
  <c r="P1490" i="1"/>
  <c r="I1490" i="1"/>
  <c r="N1490" i="1" s="1"/>
  <c r="S1489" i="1"/>
  <c r="R1489" i="1"/>
  <c r="P1489" i="1"/>
  <c r="H1489" i="1"/>
  <c r="I1489" i="1" s="1"/>
  <c r="N1489" i="1" s="1"/>
  <c r="S1488" i="1"/>
  <c r="R1488" i="1"/>
  <c r="P1488" i="1"/>
  <c r="I1488" i="1"/>
  <c r="N1488" i="1" s="1"/>
  <c r="S1487" i="1"/>
  <c r="R1487" i="1"/>
  <c r="P1487" i="1"/>
  <c r="H1487" i="1"/>
  <c r="I1487" i="1" s="1"/>
  <c r="N1487" i="1" s="1"/>
  <c r="S1486" i="1"/>
  <c r="R1486" i="1"/>
  <c r="P1486" i="1"/>
  <c r="I1486" i="1"/>
  <c r="N1486" i="1" s="1"/>
  <c r="S1485" i="1"/>
  <c r="R1485" i="1"/>
  <c r="P1485" i="1"/>
  <c r="H1485" i="1"/>
  <c r="S1484" i="1"/>
  <c r="R1484" i="1"/>
  <c r="P1484" i="1"/>
  <c r="I1484" i="1"/>
  <c r="N1484" i="1" s="1"/>
  <c r="S1483" i="1"/>
  <c r="R1483" i="1"/>
  <c r="P1483" i="1"/>
  <c r="I1483" i="1"/>
  <c r="N1483" i="1" s="1"/>
  <c r="B1483" i="1"/>
  <c r="B1490" i="1" s="1"/>
  <c r="B1497" i="1" s="1"/>
  <c r="B1504" i="1" s="1"/>
  <c r="B1511" i="1" s="1"/>
  <c r="B1518" i="1" s="1"/>
  <c r="B1525" i="1" s="1"/>
  <c r="B1532" i="1" s="1"/>
  <c r="B1539" i="1" s="1"/>
  <c r="B1546" i="1" s="1"/>
  <c r="B1553" i="1" s="1"/>
  <c r="B1560" i="1" s="1"/>
  <c r="B1567" i="1" s="1"/>
  <c r="B1574" i="1" s="1"/>
  <c r="B1581" i="1" s="1"/>
  <c r="B1588" i="1" s="1"/>
  <c r="B1595" i="1" s="1"/>
  <c r="B1602" i="1" s="1"/>
  <c r="B1609" i="1" s="1"/>
  <c r="B1616" i="1" s="1"/>
  <c r="B1623" i="1" s="1"/>
  <c r="B1630" i="1" s="1"/>
  <c r="B1637" i="1" s="1"/>
  <c r="B1644" i="1" s="1"/>
  <c r="B1651" i="1" s="1"/>
  <c r="B1658" i="1" s="1"/>
  <c r="B1665" i="1" s="1"/>
  <c r="B1672" i="1" s="1"/>
  <c r="B1679" i="1" s="1"/>
  <c r="B1686" i="1" s="1"/>
  <c r="B1693" i="1" s="1"/>
  <c r="B1700" i="1" s="1"/>
  <c r="B1707" i="1" s="1"/>
  <c r="B1714" i="1" s="1"/>
  <c r="B1721" i="1" s="1"/>
  <c r="B1728" i="1" s="1"/>
  <c r="B1735" i="1" s="1"/>
  <c r="B1742" i="1" s="1"/>
  <c r="B1749" i="1" s="1"/>
  <c r="B1756" i="1" s="1"/>
  <c r="B1763" i="1" s="1"/>
  <c r="B1770" i="1" s="1"/>
  <c r="B1777" i="1" s="1"/>
  <c r="B1784" i="1" s="1"/>
  <c r="B1791" i="1" s="1"/>
  <c r="B1798" i="1" s="1"/>
  <c r="B1805" i="1" s="1"/>
  <c r="B1812" i="1" s="1"/>
  <c r="B1819" i="1" s="1"/>
  <c r="B1826" i="1" s="1"/>
  <c r="S1482" i="1"/>
  <c r="R1482" i="1"/>
  <c r="P1482" i="1"/>
  <c r="H1482" i="1"/>
  <c r="I1482" i="1" s="1"/>
  <c r="N1482" i="1" s="1"/>
  <c r="S1481" i="1"/>
  <c r="R1481" i="1"/>
  <c r="P1481" i="1"/>
  <c r="I1481" i="1"/>
  <c r="N1481" i="1" s="1"/>
  <c r="S1480" i="1"/>
  <c r="R1480" i="1"/>
  <c r="P1480" i="1"/>
  <c r="H1480" i="1"/>
  <c r="I1480" i="1" s="1"/>
  <c r="N1480" i="1" s="1"/>
  <c r="S1479" i="1"/>
  <c r="R1479" i="1"/>
  <c r="P1479" i="1"/>
  <c r="I1479" i="1"/>
  <c r="N1479" i="1" s="1"/>
  <c r="S1478" i="1"/>
  <c r="R1478" i="1"/>
  <c r="P1478" i="1"/>
  <c r="H1478" i="1"/>
  <c r="I1478" i="1" s="1"/>
  <c r="N1478" i="1" s="1"/>
  <c r="S1477" i="1"/>
  <c r="R1477" i="1"/>
  <c r="P1477" i="1"/>
  <c r="I1477" i="1"/>
  <c r="N1477" i="1" s="1"/>
  <c r="S1476" i="1"/>
  <c r="R1476" i="1"/>
  <c r="P1476" i="1"/>
  <c r="H1476" i="1"/>
  <c r="S1475" i="1"/>
  <c r="R1475" i="1"/>
  <c r="P1475" i="1"/>
  <c r="I1475" i="1"/>
  <c r="N1475" i="1" s="1"/>
  <c r="S1474" i="1"/>
  <c r="R1474" i="1"/>
  <c r="P1474" i="1"/>
  <c r="H1474" i="1"/>
  <c r="I1474" i="1" s="1"/>
  <c r="N1474" i="1" s="1"/>
  <c r="S1473" i="1"/>
  <c r="R1473" i="1"/>
  <c r="P1473" i="1"/>
  <c r="I1473" i="1"/>
  <c r="N1473" i="1" s="1"/>
  <c r="S1472" i="1"/>
  <c r="R1472" i="1"/>
  <c r="P1472" i="1"/>
  <c r="H1472" i="1"/>
  <c r="I1472" i="1" s="1"/>
  <c r="N1472" i="1" s="1"/>
  <c r="S1471" i="1"/>
  <c r="R1471" i="1"/>
  <c r="P1471" i="1"/>
  <c r="I1471" i="1"/>
  <c r="N1471" i="1" s="1"/>
  <c r="S1470" i="1"/>
  <c r="R1470" i="1"/>
  <c r="P1470" i="1"/>
  <c r="H1470" i="1"/>
  <c r="I1470" i="1" s="1"/>
  <c r="N1470" i="1" s="1"/>
  <c r="S1469" i="1"/>
  <c r="R1469" i="1"/>
  <c r="P1469" i="1"/>
  <c r="H1469" i="1"/>
  <c r="S1468" i="1"/>
  <c r="R1468" i="1"/>
  <c r="P1468" i="1"/>
  <c r="H1468" i="1"/>
  <c r="I1468" i="1" s="1"/>
  <c r="N1468" i="1" s="1"/>
  <c r="S1467" i="1"/>
  <c r="R1467" i="1"/>
  <c r="P1467" i="1"/>
  <c r="H1467" i="1"/>
  <c r="I1467" i="1" s="1"/>
  <c r="N1467" i="1" s="1"/>
  <c r="S1466" i="1"/>
  <c r="R1466" i="1"/>
  <c r="P1466" i="1"/>
  <c r="H1466" i="1"/>
  <c r="S1465" i="1"/>
  <c r="R1465" i="1"/>
  <c r="P1465" i="1"/>
  <c r="I1465" i="1"/>
  <c r="N1465" i="1" s="1"/>
  <c r="S1464" i="1"/>
  <c r="R1464" i="1"/>
  <c r="P1464" i="1"/>
  <c r="I1464" i="1"/>
  <c r="N1464" i="1" s="1"/>
  <c r="S1463" i="1"/>
  <c r="R1463" i="1"/>
  <c r="P1463" i="1"/>
  <c r="I1463" i="1"/>
  <c r="N1463" i="1" s="1"/>
  <c r="S1462" i="1"/>
  <c r="R1462" i="1"/>
  <c r="P1462" i="1"/>
  <c r="I1462" i="1"/>
  <c r="N1462" i="1" s="1"/>
  <c r="S1461" i="1"/>
  <c r="R1461" i="1"/>
  <c r="P1461" i="1"/>
  <c r="I1461" i="1"/>
  <c r="N1461" i="1" s="1"/>
  <c r="S1460" i="1"/>
  <c r="R1460" i="1"/>
  <c r="P1460" i="1"/>
  <c r="I1460" i="1"/>
  <c r="N1460" i="1" s="1"/>
  <c r="S1459" i="1"/>
  <c r="R1459" i="1"/>
  <c r="P1459" i="1"/>
  <c r="I1459" i="1"/>
  <c r="N1459" i="1" s="1"/>
  <c r="S1458" i="1"/>
  <c r="R1458" i="1"/>
  <c r="P1458" i="1"/>
  <c r="H1458" i="1"/>
  <c r="S1457" i="1"/>
  <c r="R1457" i="1"/>
  <c r="P1457" i="1"/>
  <c r="I1457" i="1"/>
  <c r="N1457" i="1" s="1"/>
  <c r="S1456" i="1"/>
  <c r="R1456" i="1"/>
  <c r="P1456" i="1"/>
  <c r="H1456" i="1"/>
  <c r="I1456" i="1" s="1"/>
  <c r="N1456" i="1" s="1"/>
  <c r="S1455" i="1"/>
  <c r="R1455" i="1"/>
  <c r="P1455" i="1"/>
  <c r="I1455" i="1"/>
  <c r="N1455" i="1" s="1"/>
  <c r="S1454" i="1"/>
  <c r="R1454" i="1"/>
  <c r="P1454" i="1"/>
  <c r="H1454" i="1"/>
  <c r="I1454" i="1" s="1"/>
  <c r="N1454" i="1" s="1"/>
  <c r="S1453" i="1"/>
  <c r="R1453" i="1"/>
  <c r="P1453" i="1"/>
  <c r="I1453" i="1"/>
  <c r="N1453" i="1" s="1"/>
  <c r="S1452" i="1"/>
  <c r="R1452" i="1"/>
  <c r="P1452" i="1"/>
  <c r="I1452" i="1"/>
  <c r="N1452" i="1" s="1"/>
  <c r="S1451" i="1"/>
  <c r="R1451" i="1"/>
  <c r="P1451" i="1"/>
  <c r="H1451" i="1"/>
  <c r="I1451" i="1" s="1"/>
  <c r="N1451" i="1" s="1"/>
  <c r="S1450" i="1"/>
  <c r="R1450" i="1"/>
  <c r="P1450" i="1"/>
  <c r="I1450" i="1"/>
  <c r="N1450" i="1" s="1"/>
  <c r="S1449" i="1"/>
  <c r="R1449" i="1"/>
  <c r="P1449" i="1"/>
  <c r="I1449" i="1"/>
  <c r="N1449" i="1" s="1"/>
  <c r="S1448" i="1"/>
  <c r="R1448" i="1"/>
  <c r="P1448" i="1"/>
  <c r="H1448" i="1"/>
  <c r="S1447" i="1"/>
  <c r="R1447" i="1"/>
  <c r="P1447" i="1"/>
  <c r="I1447" i="1"/>
  <c r="N1447" i="1" s="1"/>
  <c r="S1446" i="1"/>
  <c r="R1446" i="1"/>
  <c r="P1446" i="1"/>
  <c r="H1446" i="1"/>
  <c r="I1446" i="1" s="1"/>
  <c r="N1446" i="1" s="1"/>
  <c r="S1445" i="1"/>
  <c r="R1445" i="1"/>
  <c r="P1445" i="1"/>
  <c r="I1445" i="1"/>
  <c r="N1445" i="1" s="1"/>
  <c r="S1444" i="1"/>
  <c r="R1444" i="1"/>
  <c r="P1444" i="1"/>
  <c r="H1444" i="1"/>
  <c r="I1444" i="1" s="1"/>
  <c r="N1444" i="1" s="1"/>
  <c r="S1443" i="1"/>
  <c r="R1443" i="1"/>
  <c r="P1443" i="1"/>
  <c r="I1443" i="1"/>
  <c r="N1443" i="1" s="1"/>
  <c r="S1442" i="1"/>
  <c r="R1442" i="1"/>
  <c r="P1442" i="1"/>
  <c r="H1442" i="1"/>
  <c r="I1442" i="1" s="1"/>
  <c r="N1442" i="1" s="1"/>
  <c r="S1441" i="1"/>
  <c r="R1441" i="1"/>
  <c r="P1441" i="1"/>
  <c r="H1441" i="1"/>
  <c r="I1441" i="1" s="1"/>
  <c r="N1441" i="1" s="1"/>
  <c r="S1440" i="1"/>
  <c r="R1440" i="1"/>
  <c r="P1440" i="1"/>
  <c r="I1440" i="1"/>
  <c r="N1440" i="1" s="1"/>
  <c r="S1439" i="1"/>
  <c r="R1439" i="1"/>
  <c r="P1439" i="1"/>
  <c r="H1439" i="1"/>
  <c r="I1439" i="1" s="1"/>
  <c r="N1439" i="1" s="1"/>
  <c r="S1438" i="1"/>
  <c r="R1438" i="1"/>
  <c r="P1438" i="1"/>
  <c r="I1438" i="1"/>
  <c r="N1438" i="1" s="1"/>
  <c r="S1437" i="1"/>
  <c r="R1437" i="1"/>
  <c r="P1437" i="1"/>
  <c r="H1437" i="1"/>
  <c r="I1437" i="1" s="1"/>
  <c r="N1437" i="1" s="1"/>
  <c r="S1436" i="1"/>
  <c r="R1436" i="1"/>
  <c r="P1436" i="1"/>
  <c r="H1436" i="1"/>
  <c r="I1436" i="1" s="1"/>
  <c r="N1436" i="1" s="1"/>
  <c r="S1435" i="1"/>
  <c r="R1435" i="1"/>
  <c r="P1435" i="1"/>
  <c r="I1435" i="1"/>
  <c r="N1435" i="1" s="1"/>
  <c r="S1434" i="1"/>
  <c r="R1434" i="1"/>
  <c r="P1434" i="1"/>
  <c r="H1434" i="1"/>
  <c r="I1434" i="1" s="1"/>
  <c r="N1434" i="1" s="1"/>
  <c r="S1433" i="1"/>
  <c r="R1433" i="1"/>
  <c r="P1433" i="1"/>
  <c r="I1433" i="1"/>
  <c r="N1433" i="1" s="1"/>
  <c r="S1432" i="1"/>
  <c r="R1432" i="1"/>
  <c r="P1432" i="1"/>
  <c r="H1432" i="1"/>
  <c r="I1432" i="1" s="1"/>
  <c r="N1432" i="1" s="1"/>
  <c r="S1431" i="1"/>
  <c r="R1431" i="1"/>
  <c r="P1431" i="1"/>
  <c r="I1431" i="1"/>
  <c r="N1431" i="1" s="1"/>
  <c r="S1430" i="1"/>
  <c r="R1430" i="1"/>
  <c r="P1430" i="1"/>
  <c r="H1430" i="1"/>
  <c r="I1430" i="1" s="1"/>
  <c r="N1430" i="1" s="1"/>
  <c r="S1429" i="1"/>
  <c r="R1429" i="1"/>
  <c r="P1429" i="1"/>
  <c r="H1429" i="1"/>
  <c r="I1429" i="1" s="1"/>
  <c r="N1429" i="1" s="1"/>
  <c r="S1428" i="1"/>
  <c r="R1428" i="1"/>
  <c r="P1428" i="1"/>
  <c r="H1428" i="1"/>
  <c r="S1427" i="1"/>
  <c r="R1427" i="1"/>
  <c r="P1427" i="1"/>
  <c r="H1427" i="1"/>
  <c r="I1427" i="1" s="1"/>
  <c r="N1427" i="1" s="1"/>
  <c r="S1426" i="1"/>
  <c r="R1426" i="1"/>
  <c r="P1426" i="1"/>
  <c r="I1426" i="1"/>
  <c r="N1426" i="1" s="1"/>
  <c r="S1425" i="1"/>
  <c r="R1425" i="1"/>
  <c r="P1425" i="1"/>
  <c r="H1425" i="1"/>
  <c r="I1425" i="1" s="1"/>
  <c r="N1425" i="1" s="1"/>
  <c r="S1424" i="1"/>
  <c r="R1424" i="1"/>
  <c r="P1424" i="1"/>
  <c r="H1424" i="1"/>
  <c r="I1424" i="1" s="1"/>
  <c r="N1424" i="1" s="1"/>
  <c r="S1423" i="1"/>
  <c r="R1423" i="1"/>
  <c r="P1423" i="1"/>
  <c r="H1423" i="1"/>
  <c r="I1423" i="1" s="1"/>
  <c r="N1423" i="1" s="1"/>
  <c r="S1422" i="1"/>
  <c r="R1422" i="1"/>
  <c r="P1422" i="1"/>
  <c r="I1422" i="1"/>
  <c r="N1422" i="1" s="1"/>
  <c r="S1421" i="1"/>
  <c r="R1421" i="1"/>
  <c r="P1421" i="1"/>
  <c r="H1421" i="1"/>
  <c r="S1420" i="1"/>
  <c r="R1420" i="1"/>
  <c r="P1420" i="1"/>
  <c r="I1420" i="1"/>
  <c r="N1420" i="1" s="1"/>
  <c r="S1419" i="1"/>
  <c r="R1419" i="1"/>
  <c r="P1419" i="1"/>
  <c r="H1419" i="1"/>
  <c r="I1419" i="1" s="1"/>
  <c r="N1419" i="1" s="1"/>
  <c r="S1418" i="1"/>
  <c r="R1418" i="1"/>
  <c r="P1418" i="1"/>
  <c r="I1418" i="1"/>
  <c r="N1418" i="1" s="1"/>
  <c r="S1417" i="1"/>
  <c r="R1417" i="1"/>
  <c r="P1417" i="1"/>
  <c r="H1417" i="1"/>
  <c r="I1417" i="1" s="1"/>
  <c r="N1417" i="1" s="1"/>
  <c r="S1416" i="1"/>
  <c r="R1416" i="1"/>
  <c r="P1416" i="1"/>
  <c r="I1416" i="1"/>
  <c r="N1416" i="1" s="1"/>
  <c r="S1415" i="1"/>
  <c r="R1415" i="1"/>
  <c r="P1415" i="1"/>
  <c r="I1415" i="1"/>
  <c r="N1415" i="1" s="1"/>
  <c r="S1414" i="1"/>
  <c r="R1414" i="1"/>
  <c r="P1414" i="1"/>
  <c r="H1414" i="1"/>
  <c r="I1414" i="1" s="1"/>
  <c r="N1414" i="1" s="1"/>
  <c r="S1413" i="1"/>
  <c r="R1413" i="1"/>
  <c r="P1413" i="1"/>
  <c r="H1413" i="1"/>
  <c r="I1413" i="1" s="1"/>
  <c r="N1413" i="1" s="1"/>
  <c r="S1412" i="1"/>
  <c r="R1412" i="1"/>
  <c r="P1412" i="1"/>
  <c r="I1412" i="1"/>
  <c r="N1412" i="1" s="1"/>
  <c r="S1411" i="1"/>
  <c r="R1411" i="1"/>
  <c r="P1411" i="1"/>
  <c r="H1411" i="1"/>
  <c r="I1411" i="1" s="1"/>
  <c r="N1411" i="1" s="1"/>
  <c r="S1410" i="1"/>
  <c r="R1410" i="1"/>
  <c r="P1410" i="1"/>
  <c r="H1410" i="1"/>
  <c r="I1410" i="1" s="1"/>
  <c r="N1410" i="1" s="1"/>
  <c r="S1409" i="1"/>
  <c r="R1409" i="1"/>
  <c r="P1409" i="1"/>
  <c r="I1409" i="1"/>
  <c r="N1409" i="1" s="1"/>
  <c r="S1408" i="1"/>
  <c r="R1408" i="1"/>
  <c r="P1408" i="1"/>
  <c r="H1408" i="1"/>
  <c r="I1408" i="1" s="1"/>
  <c r="N1408" i="1" s="1"/>
  <c r="S1407" i="1"/>
  <c r="R1407" i="1"/>
  <c r="P1407" i="1"/>
  <c r="H1407" i="1"/>
  <c r="S1406" i="1"/>
  <c r="R1406" i="1"/>
  <c r="P1406" i="1"/>
  <c r="H1406" i="1"/>
  <c r="I1406" i="1" s="1"/>
  <c r="N1406" i="1" s="1"/>
  <c r="S1405" i="1"/>
  <c r="R1405" i="1"/>
  <c r="P1405" i="1"/>
  <c r="I1405" i="1"/>
  <c r="N1405" i="1" s="1"/>
  <c r="S1404" i="1"/>
  <c r="R1404" i="1"/>
  <c r="P1404" i="1"/>
  <c r="H1404" i="1"/>
  <c r="I1404" i="1" s="1"/>
  <c r="N1404" i="1" s="1"/>
  <c r="S1403" i="1"/>
  <c r="R1403" i="1"/>
  <c r="P1403" i="1"/>
  <c r="I1403" i="1"/>
  <c r="N1403" i="1" s="1"/>
  <c r="S1402" i="1"/>
  <c r="R1402" i="1"/>
  <c r="P1402" i="1"/>
  <c r="H1402" i="1"/>
  <c r="I1402" i="1" s="1"/>
  <c r="N1402" i="1" s="1"/>
  <c r="S1401" i="1"/>
  <c r="R1401" i="1"/>
  <c r="P1401" i="1"/>
  <c r="I1401" i="1"/>
  <c r="N1401" i="1" s="1"/>
  <c r="S1400" i="1"/>
  <c r="R1400" i="1"/>
  <c r="P1400" i="1"/>
  <c r="H1400" i="1"/>
  <c r="I1400" i="1" s="1"/>
  <c r="N1400" i="1" s="1"/>
  <c r="R1399" i="1"/>
  <c r="P1399" i="1"/>
  <c r="I1399" i="1"/>
  <c r="S1398" i="1"/>
  <c r="R1398" i="1"/>
  <c r="P1398" i="1"/>
  <c r="H1398" i="1"/>
  <c r="I1398" i="1" s="1"/>
  <c r="N1398" i="1" s="1"/>
  <c r="S1397" i="1"/>
  <c r="R1397" i="1"/>
  <c r="P1397" i="1"/>
  <c r="I1397" i="1"/>
  <c r="N1397" i="1" s="1"/>
  <c r="S1396" i="1"/>
  <c r="R1396" i="1"/>
  <c r="P1396" i="1"/>
  <c r="H1396" i="1"/>
  <c r="I1396" i="1" s="1"/>
  <c r="N1396" i="1" s="1"/>
  <c r="S1395" i="1"/>
  <c r="R1395" i="1"/>
  <c r="P1395" i="1"/>
  <c r="H1395" i="1"/>
  <c r="I1395" i="1" s="1"/>
  <c r="N1395" i="1" s="1"/>
  <c r="S1394" i="1"/>
  <c r="R1394" i="1"/>
  <c r="P1394" i="1"/>
  <c r="H1394" i="1"/>
  <c r="I1394" i="1" s="1"/>
  <c r="N1394" i="1" s="1"/>
  <c r="S1393" i="1"/>
  <c r="R1393" i="1"/>
  <c r="P1393" i="1"/>
  <c r="H1393" i="1"/>
  <c r="I1393" i="1" s="1"/>
  <c r="N1393" i="1" s="1"/>
  <c r="S1392" i="1"/>
  <c r="R1392" i="1"/>
  <c r="P1392" i="1"/>
  <c r="H1392" i="1"/>
  <c r="I1392" i="1" s="1"/>
  <c r="N1392" i="1" s="1"/>
  <c r="S1391" i="1"/>
  <c r="R1391" i="1"/>
  <c r="P1391" i="1"/>
  <c r="H1391" i="1"/>
  <c r="I1391" i="1" s="1"/>
  <c r="N1391" i="1" s="1"/>
  <c r="S1390" i="1"/>
  <c r="R1390" i="1"/>
  <c r="P1390" i="1"/>
  <c r="H1390" i="1"/>
  <c r="I1390" i="1" s="1"/>
  <c r="N1390" i="1" s="1"/>
  <c r="S1389" i="1"/>
  <c r="R1389" i="1"/>
  <c r="P1389" i="1"/>
  <c r="H1389" i="1"/>
  <c r="I1389" i="1" s="1"/>
  <c r="N1389" i="1" s="1"/>
  <c r="S1388" i="1"/>
  <c r="R1388" i="1"/>
  <c r="P1388" i="1"/>
  <c r="H1388" i="1"/>
  <c r="I1388" i="1" s="1"/>
  <c r="N1388" i="1" s="1"/>
  <c r="S1387" i="1"/>
  <c r="R1387" i="1"/>
  <c r="P1387" i="1"/>
  <c r="H1387" i="1"/>
  <c r="I1387" i="1" s="1"/>
  <c r="N1387" i="1" s="1"/>
  <c r="S1386" i="1"/>
  <c r="R1386" i="1"/>
  <c r="P1386" i="1"/>
  <c r="H1386" i="1"/>
  <c r="I1386" i="1" s="1"/>
  <c r="N1386" i="1" s="1"/>
  <c r="S1385" i="1"/>
  <c r="R1385" i="1"/>
  <c r="P1385" i="1"/>
  <c r="H1385" i="1"/>
  <c r="S1384" i="1"/>
  <c r="R1384" i="1"/>
  <c r="P1384" i="1"/>
  <c r="H1384" i="1"/>
  <c r="I1384" i="1" s="1"/>
  <c r="N1384" i="1" s="1"/>
  <c r="S1383" i="1"/>
  <c r="R1383" i="1"/>
  <c r="P1383" i="1"/>
  <c r="H1383" i="1"/>
  <c r="I1383" i="1" s="1"/>
  <c r="N1383" i="1" s="1"/>
  <c r="S1382" i="1"/>
  <c r="R1382" i="1"/>
  <c r="P1382" i="1"/>
  <c r="H1382" i="1"/>
  <c r="I1382" i="1" s="1"/>
  <c r="N1382" i="1" s="1"/>
  <c r="S1381" i="1"/>
  <c r="R1381" i="1"/>
  <c r="P1381" i="1"/>
  <c r="H1381" i="1"/>
  <c r="I1381" i="1" s="1"/>
  <c r="N1381" i="1" s="1"/>
  <c r="S1380" i="1"/>
  <c r="R1380" i="1"/>
  <c r="P1380" i="1"/>
  <c r="I1380" i="1"/>
  <c r="N1380" i="1" s="1"/>
  <c r="S1379" i="1"/>
  <c r="R1379" i="1"/>
  <c r="P1379" i="1"/>
  <c r="H1379" i="1"/>
  <c r="I1379" i="1" s="1"/>
  <c r="N1379" i="1" s="1"/>
  <c r="S1378" i="1"/>
  <c r="R1378" i="1"/>
  <c r="P1378" i="1"/>
  <c r="I1378" i="1"/>
  <c r="N1378" i="1" s="1"/>
  <c r="S1377" i="1"/>
  <c r="R1377" i="1"/>
  <c r="P1377" i="1"/>
  <c r="H1377" i="1"/>
  <c r="I1377" i="1" s="1"/>
  <c r="N1377" i="1" s="1"/>
  <c r="R1376" i="1"/>
  <c r="P1376" i="1"/>
  <c r="I1376" i="1"/>
  <c r="S1375" i="1"/>
  <c r="R1375" i="1"/>
  <c r="P1375" i="1"/>
  <c r="H1375" i="1"/>
  <c r="I1375" i="1" s="1"/>
  <c r="N1375" i="1" s="1"/>
  <c r="S1374" i="1"/>
  <c r="R1374" i="1"/>
  <c r="P1374" i="1"/>
  <c r="I1374" i="1"/>
  <c r="N1374" i="1" s="1"/>
  <c r="S1373" i="1"/>
  <c r="R1373" i="1"/>
  <c r="P1373" i="1"/>
  <c r="I1373" i="1"/>
  <c r="N1373" i="1" s="1"/>
  <c r="S1372" i="1"/>
  <c r="R1372" i="1"/>
  <c r="P1372" i="1"/>
  <c r="H1372" i="1"/>
  <c r="S1371" i="1"/>
  <c r="R1371" i="1"/>
  <c r="P1371" i="1"/>
  <c r="I1371" i="1"/>
  <c r="N1371" i="1" s="1"/>
  <c r="S1370" i="1"/>
  <c r="R1370" i="1"/>
  <c r="P1370" i="1"/>
  <c r="H1370" i="1"/>
  <c r="I1370" i="1" s="1"/>
  <c r="N1370" i="1" s="1"/>
  <c r="S1369" i="1"/>
  <c r="R1369" i="1"/>
  <c r="P1369" i="1"/>
  <c r="I1369" i="1"/>
  <c r="N1369" i="1" s="1"/>
  <c r="S1368" i="1"/>
  <c r="R1368" i="1"/>
  <c r="P1368" i="1"/>
  <c r="H1368" i="1"/>
  <c r="S1367" i="1"/>
  <c r="R1367" i="1"/>
  <c r="P1367" i="1"/>
  <c r="I1367" i="1"/>
  <c r="N1367" i="1" s="1"/>
  <c r="S1366" i="1"/>
  <c r="R1366" i="1"/>
  <c r="P1366" i="1"/>
  <c r="H1366" i="1"/>
  <c r="I1366" i="1" s="1"/>
  <c r="N1366" i="1" s="1"/>
  <c r="S1365" i="1"/>
  <c r="R1365" i="1"/>
  <c r="P1365" i="1"/>
  <c r="I1365" i="1"/>
  <c r="N1365" i="1" s="1"/>
  <c r="S1364" i="1"/>
  <c r="R1364" i="1"/>
  <c r="P1364" i="1"/>
  <c r="H1364" i="1"/>
  <c r="I1364" i="1" s="1"/>
  <c r="N1364" i="1" s="1"/>
  <c r="R1363" i="1"/>
  <c r="P1363" i="1"/>
  <c r="I1363" i="1"/>
  <c r="S1362" i="1"/>
  <c r="R1362" i="1"/>
  <c r="P1362" i="1"/>
  <c r="H1362" i="1"/>
  <c r="I1362" i="1" s="1"/>
  <c r="N1362" i="1" s="1"/>
  <c r="S1361" i="1"/>
  <c r="R1361" i="1"/>
  <c r="P1361" i="1"/>
  <c r="H1361" i="1"/>
  <c r="I1361" i="1" s="1"/>
  <c r="N1361" i="1" s="1"/>
  <c r="S1360" i="1"/>
  <c r="R1360" i="1"/>
  <c r="P1360" i="1"/>
  <c r="I1360" i="1"/>
  <c r="N1360" i="1" s="1"/>
  <c r="S1359" i="1"/>
  <c r="R1359" i="1"/>
  <c r="P1359" i="1"/>
  <c r="H1359" i="1"/>
  <c r="I1359" i="1" s="1"/>
  <c r="N1359" i="1" s="1"/>
  <c r="S1358" i="1"/>
  <c r="R1358" i="1"/>
  <c r="P1358" i="1"/>
  <c r="I1358" i="1"/>
  <c r="N1358" i="1" s="1"/>
  <c r="S1357" i="1"/>
  <c r="R1357" i="1"/>
  <c r="P1357" i="1"/>
  <c r="H1357" i="1"/>
  <c r="I1357" i="1" s="1"/>
  <c r="N1357" i="1" s="1"/>
  <c r="S1356" i="1"/>
  <c r="R1356" i="1"/>
  <c r="P1356" i="1"/>
  <c r="H1356" i="1"/>
  <c r="I1356" i="1" s="1"/>
  <c r="N1356" i="1" s="1"/>
  <c r="S1355" i="1"/>
  <c r="R1355" i="1"/>
  <c r="P1355" i="1"/>
  <c r="I1355" i="1"/>
  <c r="N1355" i="1" s="1"/>
  <c r="S1354" i="1"/>
  <c r="R1354" i="1"/>
  <c r="P1354" i="1"/>
  <c r="H1354" i="1"/>
  <c r="I1354" i="1" s="1"/>
  <c r="N1354" i="1" s="1"/>
  <c r="S1353" i="1"/>
  <c r="R1353" i="1"/>
  <c r="P1353" i="1"/>
  <c r="I1353" i="1"/>
  <c r="N1353" i="1" s="1"/>
  <c r="S1352" i="1"/>
  <c r="R1352" i="1"/>
  <c r="P1352" i="1"/>
  <c r="H1352" i="1"/>
  <c r="I1352" i="1" s="1"/>
  <c r="N1352" i="1" s="1"/>
  <c r="S1351" i="1"/>
  <c r="R1351" i="1"/>
  <c r="P1351" i="1"/>
  <c r="I1351" i="1"/>
  <c r="N1351" i="1" s="1"/>
  <c r="S1350" i="1"/>
  <c r="R1350" i="1"/>
  <c r="P1350" i="1"/>
  <c r="H1350" i="1"/>
  <c r="S1349" i="1"/>
  <c r="R1349" i="1"/>
  <c r="P1349" i="1"/>
  <c r="H1349" i="1"/>
  <c r="I1349" i="1" s="1"/>
  <c r="N1349" i="1" s="1"/>
  <c r="S1348" i="1"/>
  <c r="R1348" i="1"/>
  <c r="P1348" i="1"/>
  <c r="I1348" i="1"/>
  <c r="N1348" i="1" s="1"/>
  <c r="S1347" i="1"/>
  <c r="R1347" i="1"/>
  <c r="P1347" i="1"/>
  <c r="H1347" i="1"/>
  <c r="I1347" i="1" s="1"/>
  <c r="N1347" i="1" s="1"/>
  <c r="S1346" i="1"/>
  <c r="R1346" i="1"/>
  <c r="P1346" i="1"/>
  <c r="I1346" i="1"/>
  <c r="N1346" i="1" s="1"/>
  <c r="S1345" i="1"/>
  <c r="R1345" i="1"/>
  <c r="P1345" i="1"/>
  <c r="H1345" i="1"/>
  <c r="I1345" i="1" s="1"/>
  <c r="N1345" i="1" s="1"/>
  <c r="S1344" i="1"/>
  <c r="R1344" i="1"/>
  <c r="P1344" i="1"/>
  <c r="I1344" i="1"/>
  <c r="N1344" i="1" s="1"/>
  <c r="S1343" i="1"/>
  <c r="R1343" i="1"/>
  <c r="P1343" i="1"/>
  <c r="H1343" i="1"/>
  <c r="S1342" i="1"/>
  <c r="R1342" i="1"/>
  <c r="P1342" i="1"/>
  <c r="I1342" i="1"/>
  <c r="N1342" i="1" s="1"/>
  <c r="S1341" i="1"/>
  <c r="R1341" i="1"/>
  <c r="P1341" i="1"/>
  <c r="H1341" i="1"/>
  <c r="I1341" i="1" s="1"/>
  <c r="N1341" i="1" s="1"/>
  <c r="S1340" i="1"/>
  <c r="R1340" i="1"/>
  <c r="P1340" i="1"/>
  <c r="H1340" i="1"/>
  <c r="I1340" i="1" s="1"/>
  <c r="N1340" i="1" s="1"/>
  <c r="S1339" i="1"/>
  <c r="R1339" i="1"/>
  <c r="P1339" i="1"/>
  <c r="I1339" i="1"/>
  <c r="N1339" i="1" s="1"/>
  <c r="S1338" i="1"/>
  <c r="R1338" i="1"/>
  <c r="P1338" i="1"/>
  <c r="H1338" i="1"/>
  <c r="I1338" i="1" s="1"/>
  <c r="N1338" i="1" s="1"/>
  <c r="S1337" i="1"/>
  <c r="R1337" i="1"/>
  <c r="P1337" i="1"/>
  <c r="I1337" i="1"/>
  <c r="N1337" i="1" s="1"/>
  <c r="S1336" i="1"/>
  <c r="R1336" i="1"/>
  <c r="P1336" i="1"/>
  <c r="H1336" i="1"/>
  <c r="I1336" i="1" s="1"/>
  <c r="N1336" i="1" s="1"/>
  <c r="S1335" i="1"/>
  <c r="R1335" i="1"/>
  <c r="P1335" i="1"/>
  <c r="I1335" i="1"/>
  <c r="N1335" i="1" s="1"/>
  <c r="S1334" i="1"/>
  <c r="R1334" i="1"/>
  <c r="P1334" i="1"/>
  <c r="H1334" i="1"/>
  <c r="I1334" i="1" s="1"/>
  <c r="N1334" i="1" s="1"/>
  <c r="S1333" i="1"/>
  <c r="R1333" i="1"/>
  <c r="P1333" i="1"/>
  <c r="I1333" i="1"/>
  <c r="N1333" i="1" s="1"/>
  <c r="S1332" i="1"/>
  <c r="R1332" i="1"/>
  <c r="P1332" i="1"/>
  <c r="H1332" i="1"/>
  <c r="I1332" i="1" s="1"/>
  <c r="N1332" i="1" s="1"/>
  <c r="S1331" i="1"/>
  <c r="R1331" i="1"/>
  <c r="P1331" i="1"/>
  <c r="H1331" i="1"/>
  <c r="I1331" i="1" s="1"/>
  <c r="N1331" i="1" s="1"/>
  <c r="S1330" i="1"/>
  <c r="R1330" i="1"/>
  <c r="P1330" i="1"/>
  <c r="I1330" i="1"/>
  <c r="N1330" i="1" s="1"/>
  <c r="S1329" i="1"/>
  <c r="R1329" i="1"/>
  <c r="P1329" i="1"/>
  <c r="H1329" i="1"/>
  <c r="S1328" i="1"/>
  <c r="R1328" i="1"/>
  <c r="P1328" i="1"/>
  <c r="I1328" i="1"/>
  <c r="N1328" i="1" s="1"/>
  <c r="S1327" i="1"/>
  <c r="R1327" i="1"/>
  <c r="P1327" i="1"/>
  <c r="H1327" i="1"/>
  <c r="I1327" i="1" s="1"/>
  <c r="N1327" i="1" s="1"/>
  <c r="S1326" i="1"/>
  <c r="R1326" i="1"/>
  <c r="P1326" i="1"/>
  <c r="I1326" i="1"/>
  <c r="N1326" i="1" s="1"/>
  <c r="S1325" i="1"/>
  <c r="R1325" i="1"/>
  <c r="P1325" i="1"/>
  <c r="H1325" i="1"/>
  <c r="I1325" i="1" s="1"/>
  <c r="N1325" i="1" s="1"/>
  <c r="S1324" i="1"/>
  <c r="R1324" i="1"/>
  <c r="P1324" i="1"/>
  <c r="I1324" i="1"/>
  <c r="N1324" i="1" s="1"/>
  <c r="S1323" i="1"/>
  <c r="R1323" i="1"/>
  <c r="P1323" i="1"/>
  <c r="H1323" i="1"/>
  <c r="I1323" i="1" s="1"/>
  <c r="N1323" i="1" s="1"/>
  <c r="S1322" i="1"/>
  <c r="R1322" i="1"/>
  <c r="P1322" i="1"/>
  <c r="H1322" i="1"/>
  <c r="I1322" i="1" s="1"/>
  <c r="N1322" i="1" s="1"/>
  <c r="S1321" i="1"/>
  <c r="R1321" i="1"/>
  <c r="P1321" i="1"/>
  <c r="I1321" i="1"/>
  <c r="N1321" i="1" s="1"/>
  <c r="S1320" i="1"/>
  <c r="R1320" i="1"/>
  <c r="P1320" i="1"/>
  <c r="H1320" i="1"/>
  <c r="S1319" i="1"/>
  <c r="R1319" i="1"/>
  <c r="P1319" i="1"/>
  <c r="I1319" i="1"/>
  <c r="N1319" i="1" s="1"/>
  <c r="S1318" i="1"/>
  <c r="R1318" i="1"/>
  <c r="P1318" i="1"/>
  <c r="H1318" i="1"/>
  <c r="I1318" i="1" s="1"/>
  <c r="N1318" i="1" s="1"/>
  <c r="S1317" i="1"/>
  <c r="R1317" i="1"/>
  <c r="P1317" i="1"/>
  <c r="I1317" i="1"/>
  <c r="N1317" i="1" s="1"/>
  <c r="S1316" i="1"/>
  <c r="R1316" i="1"/>
  <c r="P1316" i="1"/>
  <c r="H1316" i="1"/>
  <c r="I1316" i="1" s="1"/>
  <c r="N1316" i="1" s="1"/>
  <c r="S1315" i="1"/>
  <c r="R1315" i="1"/>
  <c r="P1315" i="1"/>
  <c r="I1315" i="1"/>
  <c r="N1315" i="1" s="1"/>
  <c r="S1314" i="1"/>
  <c r="R1314" i="1"/>
  <c r="P1314" i="1"/>
  <c r="H1314" i="1"/>
  <c r="I1314" i="1" s="1"/>
  <c r="N1314" i="1" s="1"/>
  <c r="S1313" i="1"/>
  <c r="R1313" i="1"/>
  <c r="P1313" i="1"/>
  <c r="H1313" i="1"/>
  <c r="I1313" i="1" s="1"/>
  <c r="N1313" i="1" s="1"/>
  <c r="S1312" i="1"/>
  <c r="R1312" i="1"/>
  <c r="P1312" i="1"/>
  <c r="H1312" i="1"/>
  <c r="I1312" i="1" s="1"/>
  <c r="N1312" i="1" s="1"/>
  <c r="S1311" i="1"/>
  <c r="R1311" i="1"/>
  <c r="P1311" i="1"/>
  <c r="H1311" i="1"/>
  <c r="I1311" i="1" s="1"/>
  <c r="N1311" i="1" s="1"/>
  <c r="S1310" i="1"/>
  <c r="R1310" i="1"/>
  <c r="P1310" i="1"/>
  <c r="H1310" i="1"/>
  <c r="I1310" i="1" s="1"/>
  <c r="N1310" i="1" s="1"/>
  <c r="S1309" i="1"/>
  <c r="R1309" i="1"/>
  <c r="P1309" i="1"/>
  <c r="H1309" i="1"/>
  <c r="I1309" i="1" s="1"/>
  <c r="N1309" i="1" s="1"/>
  <c r="S1308" i="1"/>
  <c r="R1308" i="1"/>
  <c r="P1308" i="1"/>
  <c r="H1308" i="1"/>
  <c r="I1308" i="1" s="1"/>
  <c r="N1308" i="1" s="1"/>
  <c r="S1307" i="1"/>
  <c r="R1307" i="1"/>
  <c r="P1307" i="1"/>
  <c r="H1307" i="1"/>
  <c r="I1307" i="1" s="1"/>
  <c r="N1307" i="1" s="1"/>
  <c r="S1306" i="1"/>
  <c r="R1306" i="1"/>
  <c r="P1306" i="1"/>
  <c r="H1306" i="1"/>
  <c r="I1306" i="1" s="1"/>
  <c r="N1306" i="1" s="1"/>
  <c r="S1305" i="1"/>
  <c r="R1305" i="1"/>
  <c r="P1305" i="1"/>
  <c r="H1305" i="1"/>
  <c r="I1305" i="1" s="1"/>
  <c r="N1305" i="1" s="1"/>
  <c r="S1304" i="1"/>
  <c r="R1304" i="1"/>
  <c r="P1304" i="1"/>
  <c r="H1304" i="1"/>
  <c r="I1304" i="1" s="1"/>
  <c r="N1304" i="1" s="1"/>
  <c r="S1303" i="1"/>
  <c r="R1303" i="1"/>
  <c r="P1303" i="1"/>
  <c r="I1303" i="1"/>
  <c r="N1303" i="1" s="1"/>
  <c r="S1302" i="1"/>
  <c r="R1302" i="1"/>
  <c r="P1302" i="1"/>
  <c r="H1302" i="1"/>
  <c r="I1302" i="1" s="1"/>
  <c r="N1302" i="1" s="1"/>
  <c r="S1301" i="1"/>
  <c r="R1301" i="1"/>
  <c r="P1301" i="1"/>
  <c r="H1301" i="1"/>
  <c r="I1301" i="1" s="1"/>
  <c r="N1301" i="1" s="1"/>
  <c r="S1300" i="1"/>
  <c r="R1300" i="1"/>
  <c r="P1300" i="1"/>
  <c r="H1300" i="1"/>
  <c r="I1300" i="1" s="1"/>
  <c r="N1300" i="1" s="1"/>
  <c r="S1299" i="1"/>
  <c r="R1299" i="1"/>
  <c r="P1299" i="1"/>
  <c r="H1299" i="1"/>
  <c r="I1299" i="1" s="1"/>
  <c r="N1299" i="1" s="1"/>
  <c r="S1298" i="1"/>
  <c r="R1298" i="1"/>
  <c r="P1298" i="1"/>
  <c r="I1298" i="1"/>
  <c r="N1298" i="1" s="1"/>
  <c r="S1297" i="1"/>
  <c r="R1297" i="1"/>
  <c r="P1297" i="1"/>
  <c r="H1297" i="1"/>
  <c r="I1297" i="1" s="1"/>
  <c r="N1297" i="1" s="1"/>
  <c r="S1296" i="1"/>
  <c r="R1296" i="1"/>
  <c r="P1296" i="1"/>
  <c r="H1296" i="1"/>
  <c r="I1296" i="1" s="1"/>
  <c r="N1296" i="1" s="1"/>
  <c r="S1295" i="1"/>
  <c r="R1295" i="1"/>
  <c r="P1295" i="1"/>
  <c r="H1295" i="1"/>
  <c r="I1295" i="1" s="1"/>
  <c r="N1295" i="1" s="1"/>
  <c r="S1294" i="1"/>
  <c r="R1294" i="1"/>
  <c r="P1294" i="1"/>
  <c r="H1294" i="1"/>
  <c r="I1294" i="1" s="1"/>
  <c r="N1294" i="1" s="1"/>
  <c r="S1293" i="1"/>
  <c r="R1293" i="1"/>
  <c r="P1293" i="1"/>
  <c r="H1293" i="1"/>
  <c r="I1293" i="1" s="1"/>
  <c r="N1293" i="1" s="1"/>
  <c r="S1292" i="1"/>
  <c r="R1292" i="1"/>
  <c r="P1292" i="1"/>
  <c r="H1292" i="1"/>
  <c r="I1292" i="1" s="1"/>
  <c r="N1292" i="1" s="1"/>
  <c r="S1291" i="1"/>
  <c r="R1291" i="1"/>
  <c r="P1291" i="1"/>
  <c r="H1291" i="1"/>
  <c r="I1291" i="1" s="1"/>
  <c r="N1291" i="1" s="1"/>
  <c r="S1290" i="1"/>
  <c r="R1290" i="1"/>
  <c r="P1290" i="1"/>
  <c r="H1290" i="1"/>
  <c r="I1290" i="1" s="1"/>
  <c r="N1290" i="1" s="1"/>
  <c r="S1289" i="1"/>
  <c r="R1289" i="1"/>
  <c r="P1289" i="1"/>
  <c r="I1289" i="1"/>
  <c r="N1289" i="1" s="1"/>
  <c r="S1288" i="1"/>
  <c r="R1288" i="1"/>
  <c r="P1288" i="1"/>
  <c r="H1288" i="1"/>
  <c r="I1288" i="1" s="1"/>
  <c r="N1288" i="1" s="1"/>
  <c r="S1287" i="1"/>
  <c r="R1287" i="1"/>
  <c r="P1287" i="1"/>
  <c r="H1287" i="1"/>
  <c r="S1286" i="1"/>
  <c r="R1286" i="1"/>
  <c r="P1286" i="1"/>
  <c r="H1286" i="1"/>
  <c r="I1286" i="1" s="1"/>
  <c r="N1286" i="1" s="1"/>
  <c r="S1285" i="1"/>
  <c r="R1285" i="1"/>
  <c r="P1285" i="1"/>
  <c r="H1285" i="1"/>
  <c r="I1285" i="1" s="1"/>
  <c r="N1285" i="1" s="1"/>
  <c r="S1284" i="1"/>
  <c r="R1284" i="1"/>
  <c r="P1284" i="1"/>
  <c r="I1284" i="1"/>
  <c r="N1284" i="1" s="1"/>
  <c r="S1283" i="1"/>
  <c r="R1283" i="1"/>
  <c r="P1283" i="1"/>
  <c r="H1283" i="1"/>
  <c r="S1282" i="1"/>
  <c r="R1282" i="1"/>
  <c r="P1282" i="1"/>
  <c r="I1282" i="1"/>
  <c r="N1282" i="1" s="1"/>
  <c r="S1281" i="1"/>
  <c r="R1281" i="1"/>
  <c r="P1281" i="1"/>
  <c r="H1281" i="1"/>
  <c r="I1281" i="1" s="1"/>
  <c r="N1281" i="1" s="1"/>
  <c r="S1280" i="1"/>
  <c r="R1280" i="1"/>
  <c r="P1280" i="1"/>
  <c r="I1280" i="1"/>
  <c r="N1280" i="1" s="1"/>
  <c r="S1279" i="1"/>
  <c r="R1279" i="1"/>
  <c r="P1279" i="1"/>
  <c r="H1279" i="1"/>
  <c r="I1279" i="1" s="1"/>
  <c r="N1279" i="1" s="1"/>
  <c r="S1278" i="1"/>
  <c r="R1278" i="1"/>
  <c r="P1278" i="1"/>
  <c r="H1278" i="1"/>
  <c r="I1278" i="1" s="1"/>
  <c r="N1278" i="1" s="1"/>
  <c r="S1277" i="1"/>
  <c r="R1277" i="1"/>
  <c r="P1277" i="1"/>
  <c r="I1277" i="1"/>
  <c r="N1277" i="1" s="1"/>
  <c r="S1276" i="1"/>
  <c r="R1276" i="1"/>
  <c r="P1276" i="1"/>
  <c r="H1276" i="1"/>
  <c r="I1276" i="1" s="1"/>
  <c r="N1276" i="1" s="1"/>
  <c r="S1275" i="1"/>
  <c r="R1275" i="1"/>
  <c r="P1275" i="1"/>
  <c r="H1275" i="1"/>
  <c r="I1275" i="1" s="1"/>
  <c r="N1275" i="1" s="1"/>
  <c r="S1274" i="1"/>
  <c r="R1274" i="1"/>
  <c r="P1274" i="1"/>
  <c r="I1274" i="1"/>
  <c r="N1274" i="1" s="1"/>
  <c r="S1273" i="1"/>
  <c r="R1273" i="1"/>
  <c r="P1273" i="1"/>
  <c r="H1273" i="1"/>
  <c r="I1273" i="1" s="1"/>
  <c r="N1273" i="1" s="1"/>
  <c r="S1272" i="1"/>
  <c r="R1272" i="1"/>
  <c r="P1272" i="1"/>
  <c r="H1272" i="1"/>
  <c r="I1272" i="1" s="1"/>
  <c r="N1272" i="1" s="1"/>
  <c r="S1271" i="1"/>
  <c r="R1271" i="1"/>
  <c r="P1271" i="1"/>
  <c r="I1271" i="1"/>
  <c r="N1271" i="1" s="1"/>
  <c r="S1270" i="1"/>
  <c r="R1270" i="1"/>
  <c r="P1270" i="1"/>
  <c r="H1270" i="1"/>
  <c r="I1270" i="1" s="1"/>
  <c r="N1270" i="1" s="1"/>
  <c r="S1269" i="1"/>
  <c r="R1269" i="1"/>
  <c r="P1269" i="1"/>
  <c r="H1269" i="1"/>
  <c r="I1269" i="1" s="1"/>
  <c r="N1269" i="1" s="1"/>
  <c r="S1268" i="1"/>
  <c r="R1268" i="1"/>
  <c r="P1268" i="1"/>
  <c r="H1268" i="1"/>
  <c r="I1268" i="1" s="1"/>
  <c r="N1268" i="1" s="1"/>
  <c r="S1267" i="1"/>
  <c r="R1267" i="1"/>
  <c r="P1267" i="1"/>
  <c r="H1267" i="1"/>
  <c r="I1267" i="1" s="1"/>
  <c r="N1267" i="1" s="1"/>
  <c r="S1266" i="1"/>
  <c r="R1266" i="1"/>
  <c r="P1266" i="1"/>
  <c r="H1266" i="1"/>
  <c r="S1265" i="1"/>
  <c r="R1265" i="1"/>
  <c r="P1265" i="1"/>
  <c r="I1265" i="1"/>
  <c r="N1265" i="1" s="1"/>
  <c r="S1264" i="1"/>
  <c r="R1264" i="1"/>
  <c r="P1264" i="1"/>
  <c r="H1264" i="1"/>
  <c r="I1264" i="1" s="1"/>
  <c r="N1264" i="1" s="1"/>
  <c r="S1263" i="1"/>
  <c r="R1263" i="1"/>
  <c r="P1263" i="1"/>
  <c r="I1263" i="1"/>
  <c r="N1263" i="1" s="1"/>
  <c r="S1262" i="1"/>
  <c r="R1262" i="1"/>
  <c r="P1262" i="1"/>
  <c r="I1262" i="1"/>
  <c r="N1262" i="1" s="1"/>
  <c r="S1261" i="1"/>
  <c r="R1261" i="1"/>
  <c r="P1261" i="1"/>
  <c r="H1261" i="1"/>
  <c r="I1261" i="1" s="1"/>
  <c r="N1261" i="1" s="1"/>
  <c r="S1260" i="1"/>
  <c r="R1260" i="1"/>
  <c r="P1260" i="1"/>
  <c r="I1260" i="1"/>
  <c r="N1260" i="1" s="1"/>
  <c r="S1259" i="1"/>
  <c r="R1259" i="1"/>
  <c r="P1259" i="1"/>
  <c r="H1259" i="1"/>
  <c r="S1258" i="1"/>
  <c r="R1258" i="1"/>
  <c r="P1258" i="1"/>
  <c r="H1258" i="1"/>
  <c r="I1258" i="1" s="1"/>
  <c r="N1258" i="1" s="1"/>
  <c r="S1257" i="1"/>
  <c r="R1257" i="1"/>
  <c r="P1257" i="1"/>
  <c r="I1257" i="1"/>
  <c r="N1257" i="1" s="1"/>
  <c r="S1256" i="1"/>
  <c r="R1256" i="1"/>
  <c r="P1256" i="1"/>
  <c r="H1256" i="1"/>
  <c r="I1256" i="1" s="1"/>
  <c r="N1256" i="1" s="1"/>
  <c r="S1255" i="1"/>
  <c r="R1255" i="1"/>
  <c r="P1255" i="1"/>
  <c r="I1255" i="1"/>
  <c r="N1255" i="1" s="1"/>
  <c r="S1254" i="1"/>
  <c r="R1254" i="1"/>
  <c r="P1254" i="1"/>
  <c r="H1254" i="1"/>
  <c r="I1254" i="1" s="1"/>
  <c r="N1254" i="1" s="1"/>
  <c r="S1253" i="1"/>
  <c r="R1253" i="1"/>
  <c r="P1253" i="1"/>
  <c r="H1253" i="1"/>
  <c r="I1253" i="1" s="1"/>
  <c r="N1253" i="1" s="1"/>
  <c r="S1252" i="1"/>
  <c r="R1252" i="1"/>
  <c r="P1252" i="1"/>
  <c r="H1252" i="1"/>
  <c r="I1252" i="1" s="1"/>
  <c r="N1252" i="1" s="1"/>
  <c r="S1251" i="1"/>
  <c r="R1251" i="1"/>
  <c r="P1251" i="1"/>
  <c r="H1251" i="1"/>
  <c r="I1251" i="1" s="1"/>
  <c r="N1251" i="1" s="1"/>
  <c r="S1250" i="1"/>
  <c r="R1250" i="1"/>
  <c r="P1250" i="1"/>
  <c r="I1250" i="1"/>
  <c r="N1250" i="1" s="1"/>
  <c r="S1249" i="1"/>
  <c r="R1249" i="1"/>
  <c r="P1249" i="1"/>
  <c r="H1249" i="1"/>
  <c r="I1249" i="1" s="1"/>
  <c r="N1249" i="1" s="1"/>
  <c r="S1248" i="1"/>
  <c r="R1248" i="1"/>
  <c r="P1248" i="1"/>
  <c r="H1248" i="1"/>
  <c r="I1248" i="1" s="1"/>
  <c r="N1248" i="1" s="1"/>
  <c r="S1247" i="1"/>
  <c r="R1247" i="1"/>
  <c r="P1247" i="1"/>
  <c r="I1247" i="1"/>
  <c r="N1247" i="1" s="1"/>
  <c r="S1246" i="1"/>
  <c r="R1246" i="1"/>
  <c r="P1246" i="1"/>
  <c r="H1246" i="1"/>
  <c r="I1246" i="1" s="1"/>
  <c r="N1246" i="1" s="1"/>
  <c r="S1245" i="1"/>
  <c r="R1245" i="1"/>
  <c r="P1245" i="1"/>
  <c r="I1245" i="1"/>
  <c r="N1245" i="1" s="1"/>
  <c r="S1244" i="1"/>
  <c r="R1244" i="1"/>
  <c r="P1244" i="1"/>
  <c r="H1244" i="1"/>
  <c r="I1244" i="1" s="1"/>
  <c r="N1244" i="1" s="1"/>
  <c r="S1243" i="1"/>
  <c r="R1243" i="1"/>
  <c r="P1243" i="1"/>
  <c r="H1243" i="1"/>
  <c r="I1243" i="1" s="1"/>
  <c r="N1243" i="1" s="1"/>
  <c r="S1242" i="1"/>
  <c r="R1242" i="1"/>
  <c r="P1242" i="1"/>
  <c r="I1242" i="1"/>
  <c r="N1242" i="1" s="1"/>
  <c r="S1241" i="1"/>
  <c r="R1241" i="1"/>
  <c r="P1241" i="1"/>
  <c r="H1241" i="1"/>
  <c r="I1241" i="1" s="1"/>
  <c r="N1241" i="1" s="1"/>
  <c r="S1240" i="1"/>
  <c r="R1240" i="1"/>
  <c r="P1240" i="1"/>
  <c r="H1240" i="1"/>
  <c r="I1240" i="1" s="1"/>
  <c r="N1240" i="1" s="1"/>
  <c r="S1239" i="1"/>
  <c r="R1239" i="1"/>
  <c r="P1239" i="1"/>
  <c r="H1239" i="1"/>
  <c r="I1239" i="1" s="1"/>
  <c r="N1239" i="1" s="1"/>
  <c r="S1238" i="1"/>
  <c r="R1238" i="1"/>
  <c r="P1238" i="1"/>
  <c r="H1238" i="1"/>
  <c r="I1238" i="1" s="1"/>
  <c r="N1238" i="1" s="1"/>
  <c r="S1237" i="1"/>
  <c r="R1237" i="1"/>
  <c r="P1237" i="1"/>
  <c r="H1237" i="1"/>
  <c r="I1237" i="1" s="1"/>
  <c r="N1237" i="1" s="1"/>
  <c r="R1236" i="1"/>
  <c r="P1236" i="1"/>
  <c r="I1236" i="1"/>
  <c r="S1235" i="1"/>
  <c r="R1235" i="1"/>
  <c r="P1235" i="1"/>
  <c r="H1235" i="1"/>
  <c r="I1235" i="1" s="1"/>
  <c r="N1235" i="1" s="1"/>
  <c r="S1234" i="1"/>
  <c r="R1234" i="1"/>
  <c r="P1234" i="1"/>
  <c r="H1234" i="1"/>
  <c r="I1234" i="1" s="1"/>
  <c r="N1234" i="1" s="1"/>
  <c r="S1233" i="1"/>
  <c r="R1233" i="1"/>
  <c r="P1233" i="1"/>
  <c r="H1233" i="1"/>
  <c r="I1233" i="1" s="1"/>
  <c r="N1233" i="1" s="1"/>
  <c r="S1232" i="1"/>
  <c r="R1232" i="1"/>
  <c r="P1232" i="1"/>
  <c r="I1232" i="1"/>
  <c r="N1232" i="1" s="1"/>
  <c r="S1231" i="1"/>
  <c r="R1231" i="1"/>
  <c r="P1231" i="1"/>
  <c r="I1231" i="1"/>
  <c r="N1231" i="1" s="1"/>
  <c r="S1230" i="1"/>
  <c r="R1230" i="1"/>
  <c r="P1230" i="1"/>
  <c r="H1230" i="1"/>
  <c r="S1229" i="1"/>
  <c r="R1229" i="1"/>
  <c r="P1229" i="1"/>
  <c r="I1229" i="1"/>
  <c r="N1229" i="1" s="1"/>
  <c r="S1228" i="1"/>
  <c r="R1228" i="1"/>
  <c r="P1228" i="1"/>
  <c r="H1228" i="1"/>
  <c r="I1228" i="1" s="1"/>
  <c r="N1228" i="1" s="1"/>
  <c r="S1227" i="1"/>
  <c r="R1227" i="1"/>
  <c r="P1227" i="1"/>
  <c r="H1227" i="1"/>
  <c r="I1227" i="1" s="1"/>
  <c r="N1227" i="1" s="1"/>
  <c r="S1226" i="1"/>
  <c r="R1226" i="1"/>
  <c r="P1226" i="1"/>
  <c r="I1226" i="1"/>
  <c r="N1226" i="1" s="1"/>
  <c r="S1225" i="1"/>
  <c r="R1225" i="1"/>
  <c r="P1225" i="1"/>
  <c r="H1225" i="1"/>
  <c r="I1225" i="1" s="1"/>
  <c r="N1225" i="1" s="1"/>
  <c r="S1224" i="1"/>
  <c r="R1224" i="1"/>
  <c r="P1224" i="1"/>
  <c r="I1224" i="1"/>
  <c r="N1224" i="1" s="1"/>
  <c r="S1223" i="1"/>
  <c r="R1223" i="1"/>
  <c r="P1223" i="1"/>
  <c r="H1223" i="1"/>
  <c r="I1223" i="1" s="1"/>
  <c r="N1223" i="1" s="1"/>
  <c r="S1222" i="1"/>
  <c r="R1222" i="1"/>
  <c r="P1222" i="1"/>
  <c r="I1222" i="1"/>
  <c r="N1222" i="1" s="1"/>
  <c r="S1221" i="1"/>
  <c r="R1221" i="1"/>
  <c r="P1221" i="1"/>
  <c r="H1221" i="1"/>
  <c r="I1221" i="1" s="1"/>
  <c r="N1221" i="1" s="1"/>
  <c r="S1220" i="1"/>
  <c r="R1220" i="1"/>
  <c r="P1220" i="1"/>
  <c r="I1220" i="1"/>
  <c r="N1220" i="1" s="1"/>
  <c r="S1219" i="1"/>
  <c r="R1219" i="1"/>
  <c r="P1219" i="1"/>
  <c r="H1219" i="1"/>
  <c r="I1219" i="1" s="1"/>
  <c r="N1219" i="1" s="1"/>
  <c r="S1218" i="1"/>
  <c r="R1218" i="1"/>
  <c r="P1218" i="1"/>
  <c r="I1218" i="1"/>
  <c r="N1218" i="1" s="1"/>
  <c r="S1217" i="1"/>
  <c r="R1217" i="1"/>
  <c r="P1217" i="1"/>
  <c r="H1217" i="1"/>
  <c r="I1217" i="1" s="1"/>
  <c r="N1217" i="1" s="1"/>
  <c r="S1216" i="1"/>
  <c r="R1216" i="1"/>
  <c r="P1216" i="1"/>
  <c r="H1216" i="1"/>
  <c r="I1216" i="1" s="1"/>
  <c r="N1216" i="1" s="1"/>
  <c r="S1215" i="1"/>
  <c r="R1215" i="1"/>
  <c r="P1215" i="1"/>
  <c r="I1215" i="1"/>
  <c r="N1215" i="1" s="1"/>
  <c r="S1214" i="1"/>
  <c r="R1214" i="1"/>
  <c r="P1214" i="1"/>
  <c r="H1214" i="1"/>
  <c r="I1214" i="1" s="1"/>
  <c r="N1214" i="1" s="1"/>
  <c r="S1213" i="1"/>
  <c r="R1213" i="1"/>
  <c r="P1213" i="1"/>
  <c r="H1213" i="1"/>
  <c r="I1213" i="1" s="1"/>
  <c r="N1213" i="1" s="1"/>
  <c r="S1212" i="1"/>
  <c r="R1212" i="1"/>
  <c r="P1212" i="1"/>
  <c r="H1212" i="1"/>
  <c r="I1212" i="1" s="1"/>
  <c r="N1212" i="1" s="1"/>
  <c r="S1211" i="1"/>
  <c r="R1211" i="1"/>
  <c r="P1211" i="1"/>
  <c r="I1211" i="1"/>
  <c r="N1211" i="1" s="1"/>
  <c r="S1210" i="1"/>
  <c r="R1210" i="1"/>
  <c r="P1210" i="1"/>
  <c r="H1210" i="1"/>
  <c r="I1210" i="1" s="1"/>
  <c r="N1210" i="1" s="1"/>
  <c r="S1209" i="1"/>
  <c r="R1209" i="1"/>
  <c r="P1209" i="1"/>
  <c r="H1209" i="1"/>
  <c r="I1209" i="1" s="1"/>
  <c r="N1209" i="1" s="1"/>
  <c r="S1208" i="1"/>
  <c r="R1208" i="1"/>
  <c r="P1208" i="1"/>
  <c r="I1208" i="1"/>
  <c r="N1208" i="1" s="1"/>
  <c r="S1207" i="1"/>
  <c r="R1207" i="1"/>
  <c r="P1207" i="1"/>
  <c r="H1207" i="1"/>
  <c r="I1207" i="1" s="1"/>
  <c r="N1207" i="1" s="1"/>
  <c r="S1206" i="1"/>
  <c r="R1206" i="1"/>
  <c r="P1206" i="1"/>
  <c r="I1206" i="1"/>
  <c r="N1206" i="1" s="1"/>
  <c r="S1205" i="1"/>
  <c r="R1205" i="1"/>
  <c r="P1205" i="1"/>
  <c r="H1205" i="1"/>
  <c r="I1205" i="1" s="1"/>
  <c r="N1205" i="1" s="1"/>
  <c r="S1204" i="1"/>
  <c r="R1204" i="1"/>
  <c r="P1204" i="1"/>
  <c r="H1204" i="1"/>
  <c r="I1204" i="1" s="1"/>
  <c r="N1204" i="1" s="1"/>
  <c r="S1203" i="1"/>
  <c r="R1203" i="1"/>
  <c r="P1203" i="1"/>
  <c r="H1203" i="1"/>
  <c r="S1202" i="1"/>
  <c r="R1202" i="1"/>
  <c r="P1202" i="1"/>
  <c r="H1202" i="1"/>
  <c r="I1202" i="1" s="1"/>
  <c r="N1202" i="1" s="1"/>
  <c r="S1201" i="1"/>
  <c r="R1201" i="1"/>
  <c r="P1201" i="1"/>
  <c r="H1201" i="1"/>
  <c r="I1201" i="1" s="1"/>
  <c r="N1201" i="1" s="1"/>
  <c r="S1200" i="1"/>
  <c r="R1200" i="1"/>
  <c r="P1200" i="1"/>
  <c r="I1200" i="1"/>
  <c r="N1200" i="1" s="1"/>
  <c r="S1199" i="1"/>
  <c r="R1199" i="1"/>
  <c r="P1199" i="1"/>
  <c r="H1199" i="1"/>
  <c r="I1199" i="1" s="1"/>
  <c r="N1199" i="1" s="1"/>
  <c r="S1198" i="1"/>
  <c r="R1198" i="1"/>
  <c r="P1198" i="1"/>
  <c r="I1198" i="1"/>
  <c r="N1198" i="1" s="1"/>
  <c r="S1197" i="1"/>
  <c r="R1197" i="1"/>
  <c r="P1197" i="1"/>
  <c r="H1197" i="1"/>
  <c r="S1196" i="1"/>
  <c r="R1196" i="1"/>
  <c r="P1196" i="1"/>
  <c r="I1196" i="1"/>
  <c r="N1196" i="1" s="1"/>
  <c r="S1195" i="1"/>
  <c r="R1195" i="1"/>
  <c r="P1195" i="1"/>
  <c r="I1195" i="1"/>
  <c r="N1195" i="1" s="1"/>
  <c r="S1194" i="1"/>
  <c r="R1194" i="1"/>
  <c r="P1194" i="1"/>
  <c r="H1194" i="1"/>
  <c r="I1194" i="1" s="1"/>
  <c r="N1194" i="1" s="1"/>
  <c r="S1193" i="1"/>
  <c r="R1193" i="1"/>
  <c r="P1193" i="1"/>
  <c r="I1193" i="1"/>
  <c r="N1193" i="1" s="1"/>
  <c r="S1192" i="1"/>
  <c r="R1192" i="1"/>
  <c r="P1192" i="1"/>
  <c r="H1192" i="1"/>
  <c r="S1191" i="1"/>
  <c r="R1191" i="1"/>
  <c r="P1191" i="1"/>
  <c r="I1191" i="1"/>
  <c r="N1191" i="1" s="1"/>
  <c r="S1190" i="1"/>
  <c r="R1190" i="1"/>
  <c r="P1190" i="1"/>
  <c r="H1190" i="1"/>
  <c r="I1190" i="1" s="1"/>
  <c r="N1190" i="1" s="1"/>
  <c r="S1189" i="1"/>
  <c r="R1189" i="1"/>
  <c r="P1189" i="1"/>
  <c r="I1189" i="1"/>
  <c r="N1189" i="1" s="1"/>
  <c r="S1188" i="1"/>
  <c r="R1188" i="1"/>
  <c r="P1188" i="1"/>
  <c r="H1188" i="1"/>
  <c r="I1188" i="1" s="1"/>
  <c r="N1188" i="1" s="1"/>
  <c r="S1187" i="1"/>
  <c r="R1187" i="1"/>
  <c r="P1187" i="1"/>
  <c r="I1187" i="1"/>
  <c r="N1187" i="1" s="1"/>
  <c r="S1186" i="1"/>
  <c r="R1186" i="1"/>
  <c r="P1186" i="1"/>
  <c r="H1186" i="1"/>
  <c r="I1186" i="1" s="1"/>
  <c r="N1186" i="1" s="1"/>
  <c r="S1185" i="1"/>
  <c r="R1185" i="1"/>
  <c r="P1185" i="1"/>
  <c r="I1185" i="1"/>
  <c r="N1185" i="1" s="1"/>
  <c r="S1184" i="1"/>
  <c r="R1184" i="1"/>
  <c r="P1184" i="1"/>
  <c r="H1184" i="1"/>
  <c r="I1184" i="1" s="1"/>
  <c r="N1184" i="1" s="1"/>
  <c r="S1183" i="1"/>
  <c r="R1183" i="1"/>
  <c r="P1183" i="1"/>
  <c r="I1183" i="1"/>
  <c r="N1183" i="1" s="1"/>
  <c r="S1182" i="1"/>
  <c r="R1182" i="1"/>
  <c r="P1182" i="1"/>
  <c r="H1182" i="1"/>
  <c r="I1182" i="1" s="1"/>
  <c r="N1182" i="1" s="1"/>
  <c r="S1181" i="1"/>
  <c r="R1181" i="1"/>
  <c r="P1181" i="1"/>
  <c r="I1181" i="1"/>
  <c r="N1181" i="1" s="1"/>
  <c r="S1180" i="1"/>
  <c r="R1180" i="1"/>
  <c r="P1180" i="1"/>
  <c r="H1180" i="1"/>
  <c r="I1180" i="1" s="1"/>
  <c r="N1180" i="1" s="1"/>
  <c r="S1179" i="1"/>
  <c r="R1179" i="1"/>
  <c r="P1179" i="1"/>
  <c r="I1179" i="1"/>
  <c r="N1179" i="1" s="1"/>
  <c r="S1178" i="1"/>
  <c r="R1178" i="1"/>
  <c r="P1178" i="1"/>
  <c r="H1178" i="1"/>
  <c r="I1178" i="1" s="1"/>
  <c r="N1178" i="1" s="1"/>
  <c r="S1177" i="1"/>
  <c r="R1177" i="1"/>
  <c r="P1177" i="1"/>
  <c r="I1177" i="1"/>
  <c r="N1177" i="1" s="1"/>
  <c r="S1176" i="1"/>
  <c r="R1176" i="1"/>
  <c r="P1176" i="1"/>
  <c r="H1176" i="1"/>
  <c r="S1175" i="1"/>
  <c r="R1175" i="1"/>
  <c r="P1175" i="1"/>
  <c r="I1175" i="1"/>
  <c r="N1175" i="1" s="1"/>
  <c r="S1174" i="1"/>
  <c r="R1174" i="1"/>
  <c r="P1174" i="1"/>
  <c r="H1174" i="1"/>
  <c r="I1174" i="1" s="1"/>
  <c r="N1174" i="1" s="1"/>
  <c r="S1173" i="1"/>
  <c r="R1173" i="1"/>
  <c r="P1173" i="1"/>
  <c r="I1173" i="1"/>
  <c r="N1173" i="1" s="1"/>
  <c r="S1172" i="1"/>
  <c r="R1172" i="1"/>
  <c r="P1172" i="1"/>
  <c r="H1172" i="1"/>
  <c r="I1172" i="1" s="1"/>
  <c r="N1172" i="1" s="1"/>
  <c r="S1171" i="1"/>
  <c r="R1171" i="1"/>
  <c r="P1171" i="1"/>
  <c r="I1171" i="1"/>
  <c r="N1171" i="1" s="1"/>
  <c r="S1170" i="1"/>
  <c r="R1170" i="1"/>
  <c r="P1170" i="1"/>
  <c r="I1170" i="1"/>
  <c r="N1170" i="1" s="1"/>
  <c r="S1169" i="1"/>
  <c r="R1169" i="1"/>
  <c r="P1169" i="1"/>
  <c r="H1169" i="1"/>
  <c r="R1168" i="1"/>
  <c r="P1168" i="1"/>
  <c r="I1168" i="1"/>
  <c r="S1167" i="1"/>
  <c r="R1167" i="1"/>
  <c r="P1167" i="1"/>
  <c r="H1167" i="1"/>
  <c r="I1167" i="1" s="1"/>
  <c r="N1167" i="1" s="1"/>
  <c r="S1166" i="1"/>
  <c r="R1166" i="1"/>
  <c r="P1166" i="1"/>
  <c r="I1166" i="1"/>
  <c r="N1166" i="1" s="1"/>
  <c r="S1165" i="1"/>
  <c r="R1165" i="1"/>
  <c r="P1165" i="1"/>
  <c r="H1165" i="1"/>
  <c r="I1165" i="1" s="1"/>
  <c r="N1165" i="1" s="1"/>
  <c r="S1164" i="1"/>
  <c r="R1164" i="1"/>
  <c r="P1164" i="1"/>
  <c r="I1164" i="1"/>
  <c r="N1164" i="1" s="1"/>
  <c r="S1163" i="1"/>
  <c r="R1163" i="1"/>
  <c r="P1163" i="1"/>
  <c r="I1163" i="1"/>
  <c r="N1163" i="1" s="1"/>
  <c r="S1162" i="1"/>
  <c r="R1162" i="1"/>
  <c r="P1162" i="1"/>
  <c r="H1162" i="1"/>
  <c r="I1162" i="1" s="1"/>
  <c r="N1162" i="1" s="1"/>
  <c r="S1161" i="1"/>
  <c r="R1161" i="1"/>
  <c r="P1161" i="1"/>
  <c r="I1161" i="1"/>
  <c r="N1161" i="1" s="1"/>
  <c r="S1160" i="1"/>
  <c r="R1160" i="1"/>
  <c r="P1160" i="1"/>
  <c r="H1160" i="1"/>
  <c r="I1160" i="1" s="1"/>
  <c r="N1160" i="1" s="1"/>
  <c r="S1159" i="1"/>
  <c r="R1159" i="1"/>
  <c r="P1159" i="1"/>
  <c r="I1159" i="1"/>
  <c r="N1159" i="1" s="1"/>
  <c r="S1158" i="1"/>
  <c r="R1158" i="1"/>
  <c r="P1158" i="1"/>
  <c r="H1158" i="1"/>
  <c r="I1158" i="1" s="1"/>
  <c r="N1158" i="1" s="1"/>
  <c r="S1157" i="1"/>
  <c r="R1157" i="1"/>
  <c r="P1157" i="1"/>
  <c r="I1157" i="1"/>
  <c r="N1157" i="1" s="1"/>
  <c r="S1156" i="1"/>
  <c r="R1156" i="1"/>
  <c r="P1156" i="1"/>
  <c r="I1156" i="1"/>
  <c r="N1156" i="1" s="1"/>
  <c r="S1155" i="1"/>
  <c r="R1155" i="1"/>
  <c r="P1155" i="1"/>
  <c r="I1155" i="1"/>
  <c r="N1155" i="1" s="1"/>
  <c r="S1154" i="1"/>
  <c r="R1154" i="1"/>
  <c r="P1154" i="1"/>
  <c r="H1154" i="1"/>
  <c r="S1153" i="1"/>
  <c r="R1153" i="1"/>
  <c r="P1153" i="1"/>
  <c r="I1153" i="1"/>
  <c r="N1153" i="1" s="1"/>
  <c r="S1152" i="1"/>
  <c r="R1152" i="1"/>
  <c r="P1152" i="1"/>
  <c r="H1152" i="1"/>
  <c r="I1152" i="1" s="1"/>
  <c r="N1152" i="1" s="1"/>
  <c r="S1151" i="1"/>
  <c r="R1151" i="1"/>
  <c r="P1151" i="1"/>
  <c r="I1151" i="1"/>
  <c r="N1151" i="1" s="1"/>
  <c r="S1150" i="1"/>
  <c r="R1150" i="1"/>
  <c r="P1150" i="1"/>
  <c r="H1150" i="1"/>
  <c r="I1150" i="1" s="1"/>
  <c r="N1150" i="1" s="1"/>
  <c r="S1149" i="1"/>
  <c r="R1149" i="1"/>
  <c r="P1149" i="1"/>
  <c r="I1149" i="1"/>
  <c r="N1149" i="1" s="1"/>
  <c r="S1148" i="1"/>
  <c r="R1148" i="1"/>
  <c r="P1148" i="1"/>
  <c r="H1148" i="1"/>
  <c r="I1148" i="1" s="1"/>
  <c r="N1148" i="1" s="1"/>
  <c r="S1147" i="1"/>
  <c r="R1147" i="1"/>
  <c r="P1147" i="1"/>
  <c r="H1147" i="1"/>
  <c r="I1147" i="1" s="1"/>
  <c r="N1147" i="1" s="1"/>
  <c r="S1146" i="1"/>
  <c r="R1146" i="1"/>
  <c r="P1146" i="1"/>
  <c r="I1146" i="1"/>
  <c r="N1146" i="1" s="1"/>
  <c r="S1145" i="1"/>
  <c r="R1145" i="1"/>
  <c r="P1145" i="1"/>
  <c r="H1145" i="1"/>
  <c r="I1145" i="1" s="1"/>
  <c r="N1145" i="1" s="1"/>
  <c r="S1144" i="1"/>
  <c r="R1144" i="1"/>
  <c r="P1144" i="1"/>
  <c r="I1144" i="1"/>
  <c r="N1144" i="1" s="1"/>
  <c r="S1143" i="1"/>
  <c r="R1143" i="1"/>
  <c r="P1143" i="1"/>
  <c r="I1143" i="1"/>
  <c r="N1143" i="1" s="1"/>
  <c r="S1142" i="1"/>
  <c r="R1142" i="1"/>
  <c r="P1142" i="1"/>
  <c r="H1142" i="1"/>
  <c r="I1142" i="1" s="1"/>
  <c r="N1142" i="1" s="1"/>
  <c r="S1141" i="1"/>
  <c r="R1141" i="1"/>
  <c r="P1141" i="1"/>
  <c r="I1141" i="1"/>
  <c r="N1141" i="1" s="1"/>
  <c r="S1140" i="1"/>
  <c r="R1140" i="1"/>
  <c r="P1140" i="1"/>
  <c r="H1140" i="1"/>
  <c r="S1139" i="1"/>
  <c r="R1139" i="1"/>
  <c r="P1139" i="1"/>
  <c r="I1139" i="1"/>
  <c r="N1139" i="1" s="1"/>
  <c r="S1138" i="1"/>
  <c r="R1138" i="1"/>
  <c r="P1138" i="1"/>
  <c r="H1138" i="1"/>
  <c r="I1138" i="1" s="1"/>
  <c r="N1138" i="1" s="1"/>
  <c r="S1137" i="1"/>
  <c r="R1137" i="1"/>
  <c r="P1137" i="1"/>
  <c r="I1137" i="1"/>
  <c r="N1137" i="1" s="1"/>
  <c r="S1136" i="1"/>
  <c r="R1136" i="1"/>
  <c r="P1136" i="1"/>
  <c r="H1136" i="1"/>
  <c r="I1136" i="1" s="1"/>
  <c r="N1136" i="1" s="1"/>
  <c r="S1135" i="1"/>
  <c r="R1135" i="1"/>
  <c r="P1135" i="1"/>
  <c r="I1135" i="1"/>
  <c r="N1135" i="1" s="1"/>
  <c r="S1134" i="1"/>
  <c r="R1134" i="1"/>
  <c r="P1134" i="1"/>
  <c r="I1134" i="1"/>
  <c r="N1134" i="1" s="1"/>
  <c r="S1133" i="1"/>
  <c r="R1133" i="1"/>
  <c r="P1133" i="1"/>
  <c r="H1133" i="1"/>
  <c r="S1132" i="1"/>
  <c r="R1132" i="1"/>
  <c r="P1132" i="1"/>
  <c r="H1132" i="1"/>
  <c r="I1132" i="1" s="1"/>
  <c r="N1132" i="1" s="1"/>
  <c r="S1131" i="1"/>
  <c r="R1131" i="1"/>
  <c r="P1131" i="1"/>
  <c r="H1131" i="1"/>
  <c r="I1131" i="1" s="1"/>
  <c r="N1131" i="1" s="1"/>
  <c r="S1130" i="1"/>
  <c r="R1130" i="1"/>
  <c r="P1130" i="1"/>
  <c r="I1130" i="1"/>
  <c r="N1130" i="1" s="1"/>
  <c r="S1129" i="1"/>
  <c r="R1129" i="1"/>
  <c r="P1129" i="1"/>
  <c r="H1129" i="1"/>
  <c r="I1129" i="1" s="1"/>
  <c r="N1129" i="1" s="1"/>
  <c r="S1128" i="1"/>
  <c r="R1128" i="1"/>
  <c r="P1128" i="1"/>
  <c r="I1128" i="1"/>
  <c r="N1128" i="1" s="1"/>
  <c r="S1127" i="1"/>
  <c r="R1127" i="1"/>
  <c r="P1127" i="1"/>
  <c r="H1127" i="1"/>
  <c r="I1127" i="1" s="1"/>
  <c r="N1127" i="1" s="1"/>
  <c r="S1126" i="1"/>
  <c r="R1126" i="1"/>
  <c r="P1126" i="1"/>
  <c r="H1126" i="1"/>
  <c r="I1126" i="1" s="1"/>
  <c r="N1126" i="1" s="1"/>
  <c r="S1125" i="1"/>
  <c r="R1125" i="1"/>
  <c r="P1125" i="1"/>
  <c r="I1125" i="1"/>
  <c r="N1125" i="1" s="1"/>
  <c r="S1124" i="1"/>
  <c r="R1124" i="1"/>
  <c r="P1124" i="1"/>
  <c r="H1124" i="1"/>
  <c r="I1124" i="1" s="1"/>
  <c r="N1124" i="1" s="1"/>
  <c r="R1123" i="1"/>
  <c r="P1123" i="1"/>
  <c r="I1123" i="1"/>
  <c r="S1122" i="1"/>
  <c r="R1122" i="1"/>
  <c r="P1122" i="1"/>
  <c r="I1122" i="1"/>
  <c r="N1122" i="1" s="1"/>
  <c r="S1121" i="1"/>
  <c r="R1121" i="1"/>
  <c r="P1121" i="1"/>
  <c r="H1121" i="1"/>
  <c r="I1121" i="1" s="1"/>
  <c r="N1121" i="1" s="1"/>
  <c r="S1120" i="1"/>
  <c r="R1120" i="1"/>
  <c r="P1120" i="1"/>
  <c r="I1120" i="1"/>
  <c r="N1120" i="1" s="1"/>
  <c r="S1119" i="1"/>
  <c r="R1119" i="1"/>
  <c r="P1119" i="1"/>
  <c r="H1119" i="1"/>
  <c r="I1119" i="1" s="1"/>
  <c r="N1119" i="1" s="1"/>
  <c r="B1119" i="1"/>
  <c r="B1126" i="1" s="1"/>
  <c r="B1133" i="1" s="1"/>
  <c r="B1140" i="1" s="1"/>
  <c r="B1147" i="1" s="1"/>
  <c r="B1154" i="1" s="1"/>
  <c r="B1161" i="1" s="1"/>
  <c r="B1168" i="1" s="1"/>
  <c r="B1175" i="1" s="1"/>
  <c r="B1182" i="1" s="1"/>
  <c r="B1189" i="1" s="1"/>
  <c r="B1196" i="1" s="1"/>
  <c r="B1203" i="1" s="1"/>
  <c r="B1210" i="1" s="1"/>
  <c r="B1217" i="1" s="1"/>
  <c r="B1224" i="1" s="1"/>
  <c r="B1231" i="1" s="1"/>
  <c r="B1238" i="1" s="1"/>
  <c r="B1245" i="1" s="1"/>
  <c r="B1252" i="1" s="1"/>
  <c r="B1259" i="1" s="1"/>
  <c r="B1266" i="1" s="1"/>
  <c r="B1273" i="1" s="1"/>
  <c r="B1280" i="1" s="1"/>
  <c r="B1287" i="1" s="1"/>
  <c r="B1294" i="1" s="1"/>
  <c r="B1301" i="1" s="1"/>
  <c r="B1308" i="1" s="1"/>
  <c r="B1315" i="1" s="1"/>
  <c r="B1322" i="1" s="1"/>
  <c r="B1329" i="1" s="1"/>
  <c r="B1336" i="1" s="1"/>
  <c r="B1343" i="1" s="1"/>
  <c r="B1350" i="1" s="1"/>
  <c r="B1357" i="1" s="1"/>
  <c r="B1364" i="1" s="1"/>
  <c r="B1371" i="1" s="1"/>
  <c r="B1378" i="1" s="1"/>
  <c r="B1385" i="1" s="1"/>
  <c r="B1392" i="1" s="1"/>
  <c r="B1399" i="1" s="1"/>
  <c r="B1406" i="1" s="1"/>
  <c r="B1413" i="1" s="1"/>
  <c r="B1420" i="1" s="1"/>
  <c r="B1427" i="1" s="1"/>
  <c r="B1434" i="1" s="1"/>
  <c r="B1441" i="1" s="1"/>
  <c r="B1448" i="1" s="1"/>
  <c r="B1455" i="1" s="1"/>
  <c r="B1462" i="1" s="1"/>
  <c r="S1118" i="1"/>
  <c r="R1118" i="1"/>
  <c r="P1118" i="1"/>
  <c r="I1118" i="1"/>
  <c r="N1118" i="1" s="1"/>
  <c r="S1117" i="1"/>
  <c r="R1117" i="1"/>
  <c r="P1117" i="1"/>
  <c r="H1117" i="1"/>
  <c r="I1117" i="1" s="1"/>
  <c r="N1117" i="1" s="1"/>
  <c r="S1116" i="1"/>
  <c r="R1116" i="1"/>
  <c r="P1116" i="1"/>
  <c r="I1116" i="1"/>
  <c r="N1116" i="1" s="1"/>
  <c r="S1115" i="1"/>
  <c r="R1115" i="1"/>
  <c r="P1115" i="1"/>
  <c r="I1115" i="1"/>
  <c r="N1115" i="1" s="1"/>
  <c r="S1114" i="1"/>
  <c r="R1114" i="1"/>
  <c r="P1114" i="1"/>
  <c r="H1114" i="1"/>
  <c r="I1114" i="1" s="1"/>
  <c r="N1114" i="1" s="1"/>
  <c r="S1113" i="1"/>
  <c r="R1113" i="1"/>
  <c r="P1113" i="1"/>
  <c r="I1113" i="1"/>
  <c r="N1113" i="1" s="1"/>
  <c r="S1112" i="1"/>
  <c r="R1112" i="1"/>
  <c r="P1112" i="1"/>
  <c r="H1112" i="1"/>
  <c r="S1111" i="1"/>
  <c r="R1111" i="1"/>
  <c r="P1111" i="1"/>
  <c r="I1111" i="1"/>
  <c r="N1111" i="1" s="1"/>
  <c r="S1110" i="1"/>
  <c r="R1110" i="1"/>
  <c r="P1110" i="1"/>
  <c r="I1110" i="1"/>
  <c r="N1110" i="1" s="1"/>
  <c r="S1109" i="1"/>
  <c r="R1109" i="1"/>
  <c r="P1109" i="1"/>
  <c r="H1109" i="1"/>
  <c r="I1109" i="1" s="1"/>
  <c r="N1109" i="1" s="1"/>
  <c r="S1108" i="1"/>
  <c r="R1108" i="1"/>
  <c r="P1108" i="1"/>
  <c r="I1108" i="1"/>
  <c r="S1107" i="1"/>
  <c r="R1107" i="1"/>
  <c r="P1107" i="1"/>
  <c r="H1107" i="1"/>
  <c r="I1107" i="1" s="1"/>
  <c r="N1107" i="1" s="1"/>
  <c r="S1106" i="1"/>
  <c r="R1106" i="1"/>
  <c r="P1106" i="1"/>
  <c r="I1106" i="1"/>
  <c r="N1106" i="1" s="1"/>
  <c r="S1105" i="1"/>
  <c r="R1105" i="1"/>
  <c r="P1105" i="1"/>
  <c r="H1105" i="1"/>
  <c r="I1105" i="1" s="1"/>
  <c r="N1105" i="1" s="1"/>
  <c r="S1104" i="1"/>
  <c r="R1104" i="1"/>
  <c r="P1104" i="1"/>
  <c r="I1104" i="1"/>
  <c r="N1104" i="1" s="1"/>
  <c r="S1103" i="1"/>
  <c r="R1103" i="1"/>
  <c r="P1103" i="1"/>
  <c r="H1103" i="1"/>
  <c r="I1103" i="1" s="1"/>
  <c r="N1103" i="1" s="1"/>
  <c r="S1102" i="1"/>
  <c r="R1102" i="1"/>
  <c r="P1102" i="1"/>
  <c r="I1102" i="1"/>
  <c r="N1102" i="1" s="1"/>
  <c r="S1101" i="1"/>
  <c r="R1101" i="1"/>
  <c r="P1101" i="1"/>
  <c r="H1101" i="1"/>
  <c r="I1101" i="1" s="1"/>
  <c r="N1101" i="1" s="1"/>
  <c r="S1100" i="1"/>
  <c r="R1100" i="1"/>
  <c r="P1100" i="1"/>
  <c r="I1100" i="1"/>
  <c r="N1100" i="1" s="1"/>
  <c r="S1099" i="1"/>
  <c r="R1099" i="1"/>
  <c r="P1099" i="1"/>
  <c r="H1099" i="1"/>
  <c r="S1098" i="1"/>
  <c r="R1098" i="1"/>
  <c r="P1098" i="1"/>
  <c r="I1098" i="1"/>
  <c r="N1098" i="1" s="1"/>
  <c r="S1097" i="1"/>
  <c r="R1097" i="1"/>
  <c r="P1097" i="1"/>
  <c r="H1097" i="1"/>
  <c r="I1097" i="1" s="1"/>
  <c r="N1097" i="1" s="1"/>
  <c r="S1096" i="1"/>
  <c r="R1096" i="1"/>
  <c r="P1096" i="1"/>
  <c r="I1096" i="1"/>
  <c r="N1096" i="1" s="1"/>
  <c r="S1095" i="1"/>
  <c r="R1095" i="1"/>
  <c r="P1095" i="1"/>
  <c r="H1095" i="1"/>
  <c r="I1095" i="1" s="1"/>
  <c r="N1095" i="1" s="1"/>
  <c r="S1094" i="1"/>
  <c r="R1094" i="1"/>
  <c r="P1094" i="1"/>
  <c r="I1094" i="1"/>
  <c r="N1094" i="1" s="1"/>
  <c r="S1093" i="1"/>
  <c r="R1093" i="1"/>
  <c r="P1093" i="1"/>
  <c r="I1093" i="1"/>
  <c r="N1093" i="1" s="1"/>
  <c r="S1092" i="1"/>
  <c r="R1092" i="1"/>
  <c r="P1092" i="1"/>
  <c r="I1092" i="1"/>
  <c r="N1092" i="1" s="1"/>
  <c r="S1091" i="1"/>
  <c r="R1091" i="1"/>
  <c r="P1091" i="1"/>
  <c r="H1091" i="1"/>
  <c r="S1090" i="1"/>
  <c r="R1090" i="1"/>
  <c r="P1090" i="1"/>
  <c r="I1090" i="1"/>
  <c r="N1090" i="1" s="1"/>
  <c r="S1089" i="1"/>
  <c r="R1089" i="1"/>
  <c r="P1089" i="1"/>
  <c r="H1089" i="1"/>
  <c r="I1089" i="1" s="1"/>
  <c r="N1089" i="1" s="1"/>
  <c r="S1088" i="1"/>
  <c r="R1088" i="1"/>
  <c r="P1088" i="1"/>
  <c r="H1088" i="1"/>
  <c r="S1087" i="1"/>
  <c r="R1087" i="1"/>
  <c r="P1087" i="1"/>
  <c r="I1087" i="1"/>
  <c r="N1087" i="1" s="1"/>
  <c r="S1086" i="1"/>
  <c r="R1086" i="1"/>
  <c r="P1086" i="1"/>
  <c r="H1086" i="1"/>
  <c r="I1086" i="1" s="1"/>
  <c r="N1086" i="1" s="1"/>
  <c r="S1085" i="1"/>
  <c r="R1085" i="1"/>
  <c r="P1085" i="1"/>
  <c r="I1085" i="1"/>
  <c r="N1085" i="1" s="1"/>
  <c r="S1084" i="1"/>
  <c r="R1084" i="1"/>
  <c r="P1084" i="1"/>
  <c r="H1084" i="1"/>
  <c r="I1084" i="1" s="1"/>
  <c r="N1084" i="1" s="1"/>
  <c r="S1083" i="1"/>
  <c r="R1083" i="1"/>
  <c r="P1083" i="1"/>
  <c r="I1083" i="1"/>
  <c r="N1083" i="1" s="1"/>
  <c r="S1082" i="1"/>
  <c r="R1082" i="1"/>
  <c r="P1082" i="1"/>
  <c r="H1082" i="1"/>
  <c r="S1081" i="1"/>
  <c r="R1081" i="1"/>
  <c r="P1081" i="1"/>
  <c r="H1081" i="1"/>
  <c r="I1081" i="1" s="1"/>
  <c r="N1081" i="1" s="1"/>
  <c r="S1080" i="1"/>
  <c r="R1080" i="1"/>
  <c r="P1080" i="1"/>
  <c r="I1080" i="1"/>
  <c r="N1080" i="1" s="1"/>
  <c r="S1079" i="1"/>
  <c r="R1079" i="1"/>
  <c r="P1079" i="1"/>
  <c r="I1079" i="1"/>
  <c r="N1079" i="1" s="1"/>
  <c r="S1078" i="1"/>
  <c r="R1078" i="1"/>
  <c r="P1078" i="1"/>
  <c r="H1078" i="1"/>
  <c r="I1078" i="1" s="1"/>
  <c r="N1078" i="1" s="1"/>
  <c r="S1077" i="1"/>
  <c r="R1077" i="1"/>
  <c r="P1077" i="1"/>
  <c r="I1077" i="1"/>
  <c r="N1077" i="1" s="1"/>
  <c r="S1076" i="1"/>
  <c r="R1076" i="1"/>
  <c r="P1076" i="1"/>
  <c r="H1076" i="1"/>
  <c r="I1076" i="1" s="1"/>
  <c r="N1076" i="1" s="1"/>
  <c r="S1075" i="1"/>
  <c r="R1075" i="1"/>
  <c r="P1075" i="1"/>
  <c r="I1075" i="1"/>
  <c r="N1075" i="1" s="1"/>
  <c r="S1074" i="1"/>
  <c r="R1074" i="1"/>
  <c r="P1074" i="1"/>
  <c r="H1074" i="1"/>
  <c r="I1074" i="1" s="1"/>
  <c r="N1074" i="1" s="1"/>
  <c r="S1073" i="1"/>
  <c r="R1073" i="1"/>
  <c r="P1073" i="1"/>
  <c r="I1073" i="1"/>
  <c r="N1073" i="1" s="1"/>
  <c r="S1072" i="1"/>
  <c r="R1072" i="1"/>
  <c r="P1072" i="1"/>
  <c r="H1072" i="1"/>
  <c r="I1072" i="1" s="1"/>
  <c r="N1072" i="1" s="1"/>
  <c r="S1071" i="1"/>
  <c r="R1071" i="1"/>
  <c r="P1071" i="1"/>
  <c r="I1071" i="1"/>
  <c r="N1071" i="1" s="1"/>
  <c r="S1070" i="1"/>
  <c r="R1070" i="1"/>
  <c r="P1070" i="1"/>
  <c r="H1070" i="1"/>
  <c r="S1069" i="1"/>
  <c r="R1069" i="1"/>
  <c r="P1069" i="1"/>
  <c r="I1069" i="1"/>
  <c r="N1069" i="1" s="1"/>
  <c r="S1068" i="1"/>
  <c r="R1068" i="1"/>
  <c r="P1068" i="1"/>
  <c r="H1068" i="1"/>
  <c r="I1068" i="1" s="1"/>
  <c r="N1068" i="1" s="1"/>
  <c r="S1067" i="1"/>
  <c r="R1067" i="1"/>
  <c r="P1067" i="1"/>
  <c r="I1067" i="1"/>
  <c r="N1067" i="1" s="1"/>
  <c r="S1066" i="1"/>
  <c r="R1066" i="1"/>
  <c r="P1066" i="1"/>
  <c r="H1066" i="1"/>
  <c r="I1066" i="1" s="1"/>
  <c r="N1066" i="1" s="1"/>
  <c r="S1065" i="1"/>
  <c r="R1065" i="1"/>
  <c r="P1065" i="1"/>
  <c r="I1065" i="1"/>
  <c r="N1065" i="1" s="1"/>
  <c r="S1064" i="1"/>
  <c r="R1064" i="1"/>
  <c r="P1064" i="1"/>
  <c r="H1064" i="1"/>
  <c r="I1064" i="1" s="1"/>
  <c r="N1064" i="1" s="1"/>
  <c r="S1063" i="1"/>
  <c r="R1063" i="1"/>
  <c r="P1063" i="1"/>
  <c r="H1063" i="1"/>
  <c r="S1062" i="1"/>
  <c r="R1062" i="1"/>
  <c r="P1062" i="1"/>
  <c r="I1062" i="1"/>
  <c r="N1062" i="1" s="1"/>
  <c r="S1061" i="1"/>
  <c r="R1061" i="1"/>
  <c r="P1061" i="1"/>
  <c r="H1061" i="1"/>
  <c r="I1061" i="1" s="1"/>
  <c r="N1061" i="1" s="1"/>
  <c r="S1060" i="1"/>
  <c r="R1060" i="1"/>
  <c r="P1060" i="1"/>
  <c r="I1060" i="1"/>
  <c r="N1060" i="1" s="1"/>
  <c r="S1059" i="1"/>
  <c r="R1059" i="1"/>
  <c r="P1059" i="1"/>
  <c r="H1059" i="1"/>
  <c r="I1059" i="1" s="1"/>
  <c r="N1059" i="1" s="1"/>
  <c r="S1058" i="1"/>
  <c r="R1058" i="1"/>
  <c r="P1058" i="1"/>
  <c r="I1058" i="1"/>
  <c r="N1058" i="1" s="1"/>
  <c r="S1057" i="1"/>
  <c r="R1057" i="1"/>
  <c r="P1057" i="1"/>
  <c r="H1057" i="1"/>
  <c r="S1056" i="1"/>
  <c r="R1056" i="1"/>
  <c r="P1056" i="1"/>
  <c r="H1056" i="1"/>
  <c r="I1056" i="1" s="1"/>
  <c r="N1056" i="1" s="1"/>
  <c r="S1055" i="1"/>
  <c r="R1055" i="1"/>
  <c r="P1055" i="1"/>
  <c r="H1055" i="1"/>
  <c r="S1054" i="1"/>
  <c r="R1054" i="1"/>
  <c r="P1054" i="1"/>
  <c r="I1054" i="1"/>
  <c r="S1053" i="1"/>
  <c r="R1053" i="1"/>
  <c r="P1053" i="1"/>
  <c r="H1053" i="1"/>
  <c r="I1053" i="1" s="1"/>
  <c r="N1053" i="1" s="1"/>
  <c r="S1052" i="1"/>
  <c r="R1052" i="1"/>
  <c r="P1052" i="1"/>
  <c r="I1052" i="1"/>
  <c r="N1052" i="1" s="1"/>
  <c r="S1051" i="1"/>
  <c r="R1051" i="1"/>
  <c r="P1051" i="1"/>
  <c r="I1051" i="1"/>
  <c r="N1051" i="1" s="1"/>
  <c r="S1050" i="1"/>
  <c r="R1050" i="1"/>
  <c r="P1050" i="1"/>
  <c r="I1050" i="1"/>
  <c r="N1050" i="1" s="1"/>
  <c r="S1049" i="1"/>
  <c r="R1049" i="1"/>
  <c r="P1049" i="1"/>
  <c r="H1049" i="1"/>
  <c r="I1049" i="1" s="1"/>
  <c r="N1049" i="1" s="1"/>
  <c r="S1048" i="1"/>
  <c r="R1048" i="1"/>
  <c r="P1048" i="1"/>
  <c r="I1048" i="1"/>
  <c r="N1048" i="1" s="1"/>
  <c r="S1047" i="1"/>
  <c r="R1047" i="1"/>
  <c r="P1047" i="1"/>
  <c r="H1047" i="1"/>
  <c r="I1047" i="1" s="1"/>
  <c r="N1047" i="1" s="1"/>
  <c r="S1046" i="1"/>
  <c r="R1046" i="1"/>
  <c r="P1046" i="1"/>
  <c r="H1046" i="1"/>
  <c r="I1046" i="1" s="1"/>
  <c r="N1046" i="1" s="1"/>
  <c r="S1045" i="1"/>
  <c r="R1045" i="1"/>
  <c r="P1045" i="1"/>
  <c r="H1045" i="1"/>
  <c r="I1045" i="1" s="1"/>
  <c r="N1045" i="1" s="1"/>
  <c r="S1044" i="1"/>
  <c r="R1044" i="1"/>
  <c r="P1044" i="1"/>
  <c r="H1044" i="1"/>
  <c r="I1044" i="1" s="1"/>
  <c r="N1044" i="1" s="1"/>
  <c r="S1043" i="1"/>
  <c r="R1043" i="1"/>
  <c r="P1043" i="1"/>
  <c r="H1043" i="1"/>
  <c r="I1043" i="1" s="1"/>
  <c r="N1043" i="1" s="1"/>
  <c r="S1042" i="1"/>
  <c r="R1042" i="1"/>
  <c r="P1042" i="1"/>
  <c r="H1042" i="1"/>
  <c r="I1042" i="1" s="1"/>
  <c r="N1042" i="1" s="1"/>
  <c r="S1041" i="1"/>
  <c r="R1041" i="1"/>
  <c r="P1041" i="1"/>
  <c r="I1041" i="1"/>
  <c r="N1041" i="1" s="1"/>
  <c r="S1040" i="1"/>
  <c r="R1040" i="1"/>
  <c r="P1040" i="1"/>
  <c r="H1040" i="1"/>
  <c r="I1040" i="1" s="1"/>
  <c r="N1040" i="1" s="1"/>
  <c r="S1039" i="1"/>
  <c r="R1039" i="1"/>
  <c r="P1039" i="1"/>
  <c r="I1039" i="1"/>
  <c r="N1039" i="1" s="1"/>
  <c r="S1038" i="1"/>
  <c r="R1038" i="1"/>
  <c r="P1038" i="1"/>
  <c r="H1038" i="1"/>
  <c r="I1038" i="1" s="1"/>
  <c r="N1038" i="1" s="1"/>
  <c r="S1037" i="1"/>
  <c r="R1037" i="1"/>
  <c r="P1037" i="1"/>
  <c r="H1037" i="1"/>
  <c r="I1037" i="1" s="1"/>
  <c r="N1037" i="1" s="1"/>
  <c r="S1036" i="1"/>
  <c r="R1036" i="1"/>
  <c r="P1036" i="1"/>
  <c r="I1036" i="1"/>
  <c r="N1036" i="1" s="1"/>
  <c r="S1035" i="1"/>
  <c r="R1035" i="1"/>
  <c r="P1035" i="1"/>
  <c r="H1035" i="1"/>
  <c r="I1035" i="1" s="1"/>
  <c r="N1035" i="1" s="1"/>
  <c r="S1034" i="1"/>
  <c r="R1034" i="1"/>
  <c r="P1034" i="1"/>
  <c r="I1034" i="1"/>
  <c r="N1034" i="1" s="1"/>
  <c r="S1033" i="1"/>
  <c r="R1033" i="1"/>
  <c r="P1033" i="1"/>
  <c r="H1033" i="1"/>
  <c r="I1033" i="1" s="1"/>
  <c r="N1033" i="1" s="1"/>
  <c r="S1032" i="1"/>
  <c r="R1032" i="1"/>
  <c r="P1032" i="1"/>
  <c r="H1032" i="1"/>
  <c r="I1032" i="1" s="1"/>
  <c r="N1032" i="1" s="1"/>
  <c r="S1031" i="1"/>
  <c r="R1031" i="1"/>
  <c r="P1031" i="1"/>
  <c r="I1031" i="1"/>
  <c r="N1031" i="1" s="1"/>
  <c r="S1030" i="1"/>
  <c r="R1030" i="1"/>
  <c r="P1030" i="1"/>
  <c r="H1030" i="1"/>
  <c r="I1030" i="1" s="1"/>
  <c r="N1030" i="1" s="1"/>
  <c r="S1029" i="1"/>
  <c r="R1029" i="1"/>
  <c r="P1029" i="1"/>
  <c r="I1029" i="1"/>
  <c r="N1029" i="1" s="1"/>
  <c r="S1028" i="1"/>
  <c r="R1028" i="1"/>
  <c r="P1028" i="1"/>
  <c r="H1028" i="1"/>
  <c r="S1027" i="1"/>
  <c r="R1027" i="1"/>
  <c r="P1027" i="1"/>
  <c r="I1027" i="1"/>
  <c r="N1027" i="1" s="1"/>
  <c r="S1026" i="1"/>
  <c r="R1026" i="1"/>
  <c r="P1026" i="1"/>
  <c r="H1026" i="1"/>
  <c r="I1026" i="1" s="1"/>
  <c r="N1026" i="1" s="1"/>
  <c r="S1025" i="1"/>
  <c r="R1025" i="1"/>
  <c r="P1025" i="1"/>
  <c r="I1025" i="1"/>
  <c r="N1025" i="1" s="1"/>
  <c r="S1024" i="1"/>
  <c r="R1024" i="1"/>
  <c r="P1024" i="1"/>
  <c r="I1024" i="1"/>
  <c r="N1024" i="1" s="1"/>
  <c r="S1023" i="1"/>
  <c r="R1023" i="1"/>
  <c r="P1023" i="1"/>
  <c r="H1023" i="1"/>
  <c r="I1023" i="1" s="1"/>
  <c r="N1023" i="1" s="1"/>
  <c r="S1022" i="1"/>
  <c r="R1022" i="1"/>
  <c r="P1022" i="1"/>
  <c r="I1022" i="1"/>
  <c r="N1022" i="1" s="1"/>
  <c r="S1021" i="1"/>
  <c r="R1021" i="1"/>
  <c r="P1021" i="1"/>
  <c r="H1021" i="1"/>
  <c r="I1021" i="1" s="1"/>
  <c r="N1021" i="1" s="1"/>
  <c r="S1020" i="1"/>
  <c r="R1020" i="1"/>
  <c r="P1020" i="1"/>
  <c r="I1020" i="1"/>
  <c r="N1020" i="1" s="1"/>
  <c r="S1019" i="1"/>
  <c r="R1019" i="1"/>
  <c r="P1019" i="1"/>
  <c r="I1019" i="1"/>
  <c r="N1019" i="1" s="1"/>
  <c r="S1018" i="1"/>
  <c r="R1018" i="1"/>
  <c r="P1018" i="1"/>
  <c r="I1018" i="1"/>
  <c r="N1018" i="1" s="1"/>
  <c r="S1017" i="1"/>
  <c r="R1017" i="1"/>
  <c r="P1017" i="1"/>
  <c r="H1017" i="1"/>
  <c r="I1017" i="1" s="1"/>
  <c r="N1017" i="1" s="1"/>
  <c r="S1016" i="1"/>
  <c r="R1016" i="1"/>
  <c r="P1016" i="1"/>
  <c r="H1016" i="1"/>
  <c r="I1016" i="1" s="1"/>
  <c r="N1016" i="1" s="1"/>
  <c r="S1015" i="1"/>
  <c r="R1015" i="1"/>
  <c r="P1015" i="1"/>
  <c r="I1015" i="1"/>
  <c r="N1015" i="1" s="1"/>
  <c r="S1014" i="1"/>
  <c r="R1014" i="1"/>
  <c r="P1014" i="1"/>
  <c r="H1014" i="1"/>
  <c r="I1014" i="1" s="1"/>
  <c r="N1014" i="1" s="1"/>
  <c r="S1013" i="1"/>
  <c r="R1013" i="1"/>
  <c r="P1013" i="1"/>
  <c r="I1013" i="1"/>
  <c r="N1013" i="1" s="1"/>
  <c r="S1012" i="1"/>
  <c r="R1012" i="1"/>
  <c r="P1012" i="1"/>
  <c r="H1012" i="1"/>
  <c r="I1012" i="1" s="1"/>
  <c r="N1012" i="1" s="1"/>
  <c r="S1011" i="1"/>
  <c r="R1011" i="1"/>
  <c r="P1011" i="1"/>
  <c r="H1011" i="1"/>
  <c r="I1011" i="1" s="1"/>
  <c r="N1011" i="1" s="1"/>
  <c r="S1010" i="1"/>
  <c r="R1010" i="1"/>
  <c r="P1010" i="1"/>
  <c r="I1010" i="1"/>
  <c r="N1010" i="1" s="1"/>
  <c r="S1009" i="1"/>
  <c r="R1009" i="1"/>
  <c r="P1009" i="1"/>
  <c r="I1009" i="1"/>
  <c r="N1009" i="1" s="1"/>
  <c r="S1008" i="1"/>
  <c r="R1008" i="1"/>
  <c r="P1008" i="1"/>
  <c r="I1008" i="1"/>
  <c r="N1008" i="1" s="1"/>
  <c r="S1007" i="1"/>
  <c r="R1007" i="1"/>
  <c r="P1007" i="1"/>
  <c r="H1007" i="1"/>
  <c r="I1007" i="1" s="1"/>
  <c r="N1007" i="1" s="1"/>
  <c r="S1006" i="1"/>
  <c r="R1006" i="1"/>
  <c r="P1006" i="1"/>
  <c r="I1006" i="1"/>
  <c r="N1006" i="1" s="1"/>
  <c r="S1005" i="1"/>
  <c r="R1005" i="1"/>
  <c r="P1005" i="1"/>
  <c r="H1005" i="1"/>
  <c r="I1005" i="1" s="1"/>
  <c r="N1005" i="1" s="1"/>
  <c r="S1004" i="1"/>
  <c r="R1004" i="1"/>
  <c r="P1004" i="1"/>
  <c r="I1004" i="1"/>
  <c r="N1004" i="1" s="1"/>
  <c r="S1003" i="1"/>
  <c r="R1003" i="1"/>
  <c r="P1003" i="1"/>
  <c r="I1003" i="1"/>
  <c r="N1003" i="1" s="1"/>
  <c r="S1002" i="1"/>
  <c r="R1002" i="1"/>
  <c r="P1002" i="1"/>
  <c r="I1002" i="1"/>
  <c r="N1002" i="1" s="1"/>
  <c r="S1001" i="1"/>
  <c r="R1001" i="1"/>
  <c r="P1001" i="1"/>
  <c r="H1001" i="1"/>
  <c r="I1001" i="1" s="1"/>
  <c r="N1001" i="1" s="1"/>
  <c r="S1000" i="1"/>
  <c r="R1000" i="1"/>
  <c r="P1000" i="1"/>
  <c r="H1000" i="1"/>
  <c r="S999" i="1"/>
  <c r="R999" i="1"/>
  <c r="P999" i="1"/>
  <c r="I999" i="1"/>
  <c r="S998" i="1"/>
  <c r="R998" i="1"/>
  <c r="P998" i="1"/>
  <c r="H998" i="1"/>
  <c r="I998" i="1" s="1"/>
  <c r="N998" i="1" s="1"/>
  <c r="S997" i="1"/>
  <c r="R997" i="1"/>
  <c r="P997" i="1"/>
  <c r="I997" i="1"/>
  <c r="N997" i="1" s="1"/>
  <c r="S996" i="1"/>
  <c r="R996" i="1"/>
  <c r="P996" i="1"/>
  <c r="H996" i="1"/>
  <c r="I996" i="1" s="1"/>
  <c r="N996" i="1" s="1"/>
  <c r="S995" i="1"/>
  <c r="R995" i="1"/>
  <c r="P995" i="1"/>
  <c r="I995" i="1"/>
  <c r="N995" i="1" s="1"/>
  <c r="S994" i="1"/>
  <c r="R994" i="1"/>
  <c r="P994" i="1"/>
  <c r="H994" i="1"/>
  <c r="I994" i="1" s="1"/>
  <c r="N994" i="1" s="1"/>
  <c r="S993" i="1"/>
  <c r="R993" i="1"/>
  <c r="P993" i="1"/>
  <c r="H993" i="1"/>
  <c r="S992" i="1"/>
  <c r="R992" i="1"/>
  <c r="P992" i="1"/>
  <c r="I992" i="1"/>
  <c r="N992" i="1" s="1"/>
  <c r="S991" i="1"/>
  <c r="R991" i="1"/>
  <c r="P991" i="1"/>
  <c r="I991" i="1"/>
  <c r="N991" i="1" s="1"/>
  <c r="S990" i="1"/>
  <c r="R990" i="1"/>
  <c r="P990" i="1"/>
  <c r="H990" i="1"/>
  <c r="I990" i="1" s="1"/>
  <c r="N990" i="1" s="1"/>
  <c r="S989" i="1"/>
  <c r="R989" i="1"/>
  <c r="P989" i="1"/>
  <c r="I989" i="1"/>
  <c r="N989" i="1" s="1"/>
  <c r="S988" i="1"/>
  <c r="R988" i="1"/>
  <c r="P988" i="1"/>
  <c r="H988" i="1"/>
  <c r="I988" i="1" s="1"/>
  <c r="N988" i="1" s="1"/>
  <c r="S987" i="1"/>
  <c r="R987" i="1"/>
  <c r="P987" i="1"/>
  <c r="I987" i="1"/>
  <c r="N987" i="1" s="1"/>
  <c r="S986" i="1"/>
  <c r="R986" i="1"/>
  <c r="P986" i="1"/>
  <c r="H986" i="1"/>
  <c r="I986" i="1" s="1"/>
  <c r="N986" i="1" s="1"/>
  <c r="S985" i="1"/>
  <c r="R985" i="1"/>
  <c r="P985" i="1"/>
  <c r="I985" i="1"/>
  <c r="N985" i="1" s="1"/>
  <c r="S984" i="1"/>
  <c r="R984" i="1"/>
  <c r="P984" i="1"/>
  <c r="H984" i="1"/>
  <c r="I984" i="1" s="1"/>
  <c r="N984" i="1" s="1"/>
  <c r="S983" i="1"/>
  <c r="R983" i="1"/>
  <c r="P983" i="1"/>
  <c r="I983" i="1"/>
  <c r="N983" i="1" s="1"/>
  <c r="S982" i="1"/>
  <c r="R982" i="1"/>
  <c r="P982" i="1"/>
  <c r="I982" i="1"/>
  <c r="N982" i="1" s="1"/>
  <c r="S981" i="1"/>
  <c r="R981" i="1"/>
  <c r="P981" i="1"/>
  <c r="H981" i="1"/>
  <c r="S980" i="1"/>
  <c r="R980" i="1"/>
  <c r="P980" i="1"/>
  <c r="I980" i="1"/>
  <c r="N980" i="1" s="1"/>
  <c r="S979" i="1"/>
  <c r="R979" i="1"/>
  <c r="P979" i="1"/>
  <c r="H979" i="1"/>
  <c r="I979" i="1" s="1"/>
  <c r="N979" i="1" s="1"/>
  <c r="S978" i="1"/>
  <c r="R978" i="1"/>
  <c r="P978" i="1"/>
  <c r="H978" i="1"/>
  <c r="I978" i="1" s="1"/>
  <c r="N978" i="1" s="1"/>
  <c r="S977" i="1"/>
  <c r="R977" i="1"/>
  <c r="P977" i="1"/>
  <c r="I977" i="1"/>
  <c r="N977" i="1" s="1"/>
  <c r="S976" i="1"/>
  <c r="R976" i="1"/>
  <c r="P976" i="1"/>
  <c r="H976" i="1"/>
  <c r="I976" i="1" s="1"/>
  <c r="N976" i="1" s="1"/>
  <c r="S975" i="1"/>
  <c r="R975" i="1"/>
  <c r="P975" i="1"/>
  <c r="I975" i="1"/>
  <c r="N975" i="1" s="1"/>
  <c r="S974" i="1"/>
  <c r="R974" i="1"/>
  <c r="P974" i="1"/>
  <c r="H974" i="1"/>
  <c r="I974" i="1" s="1"/>
  <c r="N974" i="1" s="1"/>
  <c r="S973" i="1"/>
  <c r="R973" i="1"/>
  <c r="P973" i="1"/>
  <c r="I973" i="1"/>
  <c r="N973" i="1" s="1"/>
  <c r="S972" i="1"/>
  <c r="R972" i="1"/>
  <c r="P972" i="1"/>
  <c r="H972" i="1"/>
  <c r="S971" i="1"/>
  <c r="R971" i="1"/>
  <c r="P971" i="1"/>
  <c r="I971" i="1"/>
  <c r="N971" i="1" s="1"/>
  <c r="S970" i="1"/>
  <c r="R970" i="1"/>
  <c r="P970" i="1"/>
  <c r="H970" i="1"/>
  <c r="I970" i="1" s="1"/>
  <c r="N970" i="1" s="1"/>
  <c r="S969" i="1"/>
  <c r="R969" i="1"/>
  <c r="P969" i="1"/>
  <c r="I969" i="1"/>
  <c r="N969" i="1" s="1"/>
  <c r="S968" i="1"/>
  <c r="R968" i="1"/>
  <c r="P968" i="1"/>
  <c r="H968" i="1"/>
  <c r="I968" i="1" s="1"/>
  <c r="N968" i="1" s="1"/>
  <c r="S967" i="1"/>
  <c r="R967" i="1"/>
  <c r="P967" i="1"/>
  <c r="I967" i="1"/>
  <c r="N967" i="1" s="1"/>
  <c r="S966" i="1"/>
  <c r="R966" i="1"/>
  <c r="P966" i="1"/>
  <c r="I966" i="1"/>
  <c r="N966" i="1" s="1"/>
  <c r="S965" i="1"/>
  <c r="R965" i="1"/>
  <c r="P965" i="1"/>
  <c r="H965" i="1"/>
  <c r="S964" i="1"/>
  <c r="R964" i="1"/>
  <c r="P964" i="1"/>
  <c r="I964" i="1"/>
  <c r="N964" i="1" s="1"/>
  <c r="S963" i="1"/>
  <c r="R963" i="1"/>
  <c r="P963" i="1"/>
  <c r="H963" i="1"/>
  <c r="I963" i="1" s="1"/>
  <c r="N963" i="1" s="1"/>
  <c r="S962" i="1"/>
  <c r="R962" i="1"/>
  <c r="P962" i="1"/>
  <c r="I962" i="1"/>
  <c r="N962" i="1" s="1"/>
  <c r="S961" i="1"/>
  <c r="R961" i="1"/>
  <c r="P961" i="1"/>
  <c r="H961" i="1"/>
  <c r="I961" i="1" s="1"/>
  <c r="N961" i="1" s="1"/>
  <c r="S960" i="1"/>
  <c r="R960" i="1"/>
  <c r="P960" i="1"/>
  <c r="I960" i="1"/>
  <c r="N960" i="1" s="1"/>
  <c r="S959" i="1"/>
  <c r="R959" i="1"/>
  <c r="P959" i="1"/>
  <c r="I959" i="1"/>
  <c r="N959" i="1" s="1"/>
  <c r="S958" i="1"/>
  <c r="R958" i="1"/>
  <c r="P958" i="1"/>
  <c r="H958" i="1"/>
  <c r="I958" i="1" s="1"/>
  <c r="N958" i="1" s="1"/>
  <c r="S957" i="1"/>
  <c r="R957" i="1"/>
  <c r="P957" i="1"/>
  <c r="I957" i="1"/>
  <c r="N957" i="1" s="1"/>
  <c r="S956" i="1"/>
  <c r="R956" i="1"/>
  <c r="P956" i="1"/>
  <c r="H956" i="1"/>
  <c r="I956" i="1" s="1"/>
  <c r="N956" i="1" s="1"/>
  <c r="S955" i="1"/>
  <c r="R955" i="1"/>
  <c r="P955" i="1"/>
  <c r="I955" i="1"/>
  <c r="N955" i="1" s="1"/>
  <c r="S954" i="1"/>
  <c r="R954" i="1"/>
  <c r="P954" i="1"/>
  <c r="I954" i="1"/>
  <c r="N954" i="1" s="1"/>
  <c r="S953" i="1"/>
  <c r="R953" i="1"/>
  <c r="P953" i="1"/>
  <c r="H953" i="1"/>
  <c r="I953" i="1" s="1"/>
  <c r="N953" i="1" s="1"/>
  <c r="S952" i="1"/>
  <c r="R952" i="1"/>
  <c r="P952" i="1"/>
  <c r="I952" i="1"/>
  <c r="N952" i="1" s="1"/>
  <c r="S951" i="1"/>
  <c r="R951" i="1"/>
  <c r="P951" i="1"/>
  <c r="H951" i="1"/>
  <c r="I951" i="1" s="1"/>
  <c r="N951" i="1" s="1"/>
  <c r="S950" i="1"/>
  <c r="R950" i="1"/>
  <c r="P950" i="1"/>
  <c r="I950" i="1"/>
  <c r="N950" i="1" s="1"/>
  <c r="S949" i="1"/>
  <c r="R949" i="1"/>
  <c r="P949" i="1"/>
  <c r="I949" i="1"/>
  <c r="N949" i="1" s="1"/>
  <c r="S948" i="1"/>
  <c r="R948" i="1"/>
  <c r="P948" i="1"/>
  <c r="H948" i="1"/>
  <c r="I948" i="1" s="1"/>
  <c r="N948" i="1" s="1"/>
  <c r="S947" i="1"/>
  <c r="R947" i="1"/>
  <c r="P947" i="1"/>
  <c r="I947" i="1"/>
  <c r="S946" i="1"/>
  <c r="R946" i="1"/>
  <c r="P946" i="1"/>
  <c r="H946" i="1"/>
  <c r="I946" i="1" s="1"/>
  <c r="N946" i="1" s="1"/>
  <c r="S945" i="1"/>
  <c r="R945" i="1"/>
  <c r="P945" i="1"/>
  <c r="H945" i="1"/>
  <c r="S944" i="1"/>
  <c r="R944" i="1"/>
  <c r="P944" i="1"/>
  <c r="H944" i="1"/>
  <c r="I944" i="1" s="1"/>
  <c r="N944" i="1" s="1"/>
  <c r="S943" i="1"/>
  <c r="R943" i="1"/>
  <c r="P943" i="1"/>
  <c r="I943" i="1"/>
  <c r="N943" i="1" s="1"/>
  <c r="S942" i="1"/>
  <c r="R942" i="1"/>
  <c r="P942" i="1"/>
  <c r="H942" i="1"/>
  <c r="I942" i="1" s="1"/>
  <c r="N942" i="1" s="1"/>
  <c r="S941" i="1"/>
  <c r="R941" i="1"/>
  <c r="P941" i="1"/>
  <c r="I941" i="1"/>
  <c r="N941" i="1" s="1"/>
  <c r="S940" i="1"/>
  <c r="R940" i="1"/>
  <c r="P940" i="1"/>
  <c r="H940" i="1"/>
  <c r="I940" i="1" s="1"/>
  <c r="N940" i="1" s="1"/>
  <c r="S939" i="1"/>
  <c r="R939" i="1"/>
  <c r="P939" i="1"/>
  <c r="H939" i="1"/>
  <c r="I939" i="1" s="1"/>
  <c r="N939" i="1" s="1"/>
  <c r="S938" i="1"/>
  <c r="R938" i="1"/>
  <c r="P938" i="1"/>
  <c r="I938" i="1"/>
  <c r="S937" i="1"/>
  <c r="R937" i="1"/>
  <c r="P937" i="1"/>
  <c r="H937" i="1"/>
  <c r="S936" i="1"/>
  <c r="R936" i="1"/>
  <c r="P936" i="1"/>
  <c r="I936" i="1"/>
  <c r="N936" i="1" s="1"/>
  <c r="S935" i="1"/>
  <c r="R935" i="1"/>
  <c r="P935" i="1"/>
  <c r="H935" i="1"/>
  <c r="I935" i="1" s="1"/>
  <c r="N935" i="1" s="1"/>
  <c r="S934" i="1"/>
  <c r="R934" i="1"/>
  <c r="P934" i="1"/>
  <c r="I934" i="1"/>
  <c r="S933" i="1"/>
  <c r="R933" i="1"/>
  <c r="P933" i="1"/>
  <c r="H933" i="1"/>
  <c r="I933" i="1" s="1"/>
  <c r="N933" i="1" s="1"/>
  <c r="S932" i="1"/>
  <c r="R932" i="1"/>
  <c r="P932" i="1"/>
  <c r="H932" i="1"/>
  <c r="I932" i="1" s="1"/>
  <c r="N932" i="1" s="1"/>
  <c r="S931" i="1"/>
  <c r="R931" i="1"/>
  <c r="P931" i="1"/>
  <c r="I931" i="1"/>
  <c r="S930" i="1"/>
  <c r="R930" i="1"/>
  <c r="P930" i="1"/>
  <c r="H930" i="1"/>
  <c r="S929" i="1"/>
  <c r="R929" i="1"/>
  <c r="P929" i="1"/>
  <c r="I929" i="1"/>
  <c r="N929" i="1" s="1"/>
  <c r="S928" i="1"/>
  <c r="R928" i="1"/>
  <c r="P928" i="1"/>
  <c r="H928" i="1"/>
  <c r="I928" i="1" s="1"/>
  <c r="N928" i="1" s="1"/>
  <c r="S927" i="1"/>
  <c r="R927" i="1"/>
  <c r="P927" i="1"/>
  <c r="I927" i="1"/>
  <c r="N927" i="1" s="1"/>
  <c r="S926" i="1"/>
  <c r="R926" i="1"/>
  <c r="P926" i="1"/>
  <c r="H926" i="1"/>
  <c r="I926" i="1" s="1"/>
  <c r="N926" i="1" s="1"/>
  <c r="S925" i="1"/>
  <c r="R925" i="1"/>
  <c r="P925" i="1"/>
  <c r="H925" i="1"/>
  <c r="I925" i="1" s="1"/>
  <c r="N925" i="1" s="1"/>
  <c r="S924" i="1"/>
  <c r="R924" i="1"/>
  <c r="P924" i="1"/>
  <c r="I924" i="1"/>
  <c r="S923" i="1"/>
  <c r="R923" i="1"/>
  <c r="P923" i="1"/>
  <c r="H923" i="1"/>
  <c r="S922" i="1"/>
  <c r="R922" i="1"/>
  <c r="P922" i="1"/>
  <c r="H922" i="1"/>
  <c r="I922" i="1" s="1"/>
  <c r="N922" i="1" s="1"/>
  <c r="S921" i="1"/>
  <c r="R921" i="1"/>
  <c r="P921" i="1"/>
  <c r="I921" i="1"/>
  <c r="N921" i="1" s="1"/>
  <c r="S920" i="1"/>
  <c r="R920" i="1"/>
  <c r="P920" i="1"/>
  <c r="H920" i="1"/>
  <c r="I920" i="1" s="1"/>
  <c r="N920" i="1" s="1"/>
  <c r="S919" i="1"/>
  <c r="R919" i="1"/>
  <c r="P919" i="1"/>
  <c r="I919" i="1"/>
  <c r="N919" i="1" s="1"/>
  <c r="S918" i="1"/>
  <c r="R918" i="1"/>
  <c r="P918" i="1"/>
  <c r="H918" i="1"/>
  <c r="I918" i="1" s="1"/>
  <c r="N918" i="1" s="1"/>
  <c r="S917" i="1"/>
  <c r="R917" i="1"/>
  <c r="P917" i="1"/>
  <c r="H917" i="1"/>
  <c r="I917" i="1" s="1"/>
  <c r="N917" i="1" s="1"/>
  <c r="S916" i="1"/>
  <c r="R916" i="1"/>
  <c r="P916" i="1"/>
  <c r="H916" i="1"/>
  <c r="I916" i="1" s="1"/>
  <c r="N916" i="1" s="1"/>
  <c r="S915" i="1"/>
  <c r="R915" i="1"/>
  <c r="P915" i="1"/>
  <c r="I915" i="1"/>
  <c r="N915" i="1" s="1"/>
  <c r="S914" i="1"/>
  <c r="R914" i="1"/>
  <c r="P914" i="1"/>
  <c r="I914" i="1"/>
  <c r="N914" i="1" s="1"/>
  <c r="S913" i="1"/>
  <c r="R913" i="1"/>
  <c r="P913" i="1"/>
  <c r="H913" i="1"/>
  <c r="I913" i="1" s="1"/>
  <c r="N913" i="1" s="1"/>
  <c r="S912" i="1"/>
  <c r="R912" i="1"/>
  <c r="P912" i="1"/>
  <c r="I912" i="1"/>
  <c r="N912" i="1" s="1"/>
  <c r="S911" i="1"/>
  <c r="R911" i="1"/>
  <c r="P911" i="1"/>
  <c r="H911" i="1"/>
  <c r="I911" i="1" s="1"/>
  <c r="N911" i="1" s="1"/>
  <c r="S910" i="1"/>
  <c r="R910" i="1"/>
  <c r="P910" i="1"/>
  <c r="I910" i="1"/>
  <c r="N910" i="1" s="1"/>
  <c r="S909" i="1"/>
  <c r="R909" i="1"/>
  <c r="P909" i="1"/>
  <c r="H909" i="1"/>
  <c r="I909" i="1" s="1"/>
  <c r="N909" i="1" s="1"/>
  <c r="S908" i="1"/>
  <c r="R908" i="1"/>
  <c r="P908" i="1"/>
  <c r="I908" i="1"/>
  <c r="N908" i="1" s="1"/>
  <c r="S907" i="1"/>
  <c r="R907" i="1"/>
  <c r="P907" i="1"/>
  <c r="H907" i="1"/>
  <c r="I907" i="1" s="1"/>
  <c r="N907" i="1" s="1"/>
  <c r="S906" i="1"/>
  <c r="R906" i="1"/>
  <c r="P906" i="1"/>
  <c r="I906" i="1"/>
  <c r="N906" i="1" s="1"/>
  <c r="S905" i="1"/>
  <c r="R905" i="1"/>
  <c r="P905" i="1"/>
  <c r="I905" i="1"/>
  <c r="N905" i="1" s="1"/>
  <c r="S904" i="1"/>
  <c r="R904" i="1"/>
  <c r="P904" i="1"/>
  <c r="H904" i="1"/>
  <c r="I904" i="1" s="1"/>
  <c r="N904" i="1" s="1"/>
  <c r="S903" i="1"/>
  <c r="R903" i="1"/>
  <c r="P903" i="1"/>
  <c r="I903" i="1"/>
  <c r="N903" i="1" s="1"/>
  <c r="S902" i="1"/>
  <c r="R902" i="1"/>
  <c r="P902" i="1"/>
  <c r="H902" i="1"/>
  <c r="S901" i="1"/>
  <c r="R901" i="1"/>
  <c r="P901" i="1"/>
  <c r="I901" i="1"/>
  <c r="N901" i="1" s="1"/>
  <c r="S900" i="1"/>
  <c r="R900" i="1"/>
  <c r="P900" i="1"/>
  <c r="H900" i="1"/>
  <c r="I900" i="1" s="1"/>
  <c r="N900" i="1" s="1"/>
  <c r="S899" i="1"/>
  <c r="R899" i="1"/>
  <c r="P899" i="1"/>
  <c r="I899" i="1"/>
  <c r="N899" i="1" s="1"/>
  <c r="S898" i="1"/>
  <c r="R898" i="1"/>
  <c r="P898" i="1"/>
  <c r="H898" i="1"/>
  <c r="I898" i="1" s="1"/>
  <c r="N898" i="1" s="1"/>
  <c r="S897" i="1"/>
  <c r="R897" i="1"/>
  <c r="P897" i="1"/>
  <c r="I897" i="1"/>
  <c r="N897" i="1" s="1"/>
  <c r="S896" i="1"/>
  <c r="R896" i="1"/>
  <c r="P896" i="1"/>
  <c r="H896" i="1"/>
  <c r="S895" i="1"/>
  <c r="R895" i="1"/>
  <c r="P895" i="1"/>
  <c r="I895" i="1"/>
  <c r="N895" i="1" s="1"/>
  <c r="S894" i="1"/>
  <c r="R894" i="1"/>
  <c r="P894" i="1"/>
  <c r="H894" i="1"/>
  <c r="I894" i="1" s="1"/>
  <c r="N894" i="1" s="1"/>
  <c r="S893" i="1"/>
  <c r="R893" i="1"/>
  <c r="P893" i="1"/>
  <c r="I893" i="1"/>
  <c r="N893" i="1" s="1"/>
  <c r="S892" i="1"/>
  <c r="R892" i="1"/>
  <c r="P892" i="1"/>
  <c r="H892" i="1"/>
  <c r="I892" i="1" s="1"/>
  <c r="N892" i="1" s="1"/>
  <c r="S891" i="1"/>
  <c r="R891" i="1"/>
  <c r="P891" i="1"/>
  <c r="I891" i="1"/>
  <c r="N891" i="1" s="1"/>
  <c r="S890" i="1"/>
  <c r="R890" i="1"/>
  <c r="P890" i="1"/>
  <c r="H890" i="1"/>
  <c r="S889" i="1"/>
  <c r="R889" i="1"/>
  <c r="P889" i="1"/>
  <c r="I889" i="1"/>
  <c r="N889" i="1" s="1"/>
  <c r="S888" i="1"/>
  <c r="R888" i="1"/>
  <c r="P888" i="1"/>
  <c r="H888" i="1"/>
  <c r="I888" i="1" s="1"/>
  <c r="N888" i="1" s="1"/>
  <c r="S887" i="1"/>
  <c r="R887" i="1"/>
  <c r="P887" i="1"/>
  <c r="I887" i="1"/>
  <c r="N887" i="1" s="1"/>
  <c r="S886" i="1"/>
  <c r="R886" i="1"/>
  <c r="P886" i="1"/>
  <c r="I886" i="1"/>
  <c r="N886" i="1" s="1"/>
  <c r="S885" i="1"/>
  <c r="R885" i="1"/>
  <c r="P885" i="1"/>
  <c r="I885" i="1"/>
  <c r="N885" i="1" s="1"/>
  <c r="S884" i="1"/>
  <c r="R884" i="1"/>
  <c r="P884" i="1"/>
  <c r="H884" i="1"/>
  <c r="I884" i="1" s="1"/>
  <c r="N884" i="1" s="1"/>
  <c r="S883" i="1"/>
  <c r="R883" i="1"/>
  <c r="P883" i="1"/>
  <c r="H883" i="1"/>
  <c r="I883" i="1" s="1"/>
  <c r="N883" i="1" s="1"/>
  <c r="S882" i="1"/>
  <c r="R882" i="1"/>
  <c r="P882" i="1"/>
  <c r="I882" i="1"/>
  <c r="N882" i="1" s="1"/>
  <c r="S881" i="1"/>
  <c r="R881" i="1"/>
  <c r="P881" i="1"/>
  <c r="H881" i="1"/>
  <c r="I881" i="1" s="1"/>
  <c r="N881" i="1" s="1"/>
  <c r="S880" i="1"/>
  <c r="R880" i="1"/>
  <c r="P880" i="1"/>
  <c r="I880" i="1"/>
  <c r="N880" i="1" s="1"/>
  <c r="S879" i="1"/>
  <c r="R879" i="1"/>
  <c r="P879" i="1"/>
  <c r="H879" i="1"/>
  <c r="I879" i="1" s="1"/>
  <c r="N879" i="1" s="1"/>
  <c r="S878" i="1"/>
  <c r="R878" i="1"/>
  <c r="P878" i="1"/>
  <c r="I878" i="1"/>
  <c r="N878" i="1" s="1"/>
  <c r="S877" i="1"/>
  <c r="R877" i="1"/>
  <c r="P877" i="1"/>
  <c r="I877" i="1"/>
  <c r="N877" i="1" s="1"/>
  <c r="S876" i="1"/>
  <c r="R876" i="1"/>
  <c r="P876" i="1"/>
  <c r="H876" i="1"/>
  <c r="I876" i="1" s="1"/>
  <c r="N876" i="1" s="1"/>
  <c r="S875" i="1"/>
  <c r="R875" i="1"/>
  <c r="P875" i="1"/>
  <c r="I875" i="1"/>
  <c r="N875" i="1" s="1"/>
  <c r="S874" i="1"/>
  <c r="R874" i="1"/>
  <c r="P874" i="1"/>
  <c r="H874" i="1"/>
  <c r="I874" i="1" s="1"/>
  <c r="N874" i="1" s="1"/>
  <c r="S873" i="1"/>
  <c r="R873" i="1"/>
  <c r="P873" i="1"/>
  <c r="I873" i="1"/>
  <c r="N873" i="1" s="1"/>
  <c r="S872" i="1"/>
  <c r="R872" i="1"/>
  <c r="P872" i="1"/>
  <c r="H872" i="1"/>
  <c r="I872" i="1" s="1"/>
  <c r="N872" i="1" s="1"/>
  <c r="S871" i="1"/>
  <c r="R871" i="1"/>
  <c r="P871" i="1"/>
  <c r="I871" i="1"/>
  <c r="N871" i="1" s="1"/>
  <c r="S870" i="1"/>
  <c r="R870" i="1"/>
  <c r="P870" i="1"/>
  <c r="I870" i="1"/>
  <c r="N870" i="1" s="1"/>
  <c r="S869" i="1"/>
  <c r="R869" i="1"/>
  <c r="P869" i="1"/>
  <c r="H869" i="1"/>
  <c r="I869" i="1" s="1"/>
  <c r="N869" i="1" s="1"/>
  <c r="S868" i="1"/>
  <c r="R868" i="1"/>
  <c r="P868" i="1"/>
  <c r="I868" i="1"/>
  <c r="N868" i="1" s="1"/>
  <c r="S867" i="1"/>
  <c r="R867" i="1"/>
  <c r="P867" i="1"/>
  <c r="H867" i="1"/>
  <c r="S866" i="1"/>
  <c r="R866" i="1"/>
  <c r="P866" i="1"/>
  <c r="I866" i="1"/>
  <c r="N866" i="1" s="1"/>
  <c r="S865" i="1"/>
  <c r="R865" i="1"/>
  <c r="P865" i="1"/>
  <c r="H865" i="1"/>
  <c r="I865" i="1" s="1"/>
  <c r="N865" i="1" s="1"/>
  <c r="S864" i="1"/>
  <c r="R864" i="1"/>
  <c r="P864" i="1"/>
  <c r="I864" i="1"/>
  <c r="N864" i="1" s="1"/>
  <c r="S863" i="1"/>
  <c r="R863" i="1"/>
  <c r="P863" i="1"/>
  <c r="H863" i="1"/>
  <c r="I863" i="1" s="1"/>
  <c r="N863" i="1" s="1"/>
  <c r="S862" i="1"/>
  <c r="R862" i="1"/>
  <c r="P862" i="1"/>
  <c r="I862" i="1"/>
  <c r="N862" i="1" s="1"/>
  <c r="S861" i="1"/>
  <c r="R861" i="1"/>
  <c r="P861" i="1"/>
  <c r="H861" i="1"/>
  <c r="I861" i="1" s="1"/>
  <c r="N861" i="1" s="1"/>
  <c r="S860" i="1"/>
  <c r="R860" i="1"/>
  <c r="P860" i="1"/>
  <c r="H860" i="1"/>
  <c r="I860" i="1" s="1"/>
  <c r="N860" i="1" s="1"/>
  <c r="S859" i="1"/>
  <c r="R859" i="1"/>
  <c r="P859" i="1"/>
  <c r="I859" i="1"/>
  <c r="N859" i="1" s="1"/>
  <c r="S858" i="1"/>
  <c r="R858" i="1"/>
  <c r="P858" i="1"/>
  <c r="H858" i="1"/>
  <c r="I858" i="1" s="1"/>
  <c r="N858" i="1" s="1"/>
  <c r="S857" i="1"/>
  <c r="R857" i="1"/>
  <c r="P857" i="1"/>
  <c r="I857" i="1"/>
  <c r="N857" i="1" s="1"/>
  <c r="S856" i="1"/>
  <c r="R856" i="1"/>
  <c r="P856" i="1"/>
  <c r="I856" i="1"/>
  <c r="N856" i="1" s="1"/>
  <c r="S855" i="1"/>
  <c r="R855" i="1"/>
  <c r="P855" i="1"/>
  <c r="H855" i="1"/>
  <c r="I855" i="1" s="1"/>
  <c r="N855" i="1" s="1"/>
  <c r="S854" i="1"/>
  <c r="R854" i="1"/>
  <c r="P854" i="1"/>
  <c r="I854" i="1"/>
  <c r="N854" i="1" s="1"/>
  <c r="S853" i="1"/>
  <c r="R853" i="1"/>
  <c r="P853" i="1"/>
  <c r="H853" i="1"/>
  <c r="S852" i="1"/>
  <c r="R852" i="1"/>
  <c r="P852" i="1"/>
  <c r="I852" i="1"/>
  <c r="N852" i="1" s="1"/>
  <c r="S851" i="1"/>
  <c r="R851" i="1"/>
  <c r="P851" i="1"/>
  <c r="H851" i="1"/>
  <c r="I851" i="1" s="1"/>
  <c r="N851" i="1" s="1"/>
  <c r="S850" i="1"/>
  <c r="R850" i="1"/>
  <c r="P850" i="1"/>
  <c r="I850" i="1"/>
  <c r="N850" i="1" s="1"/>
  <c r="S849" i="1"/>
  <c r="R849" i="1"/>
  <c r="P849" i="1"/>
  <c r="I849" i="1"/>
  <c r="N849" i="1" s="1"/>
  <c r="S848" i="1"/>
  <c r="R848" i="1"/>
  <c r="P848" i="1"/>
  <c r="H848" i="1"/>
  <c r="I848" i="1" s="1"/>
  <c r="N848" i="1" s="1"/>
  <c r="S847" i="1"/>
  <c r="R847" i="1"/>
  <c r="P847" i="1"/>
  <c r="I847" i="1"/>
  <c r="N847" i="1" s="1"/>
  <c r="S846" i="1"/>
  <c r="R846" i="1"/>
  <c r="P846" i="1"/>
  <c r="H846" i="1"/>
  <c r="I846" i="1" s="1"/>
  <c r="N846" i="1" s="1"/>
  <c r="S845" i="1"/>
  <c r="R845" i="1"/>
  <c r="P845" i="1"/>
  <c r="I845" i="1"/>
  <c r="N845" i="1" s="1"/>
  <c r="S844" i="1"/>
  <c r="R844" i="1"/>
  <c r="P844" i="1"/>
  <c r="H844" i="1"/>
  <c r="I844" i="1" s="1"/>
  <c r="N844" i="1" s="1"/>
  <c r="S843" i="1"/>
  <c r="R843" i="1"/>
  <c r="P843" i="1"/>
  <c r="I843" i="1"/>
  <c r="N843" i="1" s="1"/>
  <c r="S842" i="1"/>
  <c r="R842" i="1"/>
  <c r="P842" i="1"/>
  <c r="I842" i="1"/>
  <c r="N842" i="1" s="1"/>
  <c r="S841" i="1"/>
  <c r="R841" i="1"/>
  <c r="P841" i="1"/>
  <c r="H841" i="1"/>
  <c r="I841" i="1" s="1"/>
  <c r="N841" i="1" s="1"/>
  <c r="S840" i="1"/>
  <c r="R840" i="1"/>
  <c r="P840" i="1"/>
  <c r="I840" i="1"/>
  <c r="N840" i="1" s="1"/>
  <c r="S839" i="1"/>
  <c r="R839" i="1"/>
  <c r="P839" i="1"/>
  <c r="H839" i="1"/>
  <c r="S838" i="1"/>
  <c r="R838" i="1"/>
  <c r="P838" i="1"/>
  <c r="I838" i="1"/>
  <c r="N838" i="1" s="1"/>
  <c r="S837" i="1"/>
  <c r="R837" i="1"/>
  <c r="P837" i="1"/>
  <c r="H837" i="1"/>
  <c r="I837" i="1" s="1"/>
  <c r="N837" i="1" s="1"/>
  <c r="S836" i="1"/>
  <c r="R836" i="1"/>
  <c r="P836" i="1"/>
  <c r="I836" i="1"/>
  <c r="N836" i="1" s="1"/>
  <c r="S835" i="1"/>
  <c r="R835" i="1"/>
  <c r="P835" i="1"/>
  <c r="H835" i="1"/>
  <c r="I835" i="1" s="1"/>
  <c r="N835" i="1" s="1"/>
  <c r="S834" i="1"/>
  <c r="R834" i="1"/>
  <c r="P834" i="1"/>
  <c r="I834" i="1"/>
  <c r="N834" i="1" s="1"/>
  <c r="S833" i="1"/>
  <c r="R833" i="1"/>
  <c r="P833" i="1"/>
  <c r="H833" i="1"/>
  <c r="I833" i="1" s="1"/>
  <c r="N833" i="1" s="1"/>
  <c r="S832" i="1"/>
  <c r="R832" i="1"/>
  <c r="P832" i="1"/>
  <c r="H832" i="1"/>
  <c r="S831" i="1"/>
  <c r="R831" i="1"/>
  <c r="P831" i="1"/>
  <c r="I831" i="1"/>
  <c r="N831" i="1" s="1"/>
  <c r="S830" i="1"/>
  <c r="R830" i="1"/>
  <c r="P830" i="1"/>
  <c r="I830" i="1"/>
  <c r="N830" i="1" s="1"/>
  <c r="S829" i="1"/>
  <c r="R829" i="1"/>
  <c r="P829" i="1"/>
  <c r="I829" i="1"/>
  <c r="N829" i="1" s="1"/>
  <c r="S828" i="1"/>
  <c r="R828" i="1"/>
  <c r="P828" i="1"/>
  <c r="I828" i="1"/>
  <c r="N828" i="1" s="1"/>
  <c r="S827" i="1"/>
  <c r="R827" i="1"/>
  <c r="P827" i="1"/>
  <c r="H827" i="1"/>
  <c r="I827" i="1" s="1"/>
  <c r="N827" i="1" s="1"/>
  <c r="S826" i="1"/>
  <c r="R826" i="1"/>
  <c r="P826" i="1"/>
  <c r="I826" i="1"/>
  <c r="N826" i="1" s="1"/>
  <c r="S825" i="1"/>
  <c r="R825" i="1"/>
  <c r="P825" i="1"/>
  <c r="H825" i="1"/>
  <c r="S824" i="1"/>
  <c r="R824" i="1"/>
  <c r="P824" i="1"/>
  <c r="I824" i="1"/>
  <c r="N824" i="1" s="1"/>
  <c r="S823" i="1"/>
  <c r="R823" i="1"/>
  <c r="P823" i="1"/>
  <c r="H823" i="1"/>
  <c r="I823" i="1" s="1"/>
  <c r="N823" i="1" s="1"/>
  <c r="S822" i="1"/>
  <c r="R822" i="1"/>
  <c r="P822" i="1"/>
  <c r="I822" i="1"/>
  <c r="N822" i="1" s="1"/>
  <c r="S821" i="1"/>
  <c r="R821" i="1"/>
  <c r="P821" i="1"/>
  <c r="I821" i="1"/>
  <c r="N821" i="1" s="1"/>
  <c r="S820" i="1"/>
  <c r="R820" i="1"/>
  <c r="P820" i="1"/>
  <c r="H820" i="1"/>
  <c r="I820" i="1" s="1"/>
  <c r="N820" i="1" s="1"/>
  <c r="S819" i="1"/>
  <c r="R819" i="1"/>
  <c r="P819" i="1"/>
  <c r="I819" i="1"/>
  <c r="N819" i="1" s="1"/>
  <c r="S818" i="1"/>
  <c r="R818" i="1"/>
  <c r="P818" i="1"/>
  <c r="H818" i="1"/>
  <c r="S817" i="1"/>
  <c r="R817" i="1"/>
  <c r="P817" i="1"/>
  <c r="I817" i="1"/>
  <c r="N817" i="1" s="1"/>
  <c r="S816" i="1"/>
  <c r="R816" i="1"/>
  <c r="P816" i="1"/>
  <c r="I816" i="1"/>
  <c r="N816" i="1" s="1"/>
  <c r="S815" i="1"/>
  <c r="R815" i="1"/>
  <c r="P815" i="1"/>
  <c r="I815" i="1"/>
  <c r="N815" i="1" s="1"/>
  <c r="S814" i="1"/>
  <c r="R814" i="1"/>
  <c r="P814" i="1"/>
  <c r="H814" i="1"/>
  <c r="I814" i="1" s="1"/>
  <c r="N814" i="1" s="1"/>
  <c r="S813" i="1"/>
  <c r="R813" i="1"/>
  <c r="P813" i="1"/>
  <c r="I813" i="1"/>
  <c r="N813" i="1" s="1"/>
  <c r="S812" i="1"/>
  <c r="R812" i="1"/>
  <c r="P812" i="1"/>
  <c r="H812" i="1"/>
  <c r="S811" i="1"/>
  <c r="R811" i="1"/>
  <c r="P811" i="1"/>
  <c r="I811" i="1"/>
  <c r="N811" i="1" s="1"/>
  <c r="S810" i="1"/>
  <c r="R810" i="1"/>
  <c r="P810" i="1"/>
  <c r="I810" i="1"/>
  <c r="N810" i="1" s="1"/>
  <c r="S809" i="1"/>
  <c r="R809" i="1"/>
  <c r="P809" i="1"/>
  <c r="H809" i="1"/>
  <c r="I809" i="1" s="1"/>
  <c r="N809" i="1" s="1"/>
  <c r="S808" i="1"/>
  <c r="R808" i="1"/>
  <c r="P808" i="1"/>
  <c r="I808" i="1"/>
  <c r="N808" i="1" s="1"/>
  <c r="S807" i="1"/>
  <c r="R807" i="1"/>
  <c r="P807" i="1"/>
  <c r="H807" i="1"/>
  <c r="I807" i="1" s="1"/>
  <c r="N807" i="1" s="1"/>
  <c r="S806" i="1"/>
  <c r="R806" i="1"/>
  <c r="P806" i="1"/>
  <c r="I806" i="1"/>
  <c r="N806" i="1" s="1"/>
  <c r="S805" i="1"/>
  <c r="R805" i="1"/>
  <c r="P805" i="1"/>
  <c r="H805" i="1"/>
  <c r="S804" i="1"/>
  <c r="R804" i="1"/>
  <c r="P804" i="1"/>
  <c r="H804" i="1"/>
  <c r="I804" i="1" s="1"/>
  <c r="N804" i="1" s="1"/>
  <c r="S803" i="1"/>
  <c r="R803" i="1"/>
  <c r="P803" i="1"/>
  <c r="I803" i="1"/>
  <c r="N803" i="1" s="1"/>
  <c r="S802" i="1"/>
  <c r="R802" i="1"/>
  <c r="P802" i="1"/>
  <c r="H802" i="1"/>
  <c r="I802" i="1" s="1"/>
  <c r="N802" i="1" s="1"/>
  <c r="S801" i="1"/>
  <c r="R801" i="1"/>
  <c r="P801" i="1"/>
  <c r="H801" i="1"/>
  <c r="I801" i="1" s="1"/>
  <c r="N801" i="1" s="1"/>
  <c r="S800" i="1"/>
  <c r="R800" i="1"/>
  <c r="P800" i="1"/>
  <c r="H800" i="1"/>
  <c r="I800" i="1" s="1"/>
  <c r="N800" i="1" s="1"/>
  <c r="S799" i="1"/>
  <c r="R799" i="1"/>
  <c r="P799" i="1"/>
  <c r="I799" i="1"/>
  <c r="N799" i="1" s="1"/>
  <c r="S798" i="1"/>
  <c r="R798" i="1"/>
  <c r="P798" i="1"/>
  <c r="H798" i="1"/>
  <c r="I798" i="1" s="1"/>
  <c r="N798" i="1" s="1"/>
  <c r="S797" i="1"/>
  <c r="R797" i="1"/>
  <c r="P797" i="1"/>
  <c r="H797" i="1"/>
  <c r="I797" i="1" s="1"/>
  <c r="N797" i="1" s="1"/>
  <c r="S796" i="1"/>
  <c r="R796" i="1"/>
  <c r="P796" i="1"/>
  <c r="I796" i="1"/>
  <c r="N796" i="1" s="1"/>
  <c r="S795" i="1"/>
  <c r="R795" i="1"/>
  <c r="P795" i="1"/>
  <c r="H795" i="1"/>
  <c r="I795" i="1" s="1"/>
  <c r="N795" i="1" s="1"/>
  <c r="S794" i="1"/>
  <c r="R794" i="1"/>
  <c r="P794" i="1"/>
  <c r="H794" i="1"/>
  <c r="I794" i="1" s="1"/>
  <c r="N794" i="1" s="1"/>
  <c r="S793" i="1"/>
  <c r="R793" i="1"/>
  <c r="P793" i="1"/>
  <c r="H793" i="1"/>
  <c r="I793" i="1" s="1"/>
  <c r="N793" i="1" s="1"/>
  <c r="S792" i="1"/>
  <c r="R792" i="1"/>
  <c r="P792" i="1"/>
  <c r="H792" i="1"/>
  <c r="I792" i="1" s="1"/>
  <c r="N792" i="1" s="1"/>
  <c r="S791" i="1"/>
  <c r="R791" i="1"/>
  <c r="P791" i="1"/>
  <c r="I791" i="1"/>
  <c r="N791" i="1" s="1"/>
  <c r="S790" i="1"/>
  <c r="R790" i="1"/>
  <c r="P790" i="1"/>
  <c r="H790" i="1"/>
  <c r="S789" i="1"/>
  <c r="R789" i="1"/>
  <c r="P789" i="1"/>
  <c r="I789" i="1"/>
  <c r="N789" i="1" s="1"/>
  <c r="S788" i="1"/>
  <c r="R788" i="1"/>
  <c r="P788" i="1"/>
  <c r="H788" i="1"/>
  <c r="I788" i="1" s="1"/>
  <c r="N788" i="1" s="1"/>
  <c r="S787" i="1"/>
  <c r="R787" i="1"/>
  <c r="P787" i="1"/>
  <c r="I787" i="1"/>
  <c r="N787" i="1" s="1"/>
  <c r="S786" i="1"/>
  <c r="R786" i="1"/>
  <c r="P786" i="1"/>
  <c r="I786" i="1"/>
  <c r="N786" i="1" s="1"/>
  <c r="S785" i="1"/>
  <c r="R785" i="1"/>
  <c r="P785" i="1"/>
  <c r="H785" i="1"/>
  <c r="I785" i="1" s="1"/>
  <c r="N785" i="1" s="1"/>
  <c r="S784" i="1"/>
  <c r="R784" i="1"/>
  <c r="P784" i="1"/>
  <c r="I784" i="1"/>
  <c r="N784" i="1" s="1"/>
  <c r="S783" i="1"/>
  <c r="R783" i="1"/>
  <c r="P783" i="1"/>
  <c r="H783" i="1"/>
  <c r="I783" i="1" s="1"/>
  <c r="N783" i="1" s="1"/>
  <c r="S782" i="1"/>
  <c r="R782" i="1"/>
  <c r="P782" i="1"/>
  <c r="H782" i="1"/>
  <c r="I782" i="1" s="1"/>
  <c r="N782" i="1" s="1"/>
  <c r="S781" i="1"/>
  <c r="R781" i="1"/>
  <c r="P781" i="1"/>
  <c r="I781" i="1"/>
  <c r="N781" i="1" s="1"/>
  <c r="S780" i="1"/>
  <c r="R780" i="1"/>
  <c r="P780" i="1"/>
  <c r="H780" i="1"/>
  <c r="I780" i="1" s="1"/>
  <c r="N780" i="1" s="1"/>
  <c r="S779" i="1"/>
  <c r="R779" i="1"/>
  <c r="P779" i="1"/>
  <c r="I779" i="1"/>
  <c r="N779" i="1" s="1"/>
  <c r="S778" i="1"/>
  <c r="R778" i="1"/>
  <c r="P778" i="1"/>
  <c r="H778" i="1"/>
  <c r="I778" i="1" s="1"/>
  <c r="N778" i="1" s="1"/>
  <c r="S777" i="1"/>
  <c r="R777" i="1"/>
  <c r="P777" i="1"/>
  <c r="I777" i="1"/>
  <c r="N777" i="1" s="1"/>
  <c r="S776" i="1"/>
  <c r="R776" i="1"/>
  <c r="P776" i="1"/>
  <c r="H776" i="1"/>
  <c r="S775" i="1"/>
  <c r="R775" i="1"/>
  <c r="P775" i="1"/>
  <c r="I775" i="1"/>
  <c r="N775" i="1" s="1"/>
  <c r="S774" i="1"/>
  <c r="R774" i="1"/>
  <c r="P774" i="1"/>
  <c r="H774" i="1"/>
  <c r="I774" i="1" s="1"/>
  <c r="N774" i="1" s="1"/>
  <c r="S773" i="1"/>
  <c r="R773" i="1"/>
  <c r="P773" i="1"/>
  <c r="I773" i="1"/>
  <c r="N773" i="1" s="1"/>
  <c r="S772" i="1"/>
  <c r="R772" i="1"/>
  <c r="P772" i="1"/>
  <c r="H772" i="1"/>
  <c r="I772" i="1" s="1"/>
  <c r="N772" i="1" s="1"/>
  <c r="S771" i="1"/>
  <c r="R771" i="1"/>
  <c r="P771" i="1"/>
  <c r="I771" i="1"/>
  <c r="N771" i="1" s="1"/>
  <c r="S770" i="1"/>
  <c r="R770" i="1"/>
  <c r="P770" i="1"/>
  <c r="I770" i="1"/>
  <c r="N770" i="1" s="1"/>
  <c r="S769" i="1"/>
  <c r="R769" i="1"/>
  <c r="P769" i="1"/>
  <c r="H769" i="1"/>
  <c r="S768" i="1"/>
  <c r="R768" i="1"/>
  <c r="P768" i="1"/>
  <c r="I768" i="1"/>
  <c r="N768" i="1" s="1"/>
  <c r="S767" i="1"/>
  <c r="R767" i="1"/>
  <c r="P767" i="1"/>
  <c r="H767" i="1"/>
  <c r="I767" i="1" s="1"/>
  <c r="N767" i="1" s="1"/>
  <c r="S766" i="1"/>
  <c r="R766" i="1"/>
  <c r="P766" i="1"/>
  <c r="I766" i="1"/>
  <c r="N766" i="1" s="1"/>
  <c r="S765" i="1"/>
  <c r="R765" i="1"/>
  <c r="P765" i="1"/>
  <c r="H765" i="1"/>
  <c r="I765" i="1" s="1"/>
  <c r="N765" i="1" s="1"/>
  <c r="S764" i="1"/>
  <c r="R764" i="1"/>
  <c r="P764" i="1"/>
  <c r="H764" i="1"/>
  <c r="I764" i="1" s="1"/>
  <c r="N764" i="1" s="1"/>
  <c r="S763" i="1"/>
  <c r="R763" i="1"/>
  <c r="P763" i="1"/>
  <c r="I763" i="1"/>
  <c r="N763" i="1" s="1"/>
  <c r="S762" i="1"/>
  <c r="R762" i="1"/>
  <c r="P762" i="1"/>
  <c r="H762" i="1"/>
  <c r="I762" i="1" s="1"/>
  <c r="N762" i="1" s="1"/>
  <c r="S761" i="1"/>
  <c r="R761" i="1"/>
  <c r="P761" i="1"/>
  <c r="I761" i="1"/>
  <c r="N761" i="1" s="1"/>
  <c r="S760" i="1"/>
  <c r="R760" i="1"/>
  <c r="P760" i="1"/>
  <c r="H760" i="1"/>
  <c r="I760" i="1" s="1"/>
  <c r="N760" i="1" s="1"/>
  <c r="S759" i="1"/>
  <c r="R759" i="1"/>
  <c r="P759" i="1"/>
  <c r="H759" i="1"/>
  <c r="I759" i="1" s="1"/>
  <c r="N759" i="1" s="1"/>
  <c r="S758" i="1"/>
  <c r="R758" i="1"/>
  <c r="P758" i="1"/>
  <c r="I758" i="1"/>
  <c r="N758" i="1" s="1"/>
  <c r="S757" i="1"/>
  <c r="R757" i="1"/>
  <c r="P757" i="1"/>
  <c r="H757" i="1"/>
  <c r="I757" i="1" s="1"/>
  <c r="N757" i="1" s="1"/>
  <c r="S756" i="1"/>
  <c r="R756" i="1"/>
  <c r="P756" i="1"/>
  <c r="I756" i="1"/>
  <c r="N756" i="1" s="1"/>
  <c r="S755" i="1"/>
  <c r="R755" i="1"/>
  <c r="P755" i="1"/>
  <c r="H755" i="1"/>
  <c r="I755" i="1" s="1"/>
  <c r="N755" i="1" s="1"/>
  <c r="S754" i="1"/>
  <c r="R754" i="1"/>
  <c r="P754" i="1"/>
  <c r="H754" i="1"/>
  <c r="I754" i="1" s="1"/>
  <c r="N754" i="1" s="1"/>
  <c r="S753" i="1"/>
  <c r="R753" i="1"/>
  <c r="P753" i="1"/>
  <c r="I753" i="1"/>
  <c r="N753" i="1" s="1"/>
  <c r="S752" i="1"/>
  <c r="R752" i="1"/>
  <c r="P752" i="1"/>
  <c r="I752" i="1"/>
  <c r="N752" i="1" s="1"/>
  <c r="S751" i="1"/>
  <c r="R751" i="1"/>
  <c r="P751" i="1"/>
  <c r="H751" i="1"/>
  <c r="I751" i="1" s="1"/>
  <c r="N751" i="1" s="1"/>
  <c r="S750" i="1"/>
  <c r="R750" i="1"/>
  <c r="P750" i="1"/>
  <c r="H750" i="1"/>
  <c r="I750" i="1" s="1"/>
  <c r="N750" i="1" s="1"/>
  <c r="S749" i="1"/>
  <c r="R749" i="1"/>
  <c r="P749" i="1"/>
  <c r="H749" i="1"/>
  <c r="I749" i="1" s="1"/>
  <c r="N749" i="1" s="1"/>
  <c r="S748" i="1"/>
  <c r="R748" i="1"/>
  <c r="P748" i="1"/>
  <c r="I748" i="1"/>
  <c r="N748" i="1" s="1"/>
  <c r="B748" i="1"/>
  <c r="B755" i="1" s="1"/>
  <c r="B762" i="1" s="1"/>
  <c r="B769" i="1" s="1"/>
  <c r="B776" i="1" s="1"/>
  <c r="B783" i="1" s="1"/>
  <c r="B790" i="1" s="1"/>
  <c r="B797" i="1" s="1"/>
  <c r="B804" i="1" s="1"/>
  <c r="B811" i="1" s="1"/>
  <c r="B818" i="1" s="1"/>
  <c r="B825" i="1" s="1"/>
  <c r="B832" i="1" s="1"/>
  <c r="B839" i="1" s="1"/>
  <c r="B846" i="1" s="1"/>
  <c r="B853" i="1" s="1"/>
  <c r="B860" i="1" s="1"/>
  <c r="B867" i="1" s="1"/>
  <c r="B874" i="1" s="1"/>
  <c r="B881" i="1" s="1"/>
  <c r="B888" i="1" s="1"/>
  <c r="B895" i="1" s="1"/>
  <c r="B902" i="1" s="1"/>
  <c r="B909" i="1" s="1"/>
  <c r="B916" i="1" s="1"/>
  <c r="B923" i="1" s="1"/>
  <c r="B930" i="1" s="1"/>
  <c r="B937" i="1" s="1"/>
  <c r="B944" i="1" s="1"/>
  <c r="B951" i="1" s="1"/>
  <c r="B958" i="1" s="1"/>
  <c r="B965" i="1" s="1"/>
  <c r="B972" i="1" s="1"/>
  <c r="B979" i="1" s="1"/>
  <c r="B986" i="1" s="1"/>
  <c r="B993" i="1" s="1"/>
  <c r="B1000" i="1" s="1"/>
  <c r="B1007" i="1" s="1"/>
  <c r="B1014" i="1" s="1"/>
  <c r="B1021" i="1" s="1"/>
  <c r="B1028" i="1" s="1"/>
  <c r="B1035" i="1" s="1"/>
  <c r="B1042" i="1" s="1"/>
  <c r="B1049" i="1" s="1"/>
  <c r="B1056" i="1" s="1"/>
  <c r="B1063" i="1" s="1"/>
  <c r="B1070" i="1" s="1"/>
  <c r="B1077" i="1" s="1"/>
  <c r="B1084" i="1" s="1"/>
  <c r="B1091" i="1" s="1"/>
  <c r="B1098" i="1" s="1"/>
  <c r="S747" i="1"/>
  <c r="R747" i="1"/>
  <c r="P747" i="1"/>
  <c r="H747" i="1"/>
  <c r="I747" i="1" s="1"/>
  <c r="N747" i="1" s="1"/>
  <c r="S746" i="1"/>
  <c r="R746" i="1"/>
  <c r="P746" i="1"/>
  <c r="I746" i="1"/>
  <c r="N746" i="1" s="1"/>
  <c r="S745" i="1"/>
  <c r="R745" i="1"/>
  <c r="P745" i="1"/>
  <c r="H745" i="1"/>
  <c r="I745" i="1" s="1"/>
  <c r="N745" i="1" s="1"/>
  <c r="S744" i="1"/>
  <c r="R744" i="1"/>
  <c r="P744" i="1"/>
  <c r="I744" i="1"/>
  <c r="N744" i="1" s="1"/>
  <c r="S743" i="1"/>
  <c r="R743" i="1"/>
  <c r="P743" i="1"/>
  <c r="H743" i="1"/>
  <c r="I743" i="1" s="1"/>
  <c r="N743" i="1" s="1"/>
  <c r="S742" i="1"/>
  <c r="R742" i="1"/>
  <c r="P742" i="1"/>
  <c r="I742" i="1"/>
  <c r="N742" i="1" s="1"/>
  <c r="S741" i="1"/>
  <c r="R741" i="1"/>
  <c r="P741" i="1"/>
  <c r="H741" i="1"/>
  <c r="I741" i="1" s="1"/>
  <c r="N741" i="1" s="1"/>
  <c r="S740" i="1"/>
  <c r="R740" i="1"/>
  <c r="P740" i="1"/>
  <c r="H740" i="1"/>
  <c r="I740" i="1" s="1"/>
  <c r="N740" i="1" s="1"/>
  <c r="S739" i="1"/>
  <c r="R739" i="1"/>
  <c r="P739" i="1"/>
  <c r="I739" i="1"/>
  <c r="N739" i="1" s="1"/>
  <c r="S738" i="1"/>
  <c r="R738" i="1"/>
  <c r="P738" i="1"/>
  <c r="H738" i="1"/>
  <c r="I738" i="1" s="1"/>
  <c r="N738" i="1" s="1"/>
  <c r="S737" i="1"/>
  <c r="R737" i="1"/>
  <c r="P737" i="1"/>
  <c r="I737" i="1"/>
  <c r="N737" i="1" s="1"/>
  <c r="S736" i="1"/>
  <c r="R736" i="1"/>
  <c r="P736" i="1"/>
  <c r="H736" i="1"/>
  <c r="I736" i="1" s="1"/>
  <c r="N736" i="1" s="1"/>
  <c r="S735" i="1"/>
  <c r="R735" i="1"/>
  <c r="P735" i="1"/>
  <c r="H735" i="1"/>
  <c r="I735" i="1" s="1"/>
  <c r="N735" i="1" s="1"/>
  <c r="S734" i="1"/>
  <c r="R734" i="1"/>
  <c r="P734" i="1"/>
  <c r="H734" i="1"/>
  <c r="S733" i="1"/>
  <c r="R733" i="1"/>
  <c r="P733" i="1"/>
  <c r="I733" i="1"/>
  <c r="N733" i="1" s="1"/>
  <c r="S732" i="1"/>
  <c r="R732" i="1"/>
  <c r="P732" i="1"/>
  <c r="H732" i="1"/>
  <c r="I732" i="1" s="1"/>
  <c r="N732" i="1" s="1"/>
  <c r="S731" i="1"/>
  <c r="R731" i="1"/>
  <c r="P731" i="1"/>
  <c r="I731" i="1"/>
  <c r="N731" i="1" s="1"/>
  <c r="S730" i="1"/>
  <c r="R730" i="1"/>
  <c r="P730" i="1"/>
  <c r="H730" i="1"/>
  <c r="I730" i="1" s="1"/>
  <c r="N730" i="1" s="1"/>
  <c r="S729" i="1"/>
  <c r="R729" i="1"/>
  <c r="P729" i="1"/>
  <c r="I729" i="1"/>
  <c r="N729" i="1" s="1"/>
  <c r="S728" i="1"/>
  <c r="R728" i="1"/>
  <c r="P728" i="1"/>
  <c r="H728" i="1"/>
  <c r="I728" i="1" s="1"/>
  <c r="N728" i="1" s="1"/>
  <c r="S727" i="1"/>
  <c r="R727" i="1"/>
  <c r="P727" i="1"/>
  <c r="H727" i="1"/>
  <c r="I727" i="1" s="1"/>
  <c r="N727" i="1" s="1"/>
  <c r="S726" i="1"/>
  <c r="R726" i="1"/>
  <c r="P726" i="1"/>
  <c r="I726" i="1"/>
  <c r="N726" i="1" s="1"/>
  <c r="S725" i="1"/>
  <c r="R725" i="1"/>
  <c r="P725" i="1"/>
  <c r="H725" i="1"/>
  <c r="I725" i="1" s="1"/>
  <c r="N725" i="1" s="1"/>
  <c r="S724" i="1"/>
  <c r="R724" i="1"/>
  <c r="P724" i="1"/>
  <c r="I724" i="1"/>
  <c r="N724" i="1" s="1"/>
  <c r="S723" i="1"/>
  <c r="R723" i="1"/>
  <c r="P723" i="1"/>
  <c r="H723" i="1"/>
  <c r="I723" i="1" s="1"/>
  <c r="N723" i="1" s="1"/>
  <c r="S722" i="1"/>
  <c r="R722" i="1"/>
  <c r="P722" i="1"/>
  <c r="H722" i="1"/>
  <c r="I722" i="1" s="1"/>
  <c r="N722" i="1" s="1"/>
  <c r="S721" i="1"/>
  <c r="R721" i="1"/>
  <c r="P721" i="1"/>
  <c r="H721" i="1"/>
  <c r="I721" i="1" s="1"/>
  <c r="N721" i="1" s="1"/>
  <c r="S720" i="1"/>
  <c r="R720" i="1"/>
  <c r="P720" i="1"/>
  <c r="H720" i="1"/>
  <c r="I720" i="1" s="1"/>
  <c r="N720" i="1" s="1"/>
  <c r="S719" i="1"/>
  <c r="R719" i="1"/>
  <c r="P719" i="1"/>
  <c r="H719" i="1"/>
  <c r="I719" i="1" s="1"/>
  <c r="N719" i="1" s="1"/>
  <c r="S718" i="1"/>
  <c r="R718" i="1"/>
  <c r="P718" i="1"/>
  <c r="H718" i="1"/>
  <c r="I718" i="1" s="1"/>
  <c r="N718" i="1" s="1"/>
  <c r="S717" i="1"/>
  <c r="R717" i="1"/>
  <c r="P717" i="1"/>
  <c r="H717" i="1"/>
  <c r="I717" i="1" s="1"/>
  <c r="N717" i="1" s="1"/>
  <c r="S716" i="1"/>
  <c r="R716" i="1"/>
  <c r="P716" i="1"/>
  <c r="H716" i="1"/>
  <c r="I716" i="1" s="1"/>
  <c r="N716" i="1" s="1"/>
  <c r="S715" i="1"/>
  <c r="R715" i="1"/>
  <c r="P715" i="1"/>
  <c r="H715" i="1"/>
  <c r="I715" i="1" s="1"/>
  <c r="N715" i="1" s="1"/>
  <c r="S714" i="1"/>
  <c r="R714" i="1"/>
  <c r="P714" i="1"/>
  <c r="I714" i="1"/>
  <c r="N714" i="1" s="1"/>
  <c r="S713" i="1"/>
  <c r="R713" i="1"/>
  <c r="P713" i="1"/>
  <c r="H713" i="1"/>
  <c r="I713" i="1" s="1"/>
  <c r="N713" i="1" s="1"/>
  <c r="S712" i="1"/>
  <c r="R712" i="1"/>
  <c r="P712" i="1"/>
  <c r="I712" i="1"/>
  <c r="N712" i="1" s="1"/>
  <c r="S711" i="1"/>
  <c r="R711" i="1"/>
  <c r="P711" i="1"/>
  <c r="H711" i="1"/>
  <c r="I711" i="1" s="1"/>
  <c r="N711" i="1" s="1"/>
  <c r="S710" i="1"/>
  <c r="R710" i="1"/>
  <c r="P710" i="1"/>
  <c r="I710" i="1"/>
  <c r="N710" i="1" s="1"/>
  <c r="S709" i="1"/>
  <c r="R709" i="1"/>
  <c r="P709" i="1"/>
  <c r="H709" i="1"/>
  <c r="I709" i="1" s="1"/>
  <c r="N709" i="1" s="1"/>
  <c r="S708" i="1"/>
  <c r="R708" i="1"/>
  <c r="P708" i="1"/>
  <c r="I708" i="1"/>
  <c r="N708" i="1" s="1"/>
  <c r="S707" i="1"/>
  <c r="R707" i="1"/>
  <c r="P707" i="1"/>
  <c r="H707" i="1"/>
  <c r="I707" i="1" s="1"/>
  <c r="N707" i="1" s="1"/>
  <c r="S706" i="1"/>
  <c r="R706" i="1"/>
  <c r="P706" i="1"/>
  <c r="H706" i="1"/>
  <c r="I706" i="1" s="1"/>
  <c r="N706" i="1" s="1"/>
  <c r="S705" i="1"/>
  <c r="R705" i="1"/>
  <c r="P705" i="1"/>
  <c r="I705" i="1"/>
  <c r="N705" i="1" s="1"/>
  <c r="S704" i="1"/>
  <c r="R704" i="1"/>
  <c r="P704" i="1"/>
  <c r="H704" i="1"/>
  <c r="I704" i="1" s="1"/>
  <c r="N704" i="1" s="1"/>
  <c r="S703" i="1"/>
  <c r="R703" i="1"/>
  <c r="P703" i="1"/>
  <c r="H703" i="1"/>
  <c r="I703" i="1" s="1"/>
  <c r="N703" i="1" s="1"/>
  <c r="S702" i="1"/>
  <c r="R702" i="1"/>
  <c r="P702" i="1"/>
  <c r="H702" i="1"/>
  <c r="I702" i="1" s="1"/>
  <c r="N702" i="1" s="1"/>
  <c r="S701" i="1"/>
  <c r="R701" i="1"/>
  <c r="P701" i="1"/>
  <c r="H701" i="1"/>
  <c r="I701" i="1" s="1"/>
  <c r="N701" i="1" s="1"/>
  <c r="S700" i="1"/>
  <c r="R700" i="1"/>
  <c r="P700" i="1"/>
  <c r="I700" i="1"/>
  <c r="N700" i="1" s="1"/>
  <c r="S699" i="1"/>
  <c r="R699" i="1"/>
  <c r="P699" i="1"/>
  <c r="H699" i="1"/>
  <c r="I699" i="1" s="1"/>
  <c r="N699" i="1" s="1"/>
  <c r="S698" i="1"/>
  <c r="R698" i="1"/>
  <c r="P698" i="1"/>
  <c r="I698" i="1"/>
  <c r="N698" i="1" s="1"/>
  <c r="S697" i="1"/>
  <c r="R697" i="1"/>
  <c r="P697" i="1"/>
  <c r="H697" i="1"/>
  <c r="I697" i="1" s="1"/>
  <c r="N697" i="1" s="1"/>
  <c r="S696" i="1"/>
  <c r="R696" i="1"/>
  <c r="P696" i="1"/>
  <c r="H696" i="1"/>
  <c r="I696" i="1" s="1"/>
  <c r="N696" i="1" s="1"/>
  <c r="S695" i="1"/>
  <c r="R695" i="1"/>
  <c r="P695" i="1"/>
  <c r="I695" i="1"/>
  <c r="N695" i="1" s="1"/>
  <c r="S694" i="1"/>
  <c r="R694" i="1"/>
  <c r="P694" i="1"/>
  <c r="H694" i="1"/>
  <c r="I694" i="1" s="1"/>
  <c r="N694" i="1" s="1"/>
  <c r="S693" i="1"/>
  <c r="R693" i="1"/>
  <c r="P693" i="1"/>
  <c r="I693" i="1"/>
  <c r="N693" i="1" s="1"/>
  <c r="S692" i="1"/>
  <c r="R692" i="1"/>
  <c r="P692" i="1"/>
  <c r="H692" i="1"/>
  <c r="I692" i="1" s="1"/>
  <c r="N692" i="1" s="1"/>
  <c r="S691" i="1"/>
  <c r="R691" i="1"/>
  <c r="P691" i="1"/>
  <c r="I691" i="1"/>
  <c r="N691" i="1" s="1"/>
  <c r="S690" i="1"/>
  <c r="R690" i="1"/>
  <c r="P690" i="1"/>
  <c r="H690" i="1"/>
  <c r="I690" i="1" s="1"/>
  <c r="N690" i="1" s="1"/>
  <c r="S689" i="1"/>
  <c r="R689" i="1"/>
  <c r="P689" i="1"/>
  <c r="I689" i="1"/>
  <c r="N689" i="1" s="1"/>
  <c r="S688" i="1"/>
  <c r="R688" i="1"/>
  <c r="P688" i="1"/>
  <c r="H688" i="1"/>
  <c r="I688" i="1" s="1"/>
  <c r="N688" i="1" s="1"/>
  <c r="S687" i="1"/>
  <c r="R687" i="1"/>
  <c r="P687" i="1"/>
  <c r="I687" i="1"/>
  <c r="N687" i="1" s="1"/>
  <c r="S686" i="1"/>
  <c r="R686" i="1"/>
  <c r="P686" i="1"/>
  <c r="H686" i="1"/>
  <c r="I686" i="1" s="1"/>
  <c r="N686" i="1" s="1"/>
  <c r="S685" i="1"/>
  <c r="R685" i="1"/>
  <c r="P685" i="1"/>
  <c r="H685" i="1"/>
  <c r="S684" i="1"/>
  <c r="R684" i="1"/>
  <c r="P684" i="1"/>
  <c r="I684" i="1"/>
  <c r="N684" i="1" s="1"/>
  <c r="S683" i="1"/>
  <c r="R683" i="1"/>
  <c r="P683" i="1"/>
  <c r="H683" i="1"/>
  <c r="I683" i="1" s="1"/>
  <c r="N683" i="1" s="1"/>
  <c r="S682" i="1"/>
  <c r="R682" i="1"/>
  <c r="P682" i="1"/>
  <c r="H682" i="1"/>
  <c r="I682" i="1" s="1"/>
  <c r="N682" i="1" s="1"/>
  <c r="S681" i="1"/>
  <c r="R681" i="1"/>
  <c r="P681" i="1"/>
  <c r="I681" i="1"/>
  <c r="N681" i="1" s="1"/>
  <c r="S680" i="1"/>
  <c r="R680" i="1"/>
  <c r="P680" i="1"/>
  <c r="I680" i="1"/>
  <c r="N680" i="1" s="1"/>
  <c r="S679" i="1"/>
  <c r="R679" i="1"/>
  <c r="P679" i="1"/>
  <c r="H679" i="1"/>
  <c r="I679" i="1" s="1"/>
  <c r="N679" i="1" s="1"/>
  <c r="S678" i="1"/>
  <c r="R678" i="1"/>
  <c r="P678" i="1"/>
  <c r="H678" i="1"/>
  <c r="S677" i="1"/>
  <c r="R677" i="1"/>
  <c r="P677" i="1"/>
  <c r="I677" i="1"/>
  <c r="N677" i="1" s="1"/>
  <c r="S676" i="1"/>
  <c r="R676" i="1"/>
  <c r="P676" i="1"/>
  <c r="H676" i="1"/>
  <c r="I676" i="1" s="1"/>
  <c r="N676" i="1" s="1"/>
  <c r="S675" i="1"/>
  <c r="R675" i="1"/>
  <c r="P675" i="1"/>
  <c r="I675" i="1"/>
  <c r="N675" i="1" s="1"/>
  <c r="S674" i="1"/>
  <c r="R674" i="1"/>
  <c r="P674" i="1"/>
  <c r="H674" i="1"/>
  <c r="I674" i="1" s="1"/>
  <c r="N674" i="1" s="1"/>
  <c r="S673" i="1"/>
  <c r="R673" i="1"/>
  <c r="P673" i="1"/>
  <c r="H673" i="1"/>
  <c r="I673" i="1" s="1"/>
  <c r="N673" i="1" s="1"/>
  <c r="S672" i="1"/>
  <c r="R672" i="1"/>
  <c r="P672" i="1"/>
  <c r="I672" i="1"/>
  <c r="N672" i="1" s="1"/>
  <c r="S671" i="1"/>
  <c r="R671" i="1"/>
  <c r="P671" i="1"/>
  <c r="H671" i="1"/>
  <c r="I671" i="1" s="1"/>
  <c r="N671" i="1" s="1"/>
  <c r="S670" i="1"/>
  <c r="R670" i="1"/>
  <c r="P670" i="1"/>
  <c r="H670" i="1"/>
  <c r="I670" i="1" s="1"/>
  <c r="N670" i="1" s="1"/>
  <c r="S669" i="1"/>
  <c r="R669" i="1"/>
  <c r="P669" i="1"/>
  <c r="I669" i="1"/>
  <c r="N669" i="1" s="1"/>
  <c r="S668" i="1"/>
  <c r="R668" i="1"/>
  <c r="P668" i="1"/>
  <c r="H668" i="1"/>
  <c r="I668" i="1" s="1"/>
  <c r="N668" i="1" s="1"/>
  <c r="S667" i="1"/>
  <c r="R667" i="1"/>
  <c r="P667" i="1"/>
  <c r="H667" i="1"/>
  <c r="I667" i="1" s="1"/>
  <c r="N667" i="1" s="1"/>
  <c r="S666" i="1"/>
  <c r="R666" i="1"/>
  <c r="P666" i="1"/>
  <c r="H666" i="1"/>
  <c r="I666" i="1" s="1"/>
  <c r="N666" i="1" s="1"/>
  <c r="S665" i="1"/>
  <c r="R665" i="1"/>
  <c r="P665" i="1"/>
  <c r="H665" i="1"/>
  <c r="I665" i="1" s="1"/>
  <c r="N665" i="1" s="1"/>
  <c r="S664" i="1"/>
  <c r="R664" i="1"/>
  <c r="P664" i="1"/>
  <c r="H664" i="1"/>
  <c r="I664" i="1" s="1"/>
  <c r="N664" i="1" s="1"/>
  <c r="S663" i="1"/>
  <c r="R663" i="1"/>
  <c r="P663" i="1"/>
  <c r="I663" i="1"/>
  <c r="N663" i="1" s="1"/>
  <c r="S662" i="1"/>
  <c r="R662" i="1"/>
  <c r="P662" i="1"/>
  <c r="H662" i="1"/>
  <c r="I662" i="1" s="1"/>
  <c r="N662" i="1" s="1"/>
  <c r="S661" i="1"/>
  <c r="R661" i="1"/>
  <c r="P661" i="1"/>
  <c r="H661" i="1"/>
  <c r="I661" i="1" s="1"/>
  <c r="N661" i="1" s="1"/>
  <c r="S660" i="1"/>
  <c r="R660" i="1"/>
  <c r="P660" i="1"/>
  <c r="I660" i="1"/>
  <c r="N660" i="1" s="1"/>
  <c r="S659" i="1"/>
  <c r="R659" i="1"/>
  <c r="P659" i="1"/>
  <c r="H659" i="1"/>
  <c r="I659" i="1" s="1"/>
  <c r="N659" i="1" s="1"/>
  <c r="S658" i="1"/>
  <c r="R658" i="1"/>
  <c r="P658" i="1"/>
  <c r="I658" i="1"/>
  <c r="N658" i="1" s="1"/>
  <c r="S657" i="1"/>
  <c r="R657" i="1"/>
  <c r="P657" i="1"/>
  <c r="H657" i="1"/>
  <c r="S656" i="1"/>
  <c r="R656" i="1"/>
  <c r="P656" i="1"/>
  <c r="I656" i="1"/>
  <c r="N656" i="1" s="1"/>
  <c r="S655" i="1"/>
  <c r="R655" i="1"/>
  <c r="P655" i="1"/>
  <c r="N655" i="1"/>
  <c r="H655" i="1"/>
  <c r="S654" i="1"/>
  <c r="R654" i="1"/>
  <c r="P654" i="1"/>
  <c r="I654" i="1"/>
  <c r="N654" i="1" s="1"/>
  <c r="S653" i="1"/>
  <c r="R653" i="1"/>
  <c r="P653" i="1"/>
  <c r="H653" i="1"/>
  <c r="I653" i="1" s="1"/>
  <c r="N653" i="1" s="1"/>
  <c r="S652" i="1"/>
  <c r="R652" i="1"/>
  <c r="P652" i="1"/>
  <c r="H652" i="1"/>
  <c r="I652" i="1" s="1"/>
  <c r="N652" i="1" s="1"/>
  <c r="S651" i="1"/>
  <c r="R651" i="1"/>
  <c r="P651" i="1"/>
  <c r="I651" i="1"/>
  <c r="N651" i="1" s="1"/>
  <c r="S650" i="1"/>
  <c r="R650" i="1"/>
  <c r="P650" i="1"/>
  <c r="H650" i="1"/>
  <c r="S649" i="1"/>
  <c r="R649" i="1"/>
  <c r="P649" i="1"/>
  <c r="I649" i="1"/>
  <c r="N649" i="1" s="1"/>
  <c r="S648" i="1"/>
  <c r="R648" i="1"/>
  <c r="P648" i="1"/>
  <c r="H648" i="1"/>
  <c r="I648" i="1" s="1"/>
  <c r="N648" i="1" s="1"/>
  <c r="S647" i="1"/>
  <c r="R647" i="1"/>
  <c r="P647" i="1"/>
  <c r="I647" i="1"/>
  <c r="N647" i="1" s="1"/>
  <c r="S646" i="1"/>
  <c r="R646" i="1"/>
  <c r="P646" i="1"/>
  <c r="H646" i="1"/>
  <c r="I646" i="1" s="1"/>
  <c r="N646" i="1" s="1"/>
  <c r="S645" i="1"/>
  <c r="R645" i="1"/>
  <c r="P645" i="1"/>
  <c r="H645" i="1"/>
  <c r="I645" i="1" s="1"/>
  <c r="N645" i="1" s="1"/>
  <c r="S644" i="1"/>
  <c r="R644" i="1"/>
  <c r="P644" i="1"/>
  <c r="I644" i="1"/>
  <c r="N644" i="1" s="1"/>
  <c r="S643" i="1"/>
  <c r="R643" i="1"/>
  <c r="P643" i="1"/>
  <c r="H643" i="1"/>
  <c r="I643" i="1" s="1"/>
  <c r="N643" i="1" s="1"/>
  <c r="S642" i="1"/>
  <c r="R642" i="1"/>
  <c r="P642" i="1"/>
  <c r="H642" i="1"/>
  <c r="I642" i="1" s="1"/>
  <c r="N642" i="1" s="1"/>
  <c r="S641" i="1"/>
  <c r="R641" i="1"/>
  <c r="P641" i="1"/>
  <c r="I641" i="1"/>
  <c r="N641" i="1" s="1"/>
  <c r="S640" i="1"/>
  <c r="R640" i="1"/>
  <c r="P640" i="1"/>
  <c r="H640" i="1"/>
  <c r="I640" i="1" s="1"/>
  <c r="N640" i="1" s="1"/>
  <c r="S639" i="1"/>
  <c r="R639" i="1"/>
  <c r="P639" i="1"/>
  <c r="I639" i="1"/>
  <c r="N639" i="1" s="1"/>
  <c r="S638" i="1"/>
  <c r="R638" i="1"/>
  <c r="P638" i="1"/>
  <c r="H638" i="1"/>
  <c r="I638" i="1" s="1"/>
  <c r="N638" i="1" s="1"/>
  <c r="S637" i="1"/>
  <c r="R637" i="1"/>
  <c r="P637" i="1"/>
  <c r="I637" i="1"/>
  <c r="N637" i="1" s="1"/>
  <c r="S636" i="1"/>
  <c r="R636" i="1"/>
  <c r="P636" i="1"/>
  <c r="H636" i="1"/>
  <c r="S635" i="1"/>
  <c r="R635" i="1"/>
  <c r="P635" i="1"/>
  <c r="H635" i="1"/>
  <c r="I635" i="1" s="1"/>
  <c r="N635" i="1" s="1"/>
  <c r="S634" i="1"/>
  <c r="R634" i="1"/>
  <c r="P634" i="1"/>
  <c r="I634" i="1"/>
  <c r="N634" i="1" s="1"/>
  <c r="S633" i="1"/>
  <c r="R633" i="1"/>
  <c r="P633" i="1"/>
  <c r="H633" i="1"/>
  <c r="I633" i="1" s="1"/>
  <c r="N633" i="1" s="1"/>
  <c r="S632" i="1"/>
  <c r="R632" i="1"/>
  <c r="P632" i="1"/>
  <c r="H632" i="1"/>
  <c r="I632" i="1" s="1"/>
  <c r="N632" i="1" s="1"/>
  <c r="S631" i="1"/>
  <c r="R631" i="1"/>
  <c r="P631" i="1"/>
  <c r="I631" i="1"/>
  <c r="N631" i="1" s="1"/>
  <c r="S630" i="1"/>
  <c r="R630" i="1"/>
  <c r="P630" i="1"/>
  <c r="H630" i="1"/>
  <c r="I630" i="1" s="1"/>
  <c r="N630" i="1" s="1"/>
  <c r="S629" i="1"/>
  <c r="R629" i="1"/>
  <c r="P629" i="1"/>
  <c r="H629" i="1"/>
  <c r="I629" i="1" s="1"/>
  <c r="N629" i="1" s="1"/>
  <c r="S628" i="1"/>
  <c r="R628" i="1"/>
  <c r="P628" i="1"/>
  <c r="I628" i="1"/>
  <c r="N628" i="1" s="1"/>
  <c r="S627" i="1"/>
  <c r="R627" i="1"/>
  <c r="P627" i="1"/>
  <c r="H627" i="1"/>
  <c r="I627" i="1" s="1"/>
  <c r="N627" i="1" s="1"/>
  <c r="S626" i="1"/>
  <c r="R626" i="1"/>
  <c r="P626" i="1"/>
  <c r="I626" i="1"/>
  <c r="N626" i="1" s="1"/>
  <c r="S625" i="1"/>
  <c r="R625" i="1"/>
  <c r="P625" i="1"/>
  <c r="H625" i="1"/>
  <c r="I625" i="1" s="1"/>
  <c r="N625" i="1" s="1"/>
  <c r="S624" i="1"/>
  <c r="R624" i="1"/>
  <c r="P624" i="1"/>
  <c r="I624" i="1"/>
  <c r="N624" i="1" s="1"/>
  <c r="S623" i="1"/>
  <c r="R623" i="1"/>
  <c r="P623" i="1"/>
  <c r="H623" i="1"/>
  <c r="I623" i="1" s="1"/>
  <c r="N623" i="1" s="1"/>
  <c r="S622" i="1"/>
  <c r="R622" i="1"/>
  <c r="P622" i="1"/>
  <c r="H622" i="1"/>
  <c r="S621" i="1"/>
  <c r="R621" i="1"/>
  <c r="P621" i="1"/>
  <c r="I621" i="1"/>
  <c r="N621" i="1" s="1"/>
  <c r="S620" i="1"/>
  <c r="R620" i="1"/>
  <c r="P620" i="1"/>
  <c r="H620" i="1"/>
  <c r="I620" i="1" s="1"/>
  <c r="N620" i="1" s="1"/>
  <c r="S619" i="1"/>
  <c r="R619" i="1"/>
  <c r="P619" i="1"/>
  <c r="I619" i="1"/>
  <c r="N619" i="1" s="1"/>
  <c r="S618" i="1"/>
  <c r="R618" i="1"/>
  <c r="P618" i="1"/>
  <c r="H618" i="1"/>
  <c r="I618" i="1" s="1"/>
  <c r="N618" i="1" s="1"/>
  <c r="S617" i="1"/>
  <c r="R617" i="1"/>
  <c r="P617" i="1"/>
  <c r="I617" i="1"/>
  <c r="N617" i="1" s="1"/>
  <c r="R616" i="1"/>
  <c r="P616" i="1"/>
  <c r="I616" i="1"/>
  <c r="N616" i="1" s="1"/>
  <c r="S615" i="1"/>
  <c r="R615" i="1"/>
  <c r="P615" i="1"/>
  <c r="H615" i="1"/>
  <c r="I615" i="1" s="1"/>
  <c r="N615" i="1" s="1"/>
  <c r="S614" i="1"/>
  <c r="R614" i="1"/>
  <c r="P614" i="1"/>
  <c r="I614" i="1"/>
  <c r="N614" i="1" s="1"/>
  <c r="S613" i="1"/>
  <c r="R613" i="1"/>
  <c r="P613" i="1"/>
  <c r="H613" i="1"/>
  <c r="I613" i="1" s="1"/>
  <c r="N613" i="1" s="1"/>
  <c r="S612" i="1"/>
  <c r="R612" i="1"/>
  <c r="P612" i="1"/>
  <c r="I612" i="1"/>
  <c r="N612" i="1" s="1"/>
  <c r="S611" i="1"/>
  <c r="R611" i="1"/>
  <c r="P611" i="1"/>
  <c r="H611" i="1"/>
  <c r="I611" i="1" s="1"/>
  <c r="N611" i="1" s="1"/>
  <c r="S610" i="1"/>
  <c r="R610" i="1"/>
  <c r="P610" i="1"/>
  <c r="I610" i="1"/>
  <c r="N610" i="1" s="1"/>
  <c r="S609" i="1"/>
  <c r="R609" i="1"/>
  <c r="P609" i="1"/>
  <c r="I609" i="1"/>
  <c r="N609" i="1" s="1"/>
  <c r="S608" i="1"/>
  <c r="R608" i="1"/>
  <c r="P608" i="1"/>
  <c r="H608" i="1"/>
  <c r="I608" i="1" s="1"/>
  <c r="N608" i="1" s="1"/>
  <c r="S607" i="1"/>
  <c r="R607" i="1"/>
  <c r="P607" i="1"/>
  <c r="I607" i="1"/>
  <c r="N607" i="1" s="1"/>
  <c r="S606" i="1"/>
  <c r="R606" i="1"/>
  <c r="P606" i="1"/>
  <c r="H606" i="1"/>
  <c r="I606" i="1" s="1"/>
  <c r="N606" i="1" s="1"/>
  <c r="S605" i="1"/>
  <c r="R605" i="1"/>
  <c r="P605" i="1"/>
  <c r="I605" i="1"/>
  <c r="N605" i="1" s="1"/>
  <c r="S604" i="1"/>
  <c r="R604" i="1"/>
  <c r="P604" i="1"/>
  <c r="H604" i="1"/>
  <c r="I604" i="1" s="1"/>
  <c r="N604" i="1" s="1"/>
  <c r="S603" i="1"/>
  <c r="R603" i="1"/>
  <c r="P603" i="1"/>
  <c r="I603" i="1"/>
  <c r="N603" i="1" s="1"/>
  <c r="S602" i="1"/>
  <c r="R602" i="1"/>
  <c r="P602" i="1"/>
  <c r="I602" i="1"/>
  <c r="N602" i="1" s="1"/>
  <c r="S601" i="1"/>
  <c r="R601" i="1"/>
  <c r="P601" i="1"/>
  <c r="H601" i="1"/>
  <c r="I601" i="1" s="1"/>
  <c r="N601" i="1" s="1"/>
  <c r="S600" i="1"/>
  <c r="R600" i="1"/>
  <c r="P600" i="1"/>
  <c r="I600" i="1"/>
  <c r="N600" i="1" s="1"/>
  <c r="S599" i="1"/>
  <c r="R599" i="1"/>
  <c r="P599" i="1"/>
  <c r="H599" i="1"/>
  <c r="I599" i="1" s="1"/>
  <c r="N599" i="1" s="1"/>
  <c r="S598" i="1"/>
  <c r="R598" i="1"/>
  <c r="P598" i="1"/>
  <c r="H598" i="1"/>
  <c r="I598" i="1" s="1"/>
  <c r="N598" i="1" s="1"/>
  <c r="S597" i="1"/>
  <c r="R597" i="1"/>
  <c r="P597" i="1"/>
  <c r="I597" i="1"/>
  <c r="N597" i="1" s="1"/>
  <c r="S596" i="1"/>
  <c r="R596" i="1"/>
  <c r="P596" i="1"/>
  <c r="H596" i="1"/>
  <c r="I596" i="1" s="1"/>
  <c r="N596" i="1" s="1"/>
  <c r="S595" i="1"/>
  <c r="R595" i="1"/>
  <c r="P595" i="1"/>
  <c r="H595" i="1"/>
  <c r="I595" i="1" s="1"/>
  <c r="N595" i="1" s="1"/>
  <c r="S594" i="1"/>
  <c r="R594" i="1"/>
  <c r="P594" i="1"/>
  <c r="H594" i="1"/>
  <c r="S593" i="1"/>
  <c r="R593" i="1"/>
  <c r="P593" i="1"/>
  <c r="H593" i="1"/>
  <c r="I593" i="1" s="1"/>
  <c r="N593" i="1" s="1"/>
  <c r="S592" i="1"/>
  <c r="R592" i="1"/>
  <c r="P592" i="1"/>
  <c r="H592" i="1"/>
  <c r="I592" i="1" s="1"/>
  <c r="N592" i="1" s="1"/>
  <c r="S591" i="1"/>
  <c r="R591" i="1"/>
  <c r="P591" i="1"/>
  <c r="I591" i="1"/>
  <c r="N591" i="1" s="1"/>
  <c r="S590" i="1"/>
  <c r="R590" i="1"/>
  <c r="P590" i="1"/>
  <c r="H590" i="1"/>
  <c r="I590" i="1" s="1"/>
  <c r="N590" i="1" s="1"/>
  <c r="S589" i="1"/>
  <c r="R589" i="1"/>
  <c r="P589" i="1"/>
  <c r="I589" i="1"/>
  <c r="N589" i="1" s="1"/>
  <c r="S588" i="1"/>
  <c r="R588" i="1"/>
  <c r="P588" i="1"/>
  <c r="H588" i="1"/>
  <c r="I588" i="1" s="1"/>
  <c r="N588" i="1" s="1"/>
  <c r="S587" i="1"/>
  <c r="R587" i="1"/>
  <c r="P587" i="1"/>
  <c r="H587" i="1"/>
  <c r="I587" i="1" s="1"/>
  <c r="N587" i="1" s="1"/>
  <c r="S586" i="1"/>
  <c r="R586" i="1"/>
  <c r="P586" i="1"/>
  <c r="I586" i="1"/>
  <c r="N586" i="1" s="1"/>
  <c r="S585" i="1"/>
  <c r="R585" i="1"/>
  <c r="P585" i="1"/>
  <c r="H585" i="1"/>
  <c r="I585" i="1" s="1"/>
  <c r="N585" i="1" s="1"/>
  <c r="S584" i="1"/>
  <c r="R584" i="1"/>
  <c r="P584" i="1"/>
  <c r="I584" i="1"/>
  <c r="N584" i="1" s="1"/>
  <c r="S583" i="1"/>
  <c r="R583" i="1"/>
  <c r="P583" i="1"/>
  <c r="H583" i="1"/>
  <c r="I583" i="1" s="1"/>
  <c r="N583" i="1" s="1"/>
  <c r="S582" i="1"/>
  <c r="R582" i="1"/>
  <c r="P582" i="1"/>
  <c r="H582" i="1"/>
  <c r="I582" i="1" s="1"/>
  <c r="N582" i="1" s="1"/>
  <c r="S581" i="1"/>
  <c r="R581" i="1"/>
  <c r="P581" i="1"/>
  <c r="I581" i="1"/>
  <c r="N581" i="1" s="1"/>
  <c r="S580" i="1"/>
  <c r="R580" i="1"/>
  <c r="P580" i="1"/>
  <c r="H580" i="1"/>
  <c r="I580" i="1" s="1"/>
  <c r="N580" i="1" s="1"/>
  <c r="S579" i="1"/>
  <c r="R579" i="1"/>
  <c r="P579" i="1"/>
  <c r="H579" i="1"/>
  <c r="I579" i="1" s="1"/>
  <c r="N579" i="1" s="1"/>
  <c r="S578" i="1"/>
  <c r="R578" i="1"/>
  <c r="P578" i="1"/>
  <c r="I578" i="1"/>
  <c r="N578" i="1" s="1"/>
  <c r="S577" i="1"/>
  <c r="R577" i="1"/>
  <c r="P577" i="1"/>
  <c r="H577" i="1"/>
  <c r="I577" i="1" s="1"/>
  <c r="N577" i="1" s="1"/>
  <c r="S576" i="1"/>
  <c r="R576" i="1"/>
  <c r="P576" i="1"/>
  <c r="H576" i="1"/>
  <c r="I576" i="1" s="1"/>
  <c r="N576" i="1" s="1"/>
  <c r="S575" i="1"/>
  <c r="R575" i="1"/>
  <c r="P575" i="1"/>
  <c r="I575" i="1"/>
  <c r="N575" i="1" s="1"/>
  <c r="S574" i="1"/>
  <c r="R574" i="1"/>
  <c r="P574" i="1"/>
  <c r="H574" i="1"/>
  <c r="I574" i="1" s="1"/>
  <c r="N574" i="1" s="1"/>
  <c r="S573" i="1"/>
  <c r="R573" i="1"/>
  <c r="P573" i="1"/>
  <c r="H573" i="1"/>
  <c r="S572" i="1"/>
  <c r="R572" i="1"/>
  <c r="P572" i="1"/>
  <c r="I572" i="1"/>
  <c r="N572" i="1" s="1"/>
  <c r="S571" i="1"/>
  <c r="R571" i="1"/>
  <c r="P571" i="1"/>
  <c r="H571" i="1"/>
  <c r="I571" i="1" s="1"/>
  <c r="N571" i="1" s="1"/>
  <c r="S570" i="1"/>
  <c r="R570" i="1"/>
  <c r="P570" i="1"/>
  <c r="H570" i="1"/>
  <c r="I570" i="1" s="1"/>
  <c r="N570" i="1" s="1"/>
  <c r="S569" i="1"/>
  <c r="R569" i="1"/>
  <c r="P569" i="1"/>
  <c r="H569" i="1"/>
  <c r="I569" i="1" s="1"/>
  <c r="N569" i="1" s="1"/>
  <c r="S568" i="1"/>
  <c r="R568" i="1"/>
  <c r="P568" i="1"/>
  <c r="H568" i="1"/>
  <c r="I568" i="1" s="1"/>
  <c r="N568" i="1" s="1"/>
  <c r="S567" i="1"/>
  <c r="R567" i="1"/>
  <c r="P567" i="1"/>
  <c r="H567" i="1"/>
  <c r="I567" i="1" s="1"/>
  <c r="N567" i="1" s="1"/>
  <c r="S566" i="1"/>
  <c r="R566" i="1"/>
  <c r="P566" i="1"/>
  <c r="H566" i="1"/>
  <c r="I566" i="1" s="1"/>
  <c r="N566" i="1" s="1"/>
  <c r="S565" i="1"/>
  <c r="R565" i="1"/>
  <c r="P565" i="1"/>
  <c r="H565" i="1"/>
  <c r="I565" i="1" s="1"/>
  <c r="N565" i="1" s="1"/>
  <c r="S564" i="1"/>
  <c r="R564" i="1"/>
  <c r="P564" i="1"/>
  <c r="H564" i="1"/>
  <c r="I564" i="1" s="1"/>
  <c r="N564" i="1" s="1"/>
  <c r="S563" i="1"/>
  <c r="R563" i="1"/>
  <c r="P563" i="1"/>
  <c r="H563" i="1"/>
  <c r="I563" i="1" s="1"/>
  <c r="N563" i="1" s="1"/>
  <c r="S562" i="1"/>
  <c r="R562" i="1"/>
  <c r="P562" i="1"/>
  <c r="H562" i="1"/>
  <c r="I562" i="1" s="1"/>
  <c r="N562" i="1" s="1"/>
  <c r="S561" i="1"/>
  <c r="R561" i="1"/>
  <c r="P561" i="1"/>
  <c r="I561" i="1"/>
  <c r="N561" i="1" s="1"/>
  <c r="S560" i="1"/>
  <c r="R560" i="1"/>
  <c r="P560" i="1"/>
  <c r="I560" i="1"/>
  <c r="N560" i="1" s="1"/>
  <c r="S559" i="1"/>
  <c r="R559" i="1"/>
  <c r="P559" i="1"/>
  <c r="H559" i="1"/>
  <c r="I559" i="1" s="1"/>
  <c r="N559" i="1" s="1"/>
  <c r="S558" i="1"/>
  <c r="R558" i="1"/>
  <c r="P558" i="1"/>
  <c r="H558" i="1"/>
  <c r="I558" i="1" s="1"/>
  <c r="N558" i="1" s="1"/>
  <c r="S557" i="1"/>
  <c r="R557" i="1"/>
  <c r="P557" i="1"/>
  <c r="I557" i="1"/>
  <c r="S556" i="1"/>
  <c r="R556" i="1"/>
  <c r="P556" i="1"/>
  <c r="H556" i="1"/>
  <c r="I556" i="1" s="1"/>
  <c r="N556" i="1" s="1"/>
  <c r="S555" i="1"/>
  <c r="R555" i="1"/>
  <c r="P555" i="1"/>
  <c r="H555" i="1"/>
  <c r="I555" i="1" s="1"/>
  <c r="N555" i="1" s="1"/>
  <c r="S554" i="1"/>
  <c r="R554" i="1"/>
  <c r="P554" i="1"/>
  <c r="I554" i="1"/>
  <c r="N554" i="1" s="1"/>
  <c r="S553" i="1"/>
  <c r="R553" i="1"/>
  <c r="P553" i="1"/>
  <c r="H553" i="1"/>
  <c r="I553" i="1" s="1"/>
  <c r="N553" i="1" s="1"/>
  <c r="S552" i="1"/>
  <c r="R552" i="1"/>
  <c r="P552" i="1"/>
  <c r="H552" i="1"/>
  <c r="I552" i="1" s="1"/>
  <c r="N552" i="1" s="1"/>
  <c r="S551" i="1"/>
  <c r="R551" i="1"/>
  <c r="P551" i="1"/>
  <c r="I551" i="1"/>
  <c r="N551" i="1" s="1"/>
  <c r="S550" i="1"/>
  <c r="R550" i="1"/>
  <c r="P550" i="1"/>
  <c r="H550" i="1"/>
  <c r="I550" i="1" s="1"/>
  <c r="N550" i="1" s="1"/>
  <c r="S549" i="1"/>
  <c r="R549" i="1"/>
  <c r="P549" i="1"/>
  <c r="H549" i="1"/>
  <c r="I549" i="1" s="1"/>
  <c r="N549" i="1" s="1"/>
  <c r="S548" i="1"/>
  <c r="R548" i="1"/>
  <c r="P548" i="1"/>
  <c r="H548" i="1"/>
  <c r="I548" i="1" s="1"/>
  <c r="N548" i="1" s="1"/>
  <c r="S547" i="1"/>
  <c r="R547" i="1"/>
  <c r="P547" i="1"/>
  <c r="H547" i="1"/>
  <c r="I547" i="1" s="1"/>
  <c r="N547" i="1" s="1"/>
  <c r="S546" i="1"/>
  <c r="R546" i="1"/>
  <c r="P546" i="1"/>
  <c r="H546" i="1"/>
  <c r="I546" i="1" s="1"/>
  <c r="N546" i="1" s="1"/>
  <c r="S545" i="1"/>
  <c r="R545" i="1"/>
  <c r="P545" i="1"/>
  <c r="H545" i="1"/>
  <c r="I545" i="1" s="1"/>
  <c r="N545" i="1" s="1"/>
  <c r="S544" i="1"/>
  <c r="R544" i="1"/>
  <c r="P544" i="1"/>
  <c r="H544" i="1"/>
  <c r="I544" i="1" s="1"/>
  <c r="N544" i="1" s="1"/>
  <c r="S543" i="1"/>
  <c r="R543" i="1"/>
  <c r="P543" i="1"/>
  <c r="H543" i="1"/>
  <c r="I543" i="1" s="1"/>
  <c r="N543" i="1" s="1"/>
  <c r="S542" i="1"/>
  <c r="R542" i="1"/>
  <c r="P542" i="1"/>
  <c r="I542" i="1"/>
  <c r="N542" i="1" s="1"/>
  <c r="S541" i="1"/>
  <c r="R541" i="1"/>
  <c r="P541" i="1"/>
  <c r="H541" i="1"/>
  <c r="I541" i="1" s="1"/>
  <c r="N541" i="1" s="1"/>
  <c r="S540" i="1"/>
  <c r="R540" i="1"/>
  <c r="P540" i="1"/>
  <c r="I540" i="1"/>
  <c r="N540" i="1" s="1"/>
  <c r="S539" i="1"/>
  <c r="R539" i="1"/>
  <c r="P539" i="1"/>
  <c r="H539" i="1"/>
  <c r="I539" i="1" s="1"/>
  <c r="N539" i="1" s="1"/>
  <c r="S538" i="1"/>
  <c r="R538" i="1"/>
  <c r="P538" i="1"/>
  <c r="I538" i="1"/>
  <c r="N538" i="1" s="1"/>
  <c r="S537" i="1"/>
  <c r="R537" i="1"/>
  <c r="P537" i="1"/>
  <c r="H537" i="1"/>
  <c r="I537" i="1" s="1"/>
  <c r="N537" i="1" s="1"/>
  <c r="S536" i="1"/>
  <c r="R536" i="1"/>
  <c r="P536" i="1"/>
  <c r="H536" i="1"/>
  <c r="I536" i="1" s="1"/>
  <c r="N536" i="1" s="1"/>
  <c r="S535" i="1"/>
  <c r="R535" i="1"/>
  <c r="P535" i="1"/>
  <c r="H535" i="1"/>
  <c r="I535" i="1" s="1"/>
  <c r="N535" i="1" s="1"/>
  <c r="S534" i="1"/>
  <c r="R534" i="1"/>
  <c r="P534" i="1"/>
  <c r="H534" i="1"/>
  <c r="I534" i="1" s="1"/>
  <c r="N534" i="1" s="1"/>
  <c r="S533" i="1"/>
  <c r="R533" i="1"/>
  <c r="P533" i="1"/>
  <c r="H533" i="1"/>
  <c r="I533" i="1" s="1"/>
  <c r="N533" i="1" s="1"/>
  <c r="S532" i="1"/>
  <c r="R532" i="1"/>
  <c r="P532" i="1"/>
  <c r="H532" i="1"/>
  <c r="I532" i="1" s="1"/>
  <c r="N532" i="1" s="1"/>
  <c r="S531" i="1"/>
  <c r="R531" i="1"/>
  <c r="P531" i="1"/>
  <c r="H531" i="1"/>
  <c r="I531" i="1" s="1"/>
  <c r="N531" i="1" s="1"/>
  <c r="S530" i="1"/>
  <c r="R530" i="1"/>
  <c r="P530" i="1"/>
  <c r="I530" i="1"/>
  <c r="N530" i="1" s="1"/>
  <c r="S529" i="1"/>
  <c r="R529" i="1"/>
  <c r="P529" i="1"/>
  <c r="H529" i="1"/>
  <c r="I529" i="1" s="1"/>
  <c r="N529" i="1" s="1"/>
  <c r="S528" i="1"/>
  <c r="R528" i="1"/>
  <c r="P528" i="1"/>
  <c r="I528" i="1"/>
  <c r="N528" i="1" s="1"/>
  <c r="S527" i="1"/>
  <c r="R527" i="1"/>
  <c r="P527" i="1"/>
  <c r="H527" i="1"/>
  <c r="I527" i="1" s="1"/>
  <c r="N527" i="1" s="1"/>
  <c r="S526" i="1"/>
  <c r="R526" i="1"/>
  <c r="P526" i="1"/>
  <c r="I526" i="1"/>
  <c r="N526" i="1" s="1"/>
  <c r="S525" i="1"/>
  <c r="R525" i="1"/>
  <c r="P525" i="1"/>
  <c r="H525" i="1"/>
  <c r="I525" i="1" s="1"/>
  <c r="N525" i="1" s="1"/>
  <c r="S524" i="1"/>
  <c r="R524" i="1"/>
  <c r="P524" i="1"/>
  <c r="H524" i="1"/>
  <c r="I524" i="1" s="1"/>
  <c r="N524" i="1" s="1"/>
  <c r="S523" i="1"/>
  <c r="R523" i="1"/>
  <c r="P523" i="1"/>
  <c r="I523" i="1"/>
  <c r="N523" i="1" s="1"/>
  <c r="S522" i="1"/>
  <c r="R522" i="1"/>
  <c r="P522" i="1"/>
  <c r="H522" i="1"/>
  <c r="I522" i="1" s="1"/>
  <c r="N522" i="1" s="1"/>
  <c r="S521" i="1"/>
  <c r="R521" i="1"/>
  <c r="P521" i="1"/>
  <c r="H521" i="1"/>
  <c r="I521" i="1" s="1"/>
  <c r="N521" i="1" s="1"/>
  <c r="S520" i="1"/>
  <c r="R520" i="1"/>
  <c r="P520" i="1"/>
  <c r="H520" i="1"/>
  <c r="I520" i="1" s="1"/>
  <c r="N520" i="1" s="1"/>
  <c r="S519" i="1"/>
  <c r="R519" i="1"/>
  <c r="P519" i="1"/>
  <c r="I519" i="1"/>
  <c r="N519" i="1" s="1"/>
  <c r="S518" i="1"/>
  <c r="R518" i="1"/>
  <c r="P518" i="1"/>
  <c r="I518" i="1"/>
  <c r="N518" i="1" s="1"/>
  <c r="S517" i="1"/>
  <c r="R517" i="1"/>
  <c r="P517" i="1"/>
  <c r="H517" i="1"/>
  <c r="I517" i="1" s="1"/>
  <c r="N517" i="1" s="1"/>
  <c r="S516" i="1"/>
  <c r="R516" i="1"/>
  <c r="P516" i="1"/>
  <c r="I516" i="1"/>
  <c r="N516" i="1" s="1"/>
  <c r="S515" i="1"/>
  <c r="R515" i="1"/>
  <c r="P515" i="1"/>
  <c r="I515" i="1"/>
  <c r="N515" i="1" s="1"/>
  <c r="S514" i="1"/>
  <c r="R514" i="1"/>
  <c r="P514" i="1"/>
  <c r="I514" i="1"/>
  <c r="N514" i="1" s="1"/>
  <c r="S513" i="1"/>
  <c r="R513" i="1"/>
  <c r="P513" i="1"/>
  <c r="H513" i="1"/>
  <c r="I513" i="1" s="1"/>
  <c r="N513" i="1" s="1"/>
  <c r="S512" i="1"/>
  <c r="R512" i="1"/>
  <c r="P512" i="1"/>
  <c r="I512" i="1"/>
  <c r="N512" i="1" s="1"/>
  <c r="S511" i="1"/>
  <c r="R511" i="1"/>
  <c r="P511" i="1"/>
  <c r="I511" i="1"/>
  <c r="N511" i="1" s="1"/>
  <c r="S510" i="1"/>
  <c r="R510" i="1"/>
  <c r="P510" i="1"/>
  <c r="H510" i="1"/>
  <c r="S509" i="1"/>
  <c r="R509" i="1"/>
  <c r="P509" i="1"/>
  <c r="I509" i="1"/>
  <c r="N509" i="1" s="1"/>
  <c r="S508" i="1"/>
  <c r="R508" i="1"/>
  <c r="P508" i="1"/>
  <c r="I508" i="1"/>
  <c r="N508" i="1" s="1"/>
  <c r="S507" i="1"/>
  <c r="R507" i="1"/>
  <c r="P507" i="1"/>
  <c r="I507" i="1"/>
  <c r="N507" i="1" s="1"/>
  <c r="S506" i="1"/>
  <c r="R506" i="1"/>
  <c r="P506" i="1"/>
  <c r="H506" i="1"/>
  <c r="I506" i="1" s="1"/>
  <c r="N506" i="1" s="1"/>
  <c r="S505" i="1"/>
  <c r="R505" i="1"/>
  <c r="P505" i="1"/>
  <c r="I505" i="1"/>
  <c r="N505" i="1" s="1"/>
  <c r="S504" i="1"/>
  <c r="R504" i="1"/>
  <c r="P504" i="1"/>
  <c r="I504" i="1"/>
  <c r="N504" i="1" s="1"/>
  <c r="S503" i="1"/>
  <c r="R503" i="1"/>
  <c r="P503" i="1"/>
  <c r="H503" i="1"/>
  <c r="I503" i="1" s="1"/>
  <c r="N503" i="1" s="1"/>
  <c r="S502" i="1"/>
  <c r="R502" i="1"/>
  <c r="P502" i="1"/>
  <c r="I502" i="1"/>
  <c r="N502" i="1" s="1"/>
  <c r="S501" i="1"/>
  <c r="R501" i="1"/>
  <c r="P501" i="1"/>
  <c r="H501" i="1"/>
  <c r="I501" i="1" s="1"/>
  <c r="N501" i="1" s="1"/>
  <c r="S500" i="1"/>
  <c r="R500" i="1"/>
  <c r="P500" i="1"/>
  <c r="I500" i="1"/>
  <c r="N500" i="1" s="1"/>
  <c r="S499" i="1"/>
  <c r="R499" i="1"/>
  <c r="P499" i="1"/>
  <c r="H499" i="1"/>
  <c r="S498" i="1"/>
  <c r="R498" i="1"/>
  <c r="P498" i="1"/>
  <c r="I498" i="1"/>
  <c r="N498" i="1" s="1"/>
  <c r="S497" i="1"/>
  <c r="R497" i="1"/>
  <c r="P497" i="1"/>
  <c r="I497" i="1"/>
  <c r="N497" i="1" s="1"/>
  <c r="S496" i="1"/>
  <c r="R496" i="1"/>
  <c r="P496" i="1"/>
  <c r="I496" i="1"/>
  <c r="N496" i="1" s="1"/>
  <c r="S495" i="1"/>
  <c r="R495" i="1"/>
  <c r="P495" i="1"/>
  <c r="H495" i="1"/>
  <c r="I495" i="1" s="1"/>
  <c r="N495" i="1" s="1"/>
  <c r="S494" i="1"/>
  <c r="R494" i="1"/>
  <c r="P494" i="1"/>
  <c r="I494" i="1"/>
  <c r="N494" i="1" s="1"/>
  <c r="S493" i="1"/>
  <c r="R493" i="1"/>
  <c r="P493" i="1"/>
  <c r="H493" i="1"/>
  <c r="I493" i="1" s="1"/>
  <c r="N493" i="1" s="1"/>
  <c r="S492" i="1"/>
  <c r="R492" i="1"/>
  <c r="P492" i="1"/>
  <c r="I492" i="1"/>
  <c r="N492" i="1" s="1"/>
  <c r="S491" i="1"/>
  <c r="R491" i="1"/>
  <c r="P491" i="1"/>
  <c r="I491" i="1"/>
  <c r="N491" i="1" s="1"/>
  <c r="S490" i="1"/>
  <c r="R490" i="1"/>
  <c r="P490" i="1"/>
  <c r="H490" i="1"/>
  <c r="I490" i="1" s="1"/>
  <c r="N490" i="1" s="1"/>
  <c r="S489" i="1"/>
  <c r="R489" i="1"/>
  <c r="P489" i="1"/>
  <c r="H489" i="1"/>
  <c r="S488" i="1"/>
  <c r="R488" i="1"/>
  <c r="P488" i="1"/>
  <c r="H488" i="1"/>
  <c r="I488" i="1" s="1"/>
  <c r="N488" i="1" s="1"/>
  <c r="S487" i="1"/>
  <c r="R487" i="1"/>
  <c r="P487" i="1"/>
  <c r="I487" i="1"/>
  <c r="N487" i="1" s="1"/>
  <c r="S486" i="1"/>
  <c r="R486" i="1"/>
  <c r="P486" i="1"/>
  <c r="I486" i="1"/>
  <c r="N486" i="1" s="1"/>
  <c r="S485" i="1"/>
  <c r="R485" i="1"/>
  <c r="P485" i="1"/>
  <c r="I485" i="1"/>
  <c r="N485" i="1" s="1"/>
  <c r="S484" i="1"/>
  <c r="R484" i="1"/>
  <c r="P484" i="1"/>
  <c r="I484" i="1"/>
  <c r="N484" i="1" s="1"/>
  <c r="S483" i="1"/>
  <c r="R483" i="1"/>
  <c r="P483" i="1"/>
  <c r="I483" i="1"/>
  <c r="N483" i="1" s="1"/>
  <c r="S482" i="1"/>
  <c r="R482" i="1"/>
  <c r="P482" i="1"/>
  <c r="H482" i="1"/>
  <c r="S481" i="1"/>
  <c r="R481" i="1"/>
  <c r="P481" i="1"/>
  <c r="I481" i="1"/>
  <c r="N481" i="1" s="1"/>
  <c r="S480" i="1"/>
  <c r="R480" i="1"/>
  <c r="P480" i="1"/>
  <c r="H480" i="1"/>
  <c r="I480" i="1" s="1"/>
  <c r="N480" i="1" s="1"/>
  <c r="S479" i="1"/>
  <c r="R479" i="1"/>
  <c r="P479" i="1"/>
  <c r="I479" i="1"/>
  <c r="N479" i="1" s="1"/>
  <c r="S478" i="1"/>
  <c r="R478" i="1"/>
  <c r="P478" i="1"/>
  <c r="I478" i="1"/>
  <c r="N478" i="1" s="1"/>
  <c r="S477" i="1"/>
  <c r="R477" i="1"/>
  <c r="P477" i="1"/>
  <c r="H477" i="1"/>
  <c r="S476" i="1"/>
  <c r="R476" i="1"/>
  <c r="P476" i="1"/>
  <c r="I476" i="1"/>
  <c r="N476" i="1" s="1"/>
  <c r="S475" i="1"/>
  <c r="R475" i="1"/>
  <c r="P475" i="1"/>
  <c r="I475" i="1"/>
  <c r="N475" i="1" s="1"/>
  <c r="S474" i="1"/>
  <c r="R474" i="1"/>
  <c r="P474" i="1"/>
  <c r="I474" i="1"/>
  <c r="N474" i="1" s="1"/>
  <c r="S473" i="1"/>
  <c r="R473" i="1"/>
  <c r="P473" i="1"/>
  <c r="H473" i="1"/>
  <c r="I473" i="1" s="1"/>
  <c r="N473" i="1" s="1"/>
  <c r="S472" i="1"/>
  <c r="R472" i="1"/>
  <c r="P472" i="1"/>
  <c r="I472" i="1"/>
  <c r="N472" i="1" s="1"/>
  <c r="S471" i="1"/>
  <c r="R471" i="1"/>
  <c r="P471" i="1"/>
  <c r="I471" i="1"/>
  <c r="N471" i="1" s="1"/>
  <c r="S470" i="1"/>
  <c r="R470" i="1"/>
  <c r="P470" i="1"/>
  <c r="I470" i="1"/>
  <c r="N470" i="1" s="1"/>
  <c r="S469" i="1"/>
  <c r="R469" i="1"/>
  <c r="P469" i="1"/>
  <c r="I469" i="1"/>
  <c r="N469" i="1" s="1"/>
  <c r="S468" i="1"/>
  <c r="R468" i="1"/>
  <c r="P468" i="1"/>
  <c r="H468" i="1"/>
  <c r="I468" i="1" s="1"/>
  <c r="N468" i="1" s="1"/>
  <c r="S467" i="1"/>
  <c r="R467" i="1"/>
  <c r="P467" i="1"/>
  <c r="I467" i="1"/>
  <c r="N467" i="1" s="1"/>
  <c r="S466" i="1"/>
  <c r="R466" i="1"/>
  <c r="P466" i="1"/>
  <c r="H466" i="1"/>
  <c r="I466" i="1" s="1"/>
  <c r="N466" i="1" s="1"/>
  <c r="S465" i="1"/>
  <c r="R465" i="1"/>
  <c r="P465" i="1"/>
  <c r="I465" i="1"/>
  <c r="N465" i="1" s="1"/>
  <c r="S464" i="1"/>
  <c r="R464" i="1"/>
  <c r="P464" i="1"/>
  <c r="H464" i="1"/>
  <c r="I464" i="1" s="1"/>
  <c r="N464" i="1" s="1"/>
  <c r="S463" i="1"/>
  <c r="R463" i="1"/>
  <c r="P463" i="1"/>
  <c r="I463" i="1"/>
  <c r="N463" i="1" s="1"/>
  <c r="S462" i="1"/>
  <c r="R462" i="1"/>
  <c r="P462" i="1"/>
  <c r="I462" i="1"/>
  <c r="N462" i="1" s="1"/>
  <c r="S461" i="1"/>
  <c r="R461" i="1"/>
  <c r="P461" i="1"/>
  <c r="H461" i="1"/>
  <c r="I461" i="1" s="1"/>
  <c r="N461" i="1" s="1"/>
  <c r="S460" i="1"/>
  <c r="R460" i="1"/>
  <c r="P460" i="1"/>
  <c r="H460" i="1"/>
  <c r="I460" i="1" s="1"/>
  <c r="N460" i="1" s="1"/>
  <c r="S459" i="1"/>
  <c r="R459" i="1"/>
  <c r="P459" i="1"/>
  <c r="I459" i="1"/>
  <c r="N459" i="1" s="1"/>
  <c r="S458" i="1"/>
  <c r="R458" i="1"/>
  <c r="P458" i="1"/>
  <c r="I458" i="1"/>
  <c r="N458" i="1" s="1"/>
  <c r="S457" i="1"/>
  <c r="R457" i="1"/>
  <c r="P457" i="1"/>
  <c r="I457" i="1"/>
  <c r="N457" i="1" s="1"/>
  <c r="S456" i="1"/>
  <c r="R456" i="1"/>
  <c r="P456" i="1"/>
  <c r="I456" i="1"/>
  <c r="N456" i="1" s="1"/>
  <c r="S455" i="1"/>
  <c r="R455" i="1"/>
  <c r="P455" i="1"/>
  <c r="I455" i="1"/>
  <c r="N455" i="1" s="1"/>
  <c r="S454" i="1"/>
  <c r="R454" i="1"/>
  <c r="P454" i="1"/>
  <c r="H454" i="1"/>
  <c r="S453" i="1"/>
  <c r="R453" i="1"/>
  <c r="P453" i="1"/>
  <c r="I453" i="1"/>
  <c r="N453" i="1" s="1"/>
  <c r="S452" i="1"/>
  <c r="R452" i="1"/>
  <c r="P452" i="1"/>
  <c r="I452" i="1"/>
  <c r="N452" i="1" s="1"/>
  <c r="S451" i="1"/>
  <c r="R451" i="1"/>
  <c r="P451" i="1"/>
  <c r="I451" i="1"/>
  <c r="N451" i="1" s="1"/>
  <c r="S450" i="1"/>
  <c r="R450" i="1"/>
  <c r="P450" i="1"/>
  <c r="H450" i="1"/>
  <c r="I450" i="1" s="1"/>
  <c r="N450" i="1" s="1"/>
  <c r="S449" i="1"/>
  <c r="R449" i="1"/>
  <c r="P449" i="1"/>
  <c r="I449" i="1"/>
  <c r="N449" i="1" s="1"/>
  <c r="S448" i="1"/>
  <c r="R448" i="1"/>
  <c r="P448" i="1"/>
  <c r="I448" i="1"/>
  <c r="N448" i="1" s="1"/>
  <c r="S447" i="1"/>
  <c r="R447" i="1"/>
  <c r="P447" i="1"/>
  <c r="H447" i="1"/>
  <c r="S446" i="1"/>
  <c r="R446" i="1"/>
  <c r="P446" i="1"/>
  <c r="H446" i="1"/>
  <c r="S445" i="1"/>
  <c r="R445" i="1"/>
  <c r="P445" i="1"/>
  <c r="I445" i="1"/>
  <c r="N445" i="1" s="1"/>
  <c r="S444" i="1"/>
  <c r="R444" i="1"/>
  <c r="P444" i="1"/>
  <c r="I444" i="1"/>
  <c r="N444" i="1" s="1"/>
  <c r="S443" i="1"/>
  <c r="R443" i="1"/>
  <c r="P443" i="1"/>
  <c r="I443" i="1"/>
  <c r="N443" i="1" s="1"/>
  <c r="S442" i="1"/>
  <c r="R442" i="1"/>
  <c r="P442" i="1"/>
  <c r="I442" i="1"/>
  <c r="N442" i="1" s="1"/>
  <c r="S441" i="1"/>
  <c r="R441" i="1"/>
  <c r="P441" i="1"/>
  <c r="I441" i="1"/>
  <c r="N441" i="1" s="1"/>
  <c r="S440" i="1"/>
  <c r="R440" i="1"/>
  <c r="P440" i="1"/>
  <c r="H440" i="1"/>
  <c r="I440" i="1" s="1"/>
  <c r="N440" i="1" s="1"/>
  <c r="S439" i="1"/>
  <c r="R439" i="1"/>
  <c r="P439" i="1"/>
  <c r="H439" i="1"/>
  <c r="I439" i="1" s="1"/>
  <c r="N439" i="1" s="1"/>
  <c r="S438" i="1"/>
  <c r="R438" i="1"/>
  <c r="P438" i="1"/>
  <c r="H438" i="1"/>
  <c r="I438" i="1" s="1"/>
  <c r="N438" i="1" s="1"/>
  <c r="S437" i="1"/>
  <c r="R437" i="1"/>
  <c r="P437" i="1"/>
  <c r="H437" i="1"/>
  <c r="I437" i="1" s="1"/>
  <c r="N437" i="1" s="1"/>
  <c r="S436" i="1"/>
  <c r="R436" i="1"/>
  <c r="P436" i="1"/>
  <c r="H436" i="1"/>
  <c r="I436" i="1" s="1"/>
  <c r="N436" i="1" s="1"/>
  <c r="S435" i="1"/>
  <c r="R435" i="1"/>
  <c r="P435" i="1"/>
  <c r="I435" i="1"/>
  <c r="N435" i="1" s="1"/>
  <c r="S434" i="1"/>
  <c r="R434" i="1"/>
  <c r="P434" i="1"/>
  <c r="H434" i="1"/>
  <c r="I434" i="1" s="1"/>
  <c r="N434" i="1" s="1"/>
  <c r="S433" i="1"/>
  <c r="R433" i="1"/>
  <c r="P433" i="1"/>
  <c r="H433" i="1"/>
  <c r="S432" i="1"/>
  <c r="R432" i="1"/>
  <c r="P432" i="1"/>
  <c r="I432" i="1"/>
  <c r="N432" i="1" s="1"/>
  <c r="S431" i="1"/>
  <c r="R431" i="1"/>
  <c r="P431" i="1"/>
  <c r="H431" i="1"/>
  <c r="I431" i="1" s="1"/>
  <c r="N431" i="1" s="1"/>
  <c r="S430" i="1"/>
  <c r="R430" i="1"/>
  <c r="P430" i="1"/>
  <c r="I430" i="1"/>
  <c r="N430" i="1" s="1"/>
  <c r="S429" i="1"/>
  <c r="R429" i="1"/>
  <c r="P429" i="1"/>
  <c r="H429" i="1"/>
  <c r="I429" i="1" s="1"/>
  <c r="N429" i="1" s="1"/>
  <c r="S428" i="1"/>
  <c r="R428" i="1"/>
  <c r="P428" i="1"/>
  <c r="I428" i="1"/>
  <c r="N428" i="1" s="1"/>
  <c r="S427" i="1"/>
  <c r="R427" i="1"/>
  <c r="P427" i="1"/>
  <c r="I427" i="1"/>
  <c r="N427" i="1" s="1"/>
  <c r="S426" i="1"/>
  <c r="R426" i="1"/>
  <c r="P426" i="1"/>
  <c r="H426" i="1"/>
  <c r="I426" i="1" s="1"/>
  <c r="N426" i="1" s="1"/>
  <c r="S425" i="1"/>
  <c r="R425" i="1"/>
  <c r="P425" i="1"/>
  <c r="I425" i="1"/>
  <c r="N425" i="1" s="1"/>
  <c r="S424" i="1"/>
  <c r="R424" i="1"/>
  <c r="P424" i="1"/>
  <c r="H424" i="1"/>
  <c r="I424" i="1" s="1"/>
  <c r="N424" i="1" s="1"/>
  <c r="S423" i="1"/>
  <c r="R423" i="1"/>
  <c r="P423" i="1"/>
  <c r="I423" i="1"/>
  <c r="N423" i="1" s="1"/>
  <c r="S422" i="1"/>
  <c r="R422" i="1"/>
  <c r="P422" i="1"/>
  <c r="H422" i="1"/>
  <c r="I422" i="1" s="1"/>
  <c r="N422" i="1" s="1"/>
  <c r="S421" i="1"/>
  <c r="R421" i="1"/>
  <c r="P421" i="1"/>
  <c r="I421" i="1"/>
  <c r="N421" i="1" s="1"/>
  <c r="S420" i="1"/>
  <c r="R420" i="1"/>
  <c r="P420" i="1"/>
  <c r="I420" i="1"/>
  <c r="N420" i="1" s="1"/>
  <c r="S419" i="1"/>
  <c r="R419" i="1"/>
  <c r="P419" i="1"/>
  <c r="H419" i="1"/>
  <c r="I419" i="1" s="1"/>
  <c r="N419" i="1" s="1"/>
  <c r="S418" i="1"/>
  <c r="R418" i="1"/>
  <c r="P418" i="1"/>
  <c r="I418" i="1"/>
  <c r="N418" i="1" s="1"/>
  <c r="S417" i="1"/>
  <c r="R417" i="1"/>
  <c r="P417" i="1"/>
  <c r="H417" i="1"/>
  <c r="I417" i="1" s="1"/>
  <c r="N417" i="1" s="1"/>
  <c r="S416" i="1"/>
  <c r="R416" i="1"/>
  <c r="P416" i="1"/>
  <c r="I416" i="1"/>
  <c r="N416" i="1" s="1"/>
  <c r="S415" i="1"/>
  <c r="R415" i="1"/>
  <c r="P415" i="1"/>
  <c r="H415" i="1"/>
  <c r="I415" i="1" s="1"/>
  <c r="N415" i="1" s="1"/>
  <c r="S414" i="1"/>
  <c r="R414" i="1"/>
  <c r="P414" i="1"/>
  <c r="I414" i="1"/>
  <c r="N414" i="1" s="1"/>
  <c r="S413" i="1"/>
  <c r="R413" i="1"/>
  <c r="P413" i="1"/>
  <c r="H413" i="1"/>
  <c r="I413" i="1" s="1"/>
  <c r="N413" i="1" s="1"/>
  <c r="S412" i="1"/>
  <c r="R412" i="1"/>
  <c r="P412" i="1"/>
  <c r="I412" i="1"/>
  <c r="N412" i="1" s="1"/>
  <c r="S411" i="1"/>
  <c r="R411" i="1"/>
  <c r="P411" i="1"/>
  <c r="H411" i="1"/>
  <c r="I411" i="1" s="1"/>
  <c r="N411" i="1" s="1"/>
  <c r="S410" i="1"/>
  <c r="R410" i="1"/>
  <c r="P410" i="1"/>
  <c r="I410" i="1"/>
  <c r="N410" i="1" s="1"/>
  <c r="S409" i="1"/>
  <c r="R409" i="1"/>
  <c r="P409" i="1"/>
  <c r="I409" i="1"/>
  <c r="N409" i="1" s="1"/>
  <c r="S408" i="1"/>
  <c r="R408" i="1"/>
  <c r="P408" i="1"/>
  <c r="H408" i="1"/>
  <c r="I408" i="1" s="1"/>
  <c r="N408" i="1" s="1"/>
  <c r="S407" i="1"/>
  <c r="R407" i="1"/>
  <c r="P407" i="1"/>
  <c r="I407" i="1"/>
  <c r="N407" i="1" s="1"/>
  <c r="S406" i="1"/>
  <c r="R406" i="1"/>
  <c r="P406" i="1"/>
  <c r="I406" i="1"/>
  <c r="N406" i="1" s="1"/>
  <c r="S405" i="1"/>
  <c r="R405" i="1"/>
  <c r="P405" i="1"/>
  <c r="H405" i="1"/>
  <c r="I405" i="1" s="1"/>
  <c r="N405" i="1" s="1"/>
  <c r="S404" i="1"/>
  <c r="R404" i="1"/>
  <c r="P404" i="1"/>
  <c r="I404" i="1"/>
  <c r="N404" i="1" s="1"/>
  <c r="S403" i="1"/>
  <c r="R403" i="1"/>
  <c r="P403" i="1"/>
  <c r="H403" i="1"/>
  <c r="I403" i="1" s="1"/>
  <c r="N403" i="1" s="1"/>
  <c r="S402" i="1"/>
  <c r="R402" i="1"/>
  <c r="P402" i="1"/>
  <c r="I402" i="1"/>
  <c r="N402" i="1" s="1"/>
  <c r="S401" i="1"/>
  <c r="R401" i="1"/>
  <c r="P401" i="1"/>
  <c r="H401" i="1"/>
  <c r="I401" i="1" s="1"/>
  <c r="N401" i="1" s="1"/>
  <c r="S400" i="1"/>
  <c r="R400" i="1"/>
  <c r="P400" i="1"/>
  <c r="I400" i="1"/>
  <c r="N400" i="1" s="1"/>
  <c r="S399" i="1"/>
  <c r="R399" i="1"/>
  <c r="P399" i="1"/>
  <c r="H399" i="1"/>
  <c r="I399" i="1" s="1"/>
  <c r="N399" i="1" s="1"/>
  <c r="S398" i="1"/>
  <c r="R398" i="1"/>
  <c r="P398" i="1"/>
  <c r="H398" i="1"/>
  <c r="I398" i="1" s="1"/>
  <c r="N398" i="1" s="1"/>
  <c r="S397" i="1"/>
  <c r="R397" i="1"/>
  <c r="P397" i="1"/>
  <c r="I397" i="1"/>
  <c r="N397" i="1" s="1"/>
  <c r="S396" i="1"/>
  <c r="R396" i="1"/>
  <c r="P396" i="1"/>
  <c r="H396" i="1"/>
  <c r="I396" i="1" s="1"/>
  <c r="N396" i="1" s="1"/>
  <c r="S395" i="1"/>
  <c r="R395" i="1"/>
  <c r="P395" i="1"/>
  <c r="N395" i="1"/>
  <c r="S394" i="1"/>
  <c r="R394" i="1"/>
  <c r="P394" i="1"/>
  <c r="H394" i="1"/>
  <c r="I394" i="1" s="1"/>
  <c r="N394" i="1" s="1"/>
  <c r="S393" i="1"/>
  <c r="R393" i="1"/>
  <c r="P393" i="1"/>
  <c r="I393" i="1"/>
  <c r="N393" i="1" s="1"/>
  <c r="S392" i="1"/>
  <c r="R392" i="1"/>
  <c r="P392" i="1"/>
  <c r="I392" i="1"/>
  <c r="N392" i="1" s="1"/>
  <c r="S391" i="1"/>
  <c r="R391" i="1"/>
  <c r="P391" i="1"/>
  <c r="H391" i="1"/>
  <c r="S390" i="1"/>
  <c r="R390" i="1"/>
  <c r="P390" i="1"/>
  <c r="I390" i="1"/>
  <c r="N390" i="1" s="1"/>
  <c r="S389" i="1"/>
  <c r="R389" i="1"/>
  <c r="P389" i="1"/>
  <c r="I389" i="1"/>
  <c r="N389" i="1" s="1"/>
  <c r="S388" i="1"/>
  <c r="R388" i="1"/>
  <c r="P388" i="1"/>
  <c r="H388" i="1"/>
  <c r="I388" i="1" s="1"/>
  <c r="N388" i="1" s="1"/>
  <c r="S387" i="1"/>
  <c r="R387" i="1"/>
  <c r="P387" i="1"/>
  <c r="H387" i="1"/>
  <c r="I387" i="1" s="1"/>
  <c r="N387" i="1" s="1"/>
  <c r="S386" i="1"/>
  <c r="R386" i="1"/>
  <c r="P386" i="1"/>
  <c r="I386" i="1"/>
  <c r="N386" i="1" s="1"/>
  <c r="S385" i="1"/>
  <c r="R385" i="1"/>
  <c r="P385" i="1"/>
  <c r="I385" i="1"/>
  <c r="N385" i="1" s="1"/>
  <c r="S384" i="1"/>
  <c r="R384" i="1"/>
  <c r="P384" i="1"/>
  <c r="H384" i="1"/>
  <c r="B384" i="1"/>
  <c r="B391" i="1" s="1"/>
  <c r="B398" i="1" s="1"/>
  <c r="B405" i="1" s="1"/>
  <c r="B412" i="1" s="1"/>
  <c r="B419" i="1" s="1"/>
  <c r="B426" i="1" s="1"/>
  <c r="B433" i="1" s="1"/>
  <c r="B440" i="1" s="1"/>
  <c r="B447" i="1" s="1"/>
  <c r="B454" i="1" s="1"/>
  <c r="B461" i="1" s="1"/>
  <c r="B468" i="1" s="1"/>
  <c r="B475" i="1" s="1"/>
  <c r="B482" i="1" s="1"/>
  <c r="B489" i="1" s="1"/>
  <c r="B496" i="1" s="1"/>
  <c r="B503" i="1" s="1"/>
  <c r="B510" i="1" s="1"/>
  <c r="B517" i="1" s="1"/>
  <c r="B524" i="1" s="1"/>
  <c r="B531" i="1" s="1"/>
  <c r="B538" i="1" s="1"/>
  <c r="B545" i="1" s="1"/>
  <c r="B552" i="1" s="1"/>
  <c r="B559" i="1" s="1"/>
  <c r="B566" i="1" s="1"/>
  <c r="B573" i="1" s="1"/>
  <c r="B580" i="1" s="1"/>
  <c r="B587" i="1" s="1"/>
  <c r="B594" i="1" s="1"/>
  <c r="B601" i="1" s="1"/>
  <c r="B608" i="1" s="1"/>
  <c r="B615" i="1" s="1"/>
  <c r="B622" i="1" s="1"/>
  <c r="B629" i="1" s="1"/>
  <c r="B636" i="1" s="1"/>
  <c r="B643" i="1" s="1"/>
  <c r="B650" i="1" s="1"/>
  <c r="B657" i="1" s="1"/>
  <c r="B664" i="1" s="1"/>
  <c r="B671" i="1" s="1"/>
  <c r="B678" i="1" s="1"/>
  <c r="B685" i="1" s="1"/>
  <c r="B692" i="1" s="1"/>
  <c r="B699" i="1" s="1"/>
  <c r="B706" i="1" s="1"/>
  <c r="B713" i="1" s="1"/>
  <c r="B720" i="1" s="1"/>
  <c r="B727" i="1" s="1"/>
  <c r="B734" i="1" s="1"/>
  <c r="S383" i="1"/>
  <c r="R383" i="1"/>
  <c r="P383" i="1"/>
  <c r="I383" i="1"/>
  <c r="N383" i="1" s="1"/>
  <c r="S382" i="1"/>
  <c r="R382" i="1"/>
  <c r="P382" i="1"/>
  <c r="I382" i="1"/>
  <c r="N382" i="1" s="1"/>
  <c r="S381" i="1"/>
  <c r="R381" i="1"/>
  <c r="P381" i="1"/>
  <c r="H381" i="1"/>
  <c r="I381" i="1" s="1"/>
  <c r="N381" i="1" s="1"/>
  <c r="S380" i="1"/>
  <c r="R380" i="1"/>
  <c r="P380" i="1"/>
  <c r="I380" i="1"/>
  <c r="N380" i="1" s="1"/>
  <c r="S379" i="1"/>
  <c r="R379" i="1"/>
  <c r="P379" i="1"/>
  <c r="N379" i="1"/>
  <c r="H379" i="1"/>
  <c r="V378" i="1"/>
  <c r="S378" i="1"/>
  <c r="R378" i="1"/>
  <c r="P378" i="1"/>
  <c r="N378" i="1"/>
  <c r="U378" i="1"/>
  <c r="H378" i="1"/>
  <c r="W377" i="1"/>
  <c r="S377" i="1"/>
  <c r="R377" i="1"/>
  <c r="P377" i="1"/>
  <c r="I377" i="1"/>
  <c r="N377" i="1" s="1"/>
  <c r="S376" i="1"/>
  <c r="R376" i="1"/>
  <c r="P376" i="1"/>
  <c r="H376" i="1"/>
  <c r="I376" i="1" s="1"/>
  <c r="N376" i="1" s="1"/>
  <c r="S375" i="1"/>
  <c r="R375" i="1"/>
  <c r="P375" i="1"/>
  <c r="I375" i="1"/>
  <c r="N375" i="1" s="1"/>
  <c r="S374" i="1"/>
  <c r="R374" i="1"/>
  <c r="P374" i="1"/>
  <c r="H374" i="1"/>
  <c r="I374" i="1" s="1"/>
  <c r="N374" i="1" s="1"/>
  <c r="B374" i="1"/>
  <c r="S373" i="1"/>
  <c r="R373" i="1"/>
  <c r="P373" i="1"/>
  <c r="I373" i="1"/>
  <c r="N373" i="1" s="1"/>
  <c r="S372" i="1"/>
  <c r="R372" i="1"/>
  <c r="P372" i="1"/>
  <c r="H372" i="1"/>
  <c r="I372" i="1" s="1"/>
  <c r="N372" i="1" s="1"/>
  <c r="S371" i="1"/>
  <c r="R371" i="1"/>
  <c r="P371" i="1"/>
  <c r="H371" i="1"/>
  <c r="I371" i="1" s="1"/>
  <c r="N371" i="1" s="1"/>
  <c r="S370" i="1"/>
  <c r="R370" i="1"/>
  <c r="P370" i="1"/>
  <c r="H370" i="1"/>
  <c r="I370" i="1" s="1"/>
  <c r="N370" i="1" s="1"/>
  <c r="S369" i="1"/>
  <c r="R369" i="1"/>
  <c r="P369" i="1"/>
  <c r="H369" i="1"/>
  <c r="I369" i="1" s="1"/>
  <c r="N369" i="1" s="1"/>
  <c r="S368" i="1"/>
  <c r="R368" i="1"/>
  <c r="P368" i="1"/>
  <c r="I368" i="1"/>
  <c r="N368" i="1" s="1"/>
  <c r="S367" i="1"/>
  <c r="R367" i="1"/>
  <c r="P367" i="1"/>
  <c r="H367" i="1"/>
  <c r="I367" i="1" s="1"/>
  <c r="N367" i="1" s="1"/>
  <c r="B367" i="1"/>
  <c r="S366" i="1"/>
  <c r="R366" i="1"/>
  <c r="P366" i="1"/>
  <c r="H366" i="1"/>
  <c r="I366" i="1" s="1"/>
  <c r="N366" i="1" s="1"/>
  <c r="S365" i="1"/>
  <c r="R365" i="1"/>
  <c r="P365" i="1"/>
  <c r="I365" i="1"/>
  <c r="N365" i="1" s="1"/>
  <c r="S364" i="1"/>
  <c r="R364" i="1"/>
  <c r="P364" i="1"/>
  <c r="I364" i="1"/>
  <c r="N364" i="1" s="1"/>
  <c r="S363" i="1"/>
  <c r="R363" i="1"/>
  <c r="P363" i="1"/>
  <c r="H363" i="1"/>
  <c r="I363" i="1" s="1"/>
  <c r="N363" i="1" s="1"/>
  <c r="S362" i="1"/>
  <c r="R362" i="1"/>
  <c r="P362" i="1"/>
  <c r="I362" i="1"/>
  <c r="N362" i="1" s="1"/>
  <c r="S361" i="1"/>
  <c r="R361" i="1"/>
  <c r="P361" i="1"/>
  <c r="H361" i="1"/>
  <c r="I361" i="1" s="1"/>
  <c r="N361" i="1" s="1"/>
  <c r="S360" i="1"/>
  <c r="R360" i="1"/>
  <c r="P360" i="1"/>
  <c r="I360" i="1"/>
  <c r="N360" i="1" s="1"/>
  <c r="B360" i="1"/>
  <c r="S359" i="1"/>
  <c r="R359" i="1"/>
  <c r="P359" i="1"/>
  <c r="H359" i="1"/>
  <c r="I359" i="1" s="1"/>
  <c r="N359" i="1" s="1"/>
  <c r="S358" i="1"/>
  <c r="R358" i="1"/>
  <c r="P358" i="1"/>
  <c r="I358" i="1"/>
  <c r="N358" i="1" s="1"/>
  <c r="S357" i="1"/>
  <c r="R357" i="1"/>
  <c r="P357" i="1"/>
  <c r="H357" i="1"/>
  <c r="I357" i="1" s="1"/>
  <c r="N357" i="1" s="1"/>
  <c r="S356" i="1"/>
  <c r="R356" i="1"/>
  <c r="P356" i="1"/>
  <c r="H356" i="1"/>
  <c r="I356" i="1" s="1"/>
  <c r="N356" i="1" s="1"/>
  <c r="S355" i="1"/>
  <c r="R355" i="1"/>
  <c r="P355" i="1"/>
  <c r="I355" i="1"/>
  <c r="N355" i="1" s="1"/>
  <c r="S354" i="1"/>
  <c r="R354" i="1"/>
  <c r="P354" i="1"/>
  <c r="H354" i="1"/>
  <c r="I354" i="1" s="1"/>
  <c r="N354" i="1" s="1"/>
  <c r="S353" i="1"/>
  <c r="R353" i="1"/>
  <c r="P353" i="1"/>
  <c r="H353" i="1"/>
  <c r="I353" i="1" s="1"/>
  <c r="N353" i="1" s="1"/>
  <c r="B353" i="1"/>
  <c r="S352" i="1"/>
  <c r="R352" i="1"/>
  <c r="P352" i="1"/>
  <c r="I352" i="1"/>
  <c r="N352" i="1" s="1"/>
  <c r="S351" i="1"/>
  <c r="R351" i="1"/>
  <c r="P351" i="1"/>
  <c r="H351" i="1"/>
  <c r="I351" i="1" s="1"/>
  <c r="N351" i="1" s="1"/>
  <c r="S350" i="1"/>
  <c r="R350" i="1"/>
  <c r="P350" i="1"/>
  <c r="I350" i="1"/>
  <c r="N350" i="1" s="1"/>
  <c r="S349" i="1"/>
  <c r="R349" i="1"/>
  <c r="P349" i="1"/>
  <c r="H349" i="1"/>
  <c r="I349" i="1" s="1"/>
  <c r="N349" i="1" s="1"/>
  <c r="S348" i="1"/>
  <c r="R348" i="1"/>
  <c r="P348" i="1"/>
  <c r="S347" i="1"/>
  <c r="R347" i="1"/>
  <c r="P347" i="1"/>
  <c r="H347" i="1"/>
  <c r="I347" i="1" s="1"/>
  <c r="N347" i="1" s="1"/>
  <c r="S346" i="1"/>
  <c r="R346" i="1"/>
  <c r="P346" i="1"/>
  <c r="I346" i="1"/>
  <c r="N346" i="1" s="1"/>
  <c r="B346" i="1"/>
  <c r="S345" i="1"/>
  <c r="R345" i="1"/>
  <c r="P345" i="1"/>
  <c r="H345" i="1"/>
  <c r="I345" i="1" s="1"/>
  <c r="N345" i="1" s="1"/>
  <c r="S344" i="1"/>
  <c r="R344" i="1"/>
  <c r="P344" i="1"/>
  <c r="I344" i="1"/>
  <c r="N344" i="1" s="1"/>
  <c r="S343" i="1"/>
  <c r="R343" i="1"/>
  <c r="P343" i="1"/>
  <c r="I343" i="1"/>
  <c r="N343" i="1" s="1"/>
  <c r="S342" i="1"/>
  <c r="R342" i="1"/>
  <c r="P342" i="1"/>
  <c r="H342" i="1"/>
  <c r="S341" i="1"/>
  <c r="R341" i="1"/>
  <c r="P341" i="1"/>
  <c r="H341" i="1"/>
  <c r="R340" i="1"/>
  <c r="P340" i="1"/>
  <c r="I340" i="1"/>
  <c r="S339" i="1"/>
  <c r="R339" i="1"/>
  <c r="P339" i="1"/>
  <c r="H339" i="1"/>
  <c r="I339" i="1" s="1"/>
  <c r="N339" i="1" s="1"/>
  <c r="B339" i="1"/>
  <c r="S338" i="1"/>
  <c r="R338" i="1"/>
  <c r="P338" i="1"/>
  <c r="H338" i="1"/>
  <c r="I338" i="1" s="1"/>
  <c r="N338" i="1" s="1"/>
  <c r="S337" i="1"/>
  <c r="R337" i="1"/>
  <c r="P337" i="1"/>
  <c r="I337" i="1"/>
  <c r="N337" i="1" s="1"/>
  <c r="S336" i="1"/>
  <c r="R336" i="1"/>
  <c r="P336" i="1"/>
  <c r="H336" i="1"/>
  <c r="I336" i="1" s="1"/>
  <c r="N336" i="1" s="1"/>
  <c r="S335" i="1"/>
  <c r="R335" i="1"/>
  <c r="P335" i="1"/>
  <c r="H335" i="1"/>
  <c r="I335" i="1" s="1"/>
  <c r="N335" i="1" s="1"/>
  <c r="S334" i="1"/>
  <c r="R334" i="1"/>
  <c r="P334" i="1"/>
  <c r="I334" i="1"/>
  <c r="N334" i="1" s="1"/>
  <c r="S333" i="1"/>
  <c r="R333" i="1"/>
  <c r="P333" i="1"/>
  <c r="H333" i="1"/>
  <c r="I333" i="1" s="1"/>
  <c r="N333" i="1" s="1"/>
  <c r="S332" i="1"/>
  <c r="R332" i="1"/>
  <c r="P332" i="1"/>
  <c r="I332" i="1"/>
  <c r="N332" i="1" s="1"/>
  <c r="B332" i="1"/>
  <c r="S331" i="1"/>
  <c r="R331" i="1"/>
  <c r="P331" i="1"/>
  <c r="H331" i="1"/>
  <c r="I331" i="1" s="1"/>
  <c r="N331" i="1" s="1"/>
  <c r="S330" i="1"/>
  <c r="R330" i="1"/>
  <c r="P330" i="1"/>
  <c r="I330" i="1"/>
  <c r="N330" i="1" s="1"/>
  <c r="S329" i="1"/>
  <c r="R329" i="1"/>
  <c r="P329" i="1"/>
  <c r="I329" i="1"/>
  <c r="N329" i="1" s="1"/>
  <c r="S328" i="1"/>
  <c r="R328" i="1"/>
  <c r="P328" i="1"/>
  <c r="H328" i="1"/>
  <c r="S327" i="1"/>
  <c r="R327" i="1"/>
  <c r="P327" i="1"/>
  <c r="I327" i="1"/>
  <c r="N327" i="1" s="1"/>
  <c r="S326" i="1"/>
  <c r="R326" i="1"/>
  <c r="P326" i="1"/>
  <c r="H326" i="1"/>
  <c r="I326" i="1" s="1"/>
  <c r="N326" i="1" s="1"/>
  <c r="S325" i="1"/>
  <c r="R325" i="1"/>
  <c r="P325" i="1"/>
  <c r="I325" i="1"/>
  <c r="N325" i="1" s="1"/>
  <c r="B325" i="1"/>
  <c r="S324" i="1"/>
  <c r="R324" i="1"/>
  <c r="P324" i="1"/>
  <c r="S323" i="1"/>
  <c r="R323" i="1"/>
  <c r="P323" i="1"/>
  <c r="S322" i="1"/>
  <c r="R322" i="1"/>
  <c r="P322" i="1"/>
  <c r="I322" i="1"/>
  <c r="N322" i="1" s="1"/>
  <c r="S321" i="1"/>
  <c r="R321" i="1"/>
  <c r="P321" i="1"/>
  <c r="H321" i="1"/>
  <c r="I321" i="1" s="1"/>
  <c r="N321" i="1" s="1"/>
  <c r="S320" i="1"/>
  <c r="R320" i="1"/>
  <c r="P320" i="1"/>
  <c r="H320" i="1"/>
  <c r="I320" i="1" s="1"/>
  <c r="N320" i="1" s="1"/>
  <c r="S319" i="1"/>
  <c r="R319" i="1"/>
  <c r="P319" i="1"/>
  <c r="I319" i="1"/>
  <c r="S318" i="1"/>
  <c r="R318" i="1"/>
  <c r="P318" i="1"/>
  <c r="H318" i="1"/>
  <c r="I318" i="1" s="1"/>
  <c r="N318" i="1" s="1"/>
  <c r="B318" i="1"/>
  <c r="S317" i="1"/>
  <c r="R317" i="1"/>
  <c r="P317" i="1"/>
  <c r="I317" i="1"/>
  <c r="N317" i="1" s="1"/>
  <c r="S316" i="1"/>
  <c r="R316" i="1"/>
  <c r="P316" i="1"/>
  <c r="H316" i="1"/>
  <c r="I316" i="1" s="1"/>
  <c r="N316" i="1" s="1"/>
  <c r="S315" i="1"/>
  <c r="R315" i="1"/>
  <c r="P315" i="1"/>
  <c r="I315" i="1"/>
  <c r="N315" i="1" s="1"/>
  <c r="S314" i="1"/>
  <c r="R314" i="1"/>
  <c r="P314" i="1"/>
  <c r="H314" i="1"/>
  <c r="I314" i="1" s="1"/>
  <c r="N314" i="1" s="1"/>
  <c r="S313" i="1"/>
  <c r="R313" i="1"/>
  <c r="P313" i="1"/>
  <c r="I313" i="1"/>
  <c r="N313" i="1" s="1"/>
  <c r="S312" i="1"/>
  <c r="R312" i="1"/>
  <c r="P312" i="1"/>
  <c r="H312" i="1"/>
  <c r="I312" i="1" s="1"/>
  <c r="N312" i="1" s="1"/>
  <c r="S311" i="1"/>
  <c r="R311" i="1"/>
  <c r="P311" i="1"/>
  <c r="H311" i="1"/>
  <c r="I311" i="1" s="1"/>
  <c r="N311" i="1" s="1"/>
  <c r="B311" i="1"/>
  <c r="S310" i="1"/>
  <c r="R310" i="1"/>
  <c r="P310" i="1"/>
  <c r="H310" i="1"/>
  <c r="I310" i="1" s="1"/>
  <c r="N310" i="1" s="1"/>
  <c r="S309" i="1"/>
  <c r="R309" i="1"/>
  <c r="P309" i="1"/>
  <c r="H309" i="1"/>
  <c r="I309" i="1" s="1"/>
  <c r="N309" i="1" s="1"/>
  <c r="S308" i="1"/>
  <c r="R308" i="1"/>
  <c r="P308" i="1"/>
  <c r="I308" i="1"/>
  <c r="N308" i="1" s="1"/>
  <c r="S307" i="1"/>
  <c r="R307" i="1"/>
  <c r="P307" i="1"/>
  <c r="H307" i="1"/>
  <c r="I307" i="1" s="1"/>
  <c r="N307" i="1" s="1"/>
  <c r="S306" i="1"/>
  <c r="R306" i="1"/>
  <c r="P306" i="1"/>
  <c r="I306" i="1"/>
  <c r="N306" i="1" s="1"/>
  <c r="S305" i="1"/>
  <c r="R305" i="1"/>
  <c r="P305" i="1"/>
  <c r="H305" i="1"/>
  <c r="I305" i="1" s="1"/>
  <c r="N305" i="1" s="1"/>
  <c r="S304" i="1"/>
  <c r="R304" i="1"/>
  <c r="P304" i="1"/>
  <c r="I304" i="1"/>
  <c r="N304" i="1" s="1"/>
  <c r="B304" i="1"/>
  <c r="S303" i="1"/>
  <c r="R303" i="1"/>
  <c r="P303" i="1"/>
  <c r="H303" i="1"/>
  <c r="I303" i="1" s="1"/>
  <c r="N303" i="1" s="1"/>
  <c r="S302" i="1"/>
  <c r="R302" i="1"/>
  <c r="P302" i="1"/>
  <c r="I302" i="1"/>
  <c r="N302" i="1" s="1"/>
  <c r="S301" i="1"/>
  <c r="R301" i="1"/>
  <c r="P301" i="1"/>
  <c r="H301" i="1"/>
  <c r="I301" i="1" s="1"/>
  <c r="N301" i="1" s="1"/>
  <c r="S300" i="1"/>
  <c r="R300" i="1"/>
  <c r="P300" i="1"/>
  <c r="I300" i="1"/>
  <c r="N300" i="1" s="1"/>
  <c r="S299" i="1"/>
  <c r="R299" i="1"/>
  <c r="P299" i="1"/>
  <c r="H299" i="1"/>
  <c r="I299" i="1" s="1"/>
  <c r="N299" i="1" s="1"/>
  <c r="S298" i="1"/>
  <c r="R298" i="1"/>
  <c r="P298" i="1"/>
  <c r="I298" i="1"/>
  <c r="N298" i="1" s="1"/>
  <c r="S297" i="1"/>
  <c r="R297" i="1"/>
  <c r="P297" i="1"/>
  <c r="H297" i="1"/>
  <c r="I297" i="1" s="1"/>
  <c r="N297" i="1" s="1"/>
  <c r="B297" i="1"/>
  <c r="S296" i="1"/>
  <c r="R296" i="1"/>
  <c r="P296" i="1"/>
  <c r="I296" i="1"/>
  <c r="N296" i="1" s="1"/>
  <c r="S295" i="1"/>
  <c r="R295" i="1"/>
  <c r="P295" i="1"/>
  <c r="H295" i="1"/>
  <c r="I295" i="1" s="1"/>
  <c r="N295" i="1" s="1"/>
  <c r="S294" i="1"/>
  <c r="R294" i="1"/>
  <c r="P294" i="1"/>
  <c r="I294" i="1"/>
  <c r="N294" i="1" s="1"/>
  <c r="S293" i="1"/>
  <c r="R293" i="1"/>
  <c r="P293" i="1"/>
  <c r="H293" i="1"/>
  <c r="S292" i="1"/>
  <c r="R292" i="1"/>
  <c r="P292" i="1"/>
  <c r="I292" i="1"/>
  <c r="N292" i="1" s="1"/>
  <c r="S291" i="1"/>
  <c r="R291" i="1"/>
  <c r="P291" i="1"/>
  <c r="I291" i="1"/>
  <c r="N291" i="1" s="1"/>
  <c r="S290" i="1"/>
  <c r="R290" i="1"/>
  <c r="P290" i="1"/>
  <c r="I290" i="1"/>
  <c r="N290" i="1" s="1"/>
  <c r="S289" i="1"/>
  <c r="R289" i="1"/>
  <c r="P289" i="1"/>
  <c r="H289" i="1"/>
  <c r="I289" i="1" s="1"/>
  <c r="N289" i="1" s="1"/>
  <c r="S288" i="1"/>
  <c r="R288" i="1"/>
  <c r="P288" i="1"/>
  <c r="N288" i="1"/>
  <c r="B290" i="1"/>
  <c r="H288" i="1"/>
  <c r="S287" i="1"/>
  <c r="R287" i="1"/>
  <c r="P287" i="1"/>
  <c r="H287" i="1"/>
  <c r="I287" i="1" s="1"/>
  <c r="N287" i="1" s="1"/>
  <c r="S286" i="1"/>
  <c r="R286" i="1"/>
  <c r="P286" i="1"/>
  <c r="I286" i="1"/>
  <c r="N286" i="1" s="1"/>
  <c r="S285" i="1"/>
  <c r="R285" i="1"/>
  <c r="P285" i="1"/>
  <c r="H285" i="1"/>
  <c r="I285" i="1" s="1"/>
  <c r="N285" i="1" s="1"/>
  <c r="S284" i="1"/>
  <c r="R284" i="1"/>
  <c r="P284" i="1"/>
  <c r="N284" i="1"/>
  <c r="S283" i="1"/>
  <c r="R283" i="1"/>
  <c r="P283" i="1"/>
  <c r="I283" i="1"/>
  <c r="N283" i="1" s="1"/>
  <c r="B283" i="1"/>
  <c r="S282" i="1"/>
  <c r="R282" i="1"/>
  <c r="P282" i="1"/>
  <c r="H282" i="1"/>
  <c r="I282" i="1" s="1"/>
  <c r="N282" i="1" s="1"/>
  <c r="R281" i="1"/>
  <c r="P281" i="1"/>
  <c r="I281" i="1"/>
  <c r="S280" i="1"/>
  <c r="R280" i="1"/>
  <c r="P280" i="1"/>
  <c r="H280" i="1"/>
  <c r="I280" i="1" s="1"/>
  <c r="N280" i="1" s="1"/>
  <c r="S279" i="1"/>
  <c r="R279" i="1"/>
  <c r="P279" i="1"/>
  <c r="H279" i="1"/>
  <c r="S278" i="1"/>
  <c r="R278" i="1"/>
  <c r="P278" i="1"/>
  <c r="H278" i="1"/>
  <c r="I278" i="1" s="1"/>
  <c r="N278" i="1" s="1"/>
  <c r="S277" i="1"/>
  <c r="R277" i="1"/>
  <c r="P277" i="1"/>
  <c r="I277" i="1"/>
  <c r="N277" i="1" s="1"/>
  <c r="S276" i="1"/>
  <c r="R276" i="1"/>
  <c r="P276" i="1"/>
  <c r="N276" i="1"/>
  <c r="B276" i="1"/>
  <c r="S275" i="1"/>
  <c r="R275" i="1"/>
  <c r="P275" i="1"/>
  <c r="I275" i="1"/>
  <c r="N275" i="1" s="1"/>
  <c r="S274" i="1"/>
  <c r="R274" i="1"/>
  <c r="P274" i="1"/>
  <c r="H274" i="1"/>
  <c r="I274" i="1" s="1"/>
  <c r="N274" i="1" s="1"/>
  <c r="S273" i="1"/>
  <c r="R273" i="1"/>
  <c r="P273" i="1"/>
  <c r="H273" i="1"/>
  <c r="I273" i="1" s="1"/>
  <c r="N273" i="1" s="1"/>
  <c r="S272" i="1"/>
  <c r="R272" i="1"/>
  <c r="P272" i="1"/>
  <c r="H272" i="1"/>
  <c r="S271" i="1"/>
  <c r="R271" i="1"/>
  <c r="P271" i="1"/>
  <c r="I271" i="1"/>
  <c r="N271" i="1" s="1"/>
  <c r="S270" i="1"/>
  <c r="R270" i="1"/>
  <c r="P270" i="1"/>
  <c r="I270" i="1"/>
  <c r="N270" i="1" s="1"/>
  <c r="S269" i="1"/>
  <c r="R269" i="1"/>
  <c r="P269" i="1"/>
  <c r="H269" i="1"/>
  <c r="B269" i="1"/>
  <c r="S268" i="1"/>
  <c r="R268" i="1"/>
  <c r="P268" i="1"/>
  <c r="H268" i="1"/>
  <c r="I268" i="1" s="1"/>
  <c r="N268" i="1" s="1"/>
  <c r="S267" i="1"/>
  <c r="R267" i="1"/>
  <c r="P267" i="1"/>
  <c r="I267" i="1"/>
  <c r="N267" i="1" s="1"/>
  <c r="S266" i="1"/>
  <c r="R266" i="1"/>
  <c r="P266" i="1"/>
  <c r="H266" i="1"/>
  <c r="I266" i="1" s="1"/>
  <c r="N266" i="1" s="1"/>
  <c r="S265" i="1"/>
  <c r="R265" i="1"/>
  <c r="P265" i="1"/>
  <c r="I265" i="1"/>
  <c r="N265" i="1" s="1"/>
  <c r="S264" i="1"/>
  <c r="R264" i="1"/>
  <c r="P264" i="1"/>
  <c r="H264" i="1"/>
  <c r="I264" i="1" s="1"/>
  <c r="N264" i="1" s="1"/>
  <c r="S263" i="1"/>
  <c r="R263" i="1"/>
  <c r="P263" i="1"/>
  <c r="I263" i="1"/>
  <c r="N263" i="1" s="1"/>
  <c r="S262" i="1"/>
  <c r="R262" i="1"/>
  <c r="P262" i="1"/>
  <c r="I262" i="1"/>
  <c r="N262" i="1" s="1"/>
  <c r="B262" i="1"/>
  <c r="S261" i="1"/>
  <c r="R261" i="1"/>
  <c r="P261" i="1"/>
  <c r="H261" i="1"/>
  <c r="I261" i="1" s="1"/>
  <c r="N261" i="1" s="1"/>
  <c r="S260" i="1"/>
  <c r="R260" i="1"/>
  <c r="P260" i="1"/>
  <c r="I260" i="1"/>
  <c r="N260" i="1" s="1"/>
  <c r="S259" i="1"/>
  <c r="R259" i="1"/>
  <c r="P259" i="1"/>
  <c r="H259" i="1"/>
  <c r="S258" i="1"/>
  <c r="R258" i="1"/>
  <c r="P258" i="1"/>
  <c r="H258" i="1"/>
  <c r="I258" i="1" s="1"/>
  <c r="N258" i="1" s="1"/>
  <c r="S257" i="1"/>
  <c r="R257" i="1"/>
  <c r="P257" i="1"/>
  <c r="I257" i="1"/>
  <c r="N257" i="1" s="1"/>
  <c r="S256" i="1"/>
  <c r="R256" i="1"/>
  <c r="P256" i="1"/>
  <c r="I256" i="1"/>
  <c r="N256" i="1" s="1"/>
  <c r="S255" i="1"/>
  <c r="R255" i="1"/>
  <c r="P255" i="1"/>
  <c r="I255" i="1"/>
  <c r="N255" i="1" s="1"/>
  <c r="B255" i="1"/>
  <c r="S254" i="1"/>
  <c r="R254" i="1"/>
  <c r="P254" i="1"/>
  <c r="H254" i="1"/>
  <c r="I254" i="1" s="1"/>
  <c r="N254" i="1" s="1"/>
  <c r="S253" i="1"/>
  <c r="R253" i="1"/>
  <c r="P253" i="1"/>
  <c r="I253" i="1"/>
  <c r="N253" i="1" s="1"/>
  <c r="S252" i="1"/>
  <c r="R252" i="1"/>
  <c r="P252" i="1"/>
  <c r="H252" i="1"/>
  <c r="I252" i="1" s="1"/>
  <c r="N252" i="1" s="1"/>
  <c r="S251" i="1"/>
  <c r="R251" i="1"/>
  <c r="P251" i="1"/>
  <c r="I251" i="1"/>
  <c r="N251" i="1" s="1"/>
  <c r="S250" i="1"/>
  <c r="R250" i="1"/>
  <c r="P250" i="1"/>
  <c r="H250" i="1"/>
  <c r="I250" i="1" s="1"/>
  <c r="N250" i="1" s="1"/>
  <c r="S249" i="1"/>
  <c r="R249" i="1"/>
  <c r="P249" i="1"/>
  <c r="I249" i="1"/>
  <c r="N249" i="1" s="1"/>
  <c r="S248" i="1"/>
  <c r="R248" i="1"/>
  <c r="P248" i="1"/>
  <c r="I248" i="1"/>
  <c r="N248" i="1" s="1"/>
  <c r="B248" i="1"/>
  <c r="S247" i="1"/>
  <c r="R247" i="1"/>
  <c r="P247" i="1"/>
  <c r="I247" i="1"/>
  <c r="N247" i="1" s="1"/>
  <c r="S246" i="1"/>
  <c r="R246" i="1"/>
  <c r="P246" i="1"/>
  <c r="I246" i="1"/>
  <c r="N246" i="1" s="1"/>
  <c r="S245" i="1"/>
  <c r="R245" i="1"/>
  <c r="P245" i="1"/>
  <c r="I245" i="1"/>
  <c r="N245" i="1" s="1"/>
  <c r="S244" i="1"/>
  <c r="R244" i="1"/>
  <c r="P244" i="1"/>
  <c r="H244" i="1"/>
  <c r="I244" i="1" s="1"/>
  <c r="N244" i="1" s="1"/>
  <c r="S243" i="1"/>
  <c r="R243" i="1"/>
  <c r="P243" i="1"/>
  <c r="I243" i="1"/>
  <c r="N243" i="1" s="1"/>
  <c r="S242" i="1"/>
  <c r="R242" i="1"/>
  <c r="P242" i="1"/>
  <c r="H242" i="1"/>
  <c r="I242" i="1" s="1"/>
  <c r="N242" i="1" s="1"/>
  <c r="S241" i="1"/>
  <c r="R241" i="1"/>
  <c r="P241" i="1"/>
  <c r="I241" i="1"/>
  <c r="N241" i="1" s="1"/>
  <c r="B241" i="1"/>
  <c r="S240" i="1"/>
  <c r="R240" i="1"/>
  <c r="P240" i="1"/>
  <c r="I240" i="1"/>
  <c r="N240" i="1" s="1"/>
  <c r="S239" i="1"/>
  <c r="R239" i="1"/>
  <c r="P239" i="1"/>
  <c r="I239" i="1"/>
  <c r="N239" i="1" s="1"/>
  <c r="S238" i="1"/>
  <c r="R238" i="1"/>
  <c r="P238" i="1"/>
  <c r="I238" i="1"/>
  <c r="N238" i="1" s="1"/>
  <c r="S237" i="1"/>
  <c r="R237" i="1"/>
  <c r="P237" i="1"/>
  <c r="H237" i="1"/>
  <c r="S236" i="1"/>
  <c r="R236" i="1"/>
  <c r="P236" i="1"/>
  <c r="S235" i="1"/>
  <c r="R235" i="1"/>
  <c r="P235" i="1"/>
  <c r="I235" i="1"/>
  <c r="N235" i="1" s="1"/>
  <c r="S234" i="1"/>
  <c r="R234" i="1"/>
  <c r="P234" i="1"/>
  <c r="I234" i="1"/>
  <c r="N234" i="1" s="1"/>
  <c r="B234" i="1"/>
  <c r="S233" i="1"/>
  <c r="R233" i="1"/>
  <c r="P233" i="1"/>
  <c r="H233" i="1"/>
  <c r="S232" i="1"/>
  <c r="R232" i="1"/>
  <c r="P232" i="1"/>
  <c r="I232" i="1"/>
  <c r="N232" i="1" s="1"/>
  <c r="S231" i="1"/>
  <c r="R231" i="1"/>
  <c r="P231" i="1"/>
  <c r="I231" i="1"/>
  <c r="N231" i="1" s="1"/>
  <c r="S230" i="1"/>
  <c r="R230" i="1"/>
  <c r="P230" i="1"/>
  <c r="H230" i="1"/>
  <c r="I230" i="1" s="1"/>
  <c r="N230" i="1" s="1"/>
  <c r="S229" i="1"/>
  <c r="R229" i="1"/>
  <c r="P229" i="1"/>
  <c r="I229" i="1"/>
  <c r="N229" i="1" s="1"/>
  <c r="S228" i="1"/>
  <c r="R228" i="1"/>
  <c r="P228" i="1"/>
  <c r="H228" i="1"/>
  <c r="I228" i="1" s="1"/>
  <c r="N228" i="1" s="1"/>
  <c r="S227" i="1"/>
  <c r="R227" i="1"/>
  <c r="P227" i="1"/>
  <c r="I227" i="1"/>
  <c r="N227" i="1" s="1"/>
  <c r="B227" i="1"/>
  <c r="S226" i="1"/>
  <c r="R226" i="1"/>
  <c r="P226" i="1"/>
  <c r="I226" i="1"/>
  <c r="N226" i="1" s="1"/>
  <c r="S225" i="1"/>
  <c r="R225" i="1"/>
  <c r="P225" i="1"/>
  <c r="H225" i="1"/>
  <c r="I225" i="1" s="1"/>
  <c r="N225" i="1" s="1"/>
  <c r="S224" i="1"/>
  <c r="R224" i="1"/>
  <c r="P224" i="1"/>
  <c r="I224" i="1"/>
  <c r="N224" i="1" s="1"/>
  <c r="S223" i="1"/>
  <c r="R223" i="1"/>
  <c r="P223" i="1"/>
  <c r="H223" i="1"/>
  <c r="S222" i="1"/>
  <c r="R222" i="1"/>
  <c r="P222" i="1"/>
  <c r="I222" i="1"/>
  <c r="N222" i="1" s="1"/>
  <c r="S221" i="1"/>
  <c r="R221" i="1"/>
  <c r="P221" i="1"/>
  <c r="H221" i="1"/>
  <c r="I221" i="1" s="1"/>
  <c r="N221" i="1" s="1"/>
  <c r="S220" i="1"/>
  <c r="R220" i="1"/>
  <c r="P220" i="1"/>
  <c r="I220" i="1"/>
  <c r="N220" i="1" s="1"/>
  <c r="B220" i="1"/>
  <c r="S219" i="1"/>
  <c r="R219" i="1"/>
  <c r="P219" i="1"/>
  <c r="I219" i="1"/>
  <c r="N219" i="1" s="1"/>
  <c r="S218" i="1"/>
  <c r="R218" i="1"/>
  <c r="P218" i="1"/>
  <c r="I218" i="1"/>
  <c r="N218" i="1" s="1"/>
  <c r="S217" i="1"/>
  <c r="R217" i="1"/>
  <c r="P217" i="1"/>
  <c r="I217" i="1"/>
  <c r="N217" i="1" s="1"/>
  <c r="S216" i="1"/>
  <c r="R216" i="1"/>
  <c r="P216" i="1"/>
  <c r="H216" i="1"/>
  <c r="S215" i="1"/>
  <c r="R215" i="1"/>
  <c r="P215" i="1"/>
  <c r="I215" i="1"/>
  <c r="N215" i="1" s="1"/>
  <c r="S214" i="1"/>
  <c r="R214" i="1"/>
  <c r="P214" i="1"/>
  <c r="I214" i="1"/>
  <c r="N214" i="1" s="1"/>
  <c r="R213" i="1"/>
  <c r="P213" i="1"/>
  <c r="I213" i="1"/>
  <c r="B213" i="1"/>
  <c r="S212" i="1"/>
  <c r="R212" i="1"/>
  <c r="P212" i="1"/>
  <c r="H212" i="1"/>
  <c r="S211" i="1"/>
  <c r="R211" i="1"/>
  <c r="P211" i="1"/>
  <c r="I211" i="1"/>
  <c r="N211" i="1" s="1"/>
  <c r="S210" i="1"/>
  <c r="R210" i="1"/>
  <c r="P210" i="1"/>
  <c r="I210" i="1"/>
  <c r="N210" i="1" s="1"/>
  <c r="S209" i="1"/>
  <c r="R209" i="1"/>
  <c r="P209" i="1"/>
  <c r="H209" i="1"/>
  <c r="I209" i="1" s="1"/>
  <c r="N209" i="1" s="1"/>
  <c r="S208" i="1"/>
  <c r="R208" i="1"/>
  <c r="P208" i="1"/>
  <c r="I208" i="1"/>
  <c r="N208" i="1" s="1"/>
  <c r="S207" i="1"/>
  <c r="R207" i="1"/>
  <c r="P207" i="1"/>
  <c r="H207" i="1"/>
  <c r="I207" i="1" s="1"/>
  <c r="N207" i="1" s="1"/>
  <c r="S206" i="1"/>
  <c r="R206" i="1"/>
  <c r="P206" i="1"/>
  <c r="I206" i="1"/>
  <c r="N206" i="1" s="1"/>
  <c r="B206" i="1"/>
  <c r="S205" i="1"/>
  <c r="R205" i="1"/>
  <c r="P205" i="1"/>
  <c r="H205" i="1"/>
  <c r="I205" i="1" s="1"/>
  <c r="N205" i="1" s="1"/>
  <c r="S204" i="1"/>
  <c r="R204" i="1"/>
  <c r="P204" i="1"/>
  <c r="I204" i="1"/>
  <c r="N204" i="1" s="1"/>
  <c r="S203" i="1"/>
  <c r="R203" i="1"/>
  <c r="P203" i="1"/>
  <c r="I203" i="1"/>
  <c r="N203" i="1" s="1"/>
  <c r="S202" i="1"/>
  <c r="R202" i="1"/>
  <c r="P202" i="1"/>
  <c r="H202" i="1"/>
  <c r="I202" i="1" s="1"/>
  <c r="N202" i="1" s="1"/>
  <c r="R201" i="1"/>
  <c r="P201" i="1"/>
  <c r="I201" i="1"/>
  <c r="S200" i="1"/>
  <c r="R200" i="1"/>
  <c r="P200" i="1"/>
  <c r="I200" i="1"/>
  <c r="N200" i="1" s="1"/>
  <c r="S199" i="1"/>
  <c r="R199" i="1"/>
  <c r="P199" i="1"/>
  <c r="I199" i="1"/>
  <c r="N199" i="1" s="1"/>
  <c r="B199" i="1"/>
  <c r="S198" i="1"/>
  <c r="R198" i="1"/>
  <c r="P198" i="1"/>
  <c r="H198" i="1"/>
  <c r="I198" i="1" s="1"/>
  <c r="N198" i="1" s="1"/>
  <c r="S197" i="1"/>
  <c r="R197" i="1"/>
  <c r="P197" i="1"/>
  <c r="I197" i="1"/>
  <c r="N197" i="1" s="1"/>
  <c r="S196" i="1"/>
  <c r="R196" i="1"/>
  <c r="P196" i="1"/>
  <c r="I196" i="1"/>
  <c r="N196" i="1" s="1"/>
  <c r="S195" i="1"/>
  <c r="R195" i="1"/>
  <c r="P195" i="1"/>
  <c r="N195" i="1"/>
  <c r="H195" i="1"/>
  <c r="S194" i="1"/>
  <c r="R194" i="1"/>
  <c r="P194" i="1"/>
  <c r="I194" i="1"/>
  <c r="N194" i="1" s="1"/>
  <c r="S193" i="1"/>
  <c r="R193" i="1"/>
  <c r="P193" i="1"/>
  <c r="I193" i="1"/>
  <c r="N193" i="1" s="1"/>
  <c r="S192" i="1"/>
  <c r="R192" i="1"/>
  <c r="P192" i="1"/>
  <c r="I192" i="1"/>
  <c r="N192" i="1" s="1"/>
  <c r="B192" i="1"/>
  <c r="S191" i="1"/>
  <c r="R191" i="1"/>
  <c r="P191" i="1"/>
  <c r="N191" i="1"/>
  <c r="H191" i="1"/>
  <c r="S190" i="1"/>
  <c r="R190" i="1"/>
  <c r="P190" i="1"/>
  <c r="I190" i="1"/>
  <c r="N190" i="1" s="1"/>
  <c r="S189" i="1"/>
  <c r="R189" i="1"/>
  <c r="P189" i="1"/>
  <c r="I189" i="1"/>
  <c r="N189" i="1" s="1"/>
  <c r="S188" i="1"/>
  <c r="R188" i="1"/>
  <c r="P188" i="1"/>
  <c r="N188" i="1"/>
  <c r="H188" i="1"/>
  <c r="S187" i="1"/>
  <c r="R187" i="1"/>
  <c r="P187" i="1"/>
  <c r="I187" i="1"/>
  <c r="N187" i="1" s="1"/>
  <c r="S186" i="1"/>
  <c r="R186" i="1"/>
  <c r="P186" i="1"/>
  <c r="N186" i="1"/>
  <c r="H186" i="1"/>
  <c r="S185" i="1"/>
  <c r="R185" i="1"/>
  <c r="P185" i="1"/>
  <c r="I185" i="1"/>
  <c r="N185" i="1" s="1"/>
  <c r="B185" i="1"/>
  <c r="S184" i="1"/>
  <c r="R184" i="1"/>
  <c r="P184" i="1"/>
  <c r="I184" i="1"/>
  <c r="N184" i="1" s="1"/>
  <c r="S183" i="1"/>
  <c r="R183" i="1"/>
  <c r="P183" i="1"/>
  <c r="I183" i="1"/>
  <c r="N183" i="1" s="1"/>
  <c r="S182" i="1"/>
  <c r="R182" i="1"/>
  <c r="P182" i="1"/>
  <c r="I182" i="1"/>
  <c r="N182" i="1" s="1"/>
  <c r="S181" i="1"/>
  <c r="R181" i="1"/>
  <c r="P181" i="1"/>
  <c r="N181" i="1"/>
  <c r="H181" i="1"/>
  <c r="S180" i="1"/>
  <c r="R180" i="1"/>
  <c r="P180" i="1"/>
  <c r="I180" i="1"/>
  <c r="N180" i="1" s="1"/>
  <c r="S179" i="1"/>
  <c r="R179" i="1"/>
  <c r="P179" i="1"/>
  <c r="I179" i="1"/>
  <c r="N179" i="1" s="1"/>
  <c r="S178" i="1"/>
  <c r="R178" i="1"/>
  <c r="P178" i="1"/>
  <c r="I178" i="1"/>
  <c r="N178" i="1" s="1"/>
  <c r="B178" i="1"/>
  <c r="S177" i="1"/>
  <c r="R177" i="1"/>
  <c r="P177" i="1"/>
  <c r="N177" i="1"/>
  <c r="H177" i="1"/>
  <c r="S176" i="1"/>
  <c r="R176" i="1"/>
  <c r="P176" i="1"/>
  <c r="I176" i="1"/>
  <c r="N176" i="1" s="1"/>
  <c r="S175" i="1"/>
  <c r="R175" i="1"/>
  <c r="P175" i="1"/>
  <c r="I175" i="1"/>
  <c r="N175" i="1" s="1"/>
  <c r="S174" i="1"/>
  <c r="R174" i="1"/>
  <c r="P174" i="1"/>
  <c r="N174" i="1"/>
  <c r="H174" i="1"/>
  <c r="S173" i="1"/>
  <c r="R173" i="1"/>
  <c r="P173" i="1"/>
  <c r="I173" i="1"/>
  <c r="N173" i="1" s="1"/>
  <c r="S172" i="1"/>
  <c r="R172" i="1"/>
  <c r="P172" i="1"/>
  <c r="N172" i="1"/>
  <c r="H172" i="1"/>
  <c r="S171" i="1"/>
  <c r="R171" i="1"/>
  <c r="P171" i="1"/>
  <c r="I171" i="1"/>
  <c r="N171" i="1" s="1"/>
  <c r="B171" i="1"/>
  <c r="S170" i="1"/>
  <c r="R170" i="1"/>
  <c r="P170" i="1"/>
  <c r="N170" i="1"/>
  <c r="H170" i="1"/>
  <c r="S169" i="1"/>
  <c r="R169" i="1"/>
  <c r="P169" i="1"/>
  <c r="I169" i="1"/>
  <c r="N169" i="1" s="1"/>
  <c r="S168" i="1"/>
  <c r="R168" i="1"/>
  <c r="P168" i="1"/>
  <c r="I168" i="1"/>
  <c r="N168" i="1" s="1"/>
  <c r="S167" i="1"/>
  <c r="R167" i="1"/>
  <c r="P167" i="1"/>
  <c r="N167" i="1"/>
  <c r="H167" i="1"/>
  <c r="S166" i="1"/>
  <c r="R166" i="1"/>
  <c r="P166" i="1"/>
  <c r="N166" i="1"/>
  <c r="H166" i="1"/>
  <c r="S165" i="1"/>
  <c r="R165" i="1"/>
  <c r="P165" i="1"/>
  <c r="N165" i="1"/>
  <c r="H165" i="1"/>
  <c r="S164" i="1"/>
  <c r="R164" i="1"/>
  <c r="P164" i="1"/>
  <c r="I164" i="1"/>
  <c r="N164" i="1" s="1"/>
  <c r="B164" i="1"/>
  <c r="S163" i="1"/>
  <c r="R163" i="1"/>
  <c r="P163" i="1"/>
  <c r="N163" i="1"/>
  <c r="H163" i="1"/>
  <c r="S162" i="1"/>
  <c r="R162" i="1"/>
  <c r="P162" i="1"/>
  <c r="I162" i="1"/>
  <c r="N162" i="1" s="1"/>
  <c r="S161" i="1"/>
  <c r="R161" i="1"/>
  <c r="P161" i="1"/>
  <c r="I161" i="1"/>
  <c r="N161" i="1" s="1"/>
  <c r="S160" i="1"/>
  <c r="R160" i="1"/>
  <c r="P160" i="1"/>
  <c r="N160" i="1"/>
  <c r="H160" i="1"/>
  <c r="S159" i="1"/>
  <c r="R159" i="1"/>
  <c r="P159" i="1"/>
  <c r="I159" i="1"/>
  <c r="N159" i="1" s="1"/>
  <c r="S158" i="1"/>
  <c r="R158" i="1"/>
  <c r="P158" i="1"/>
  <c r="N158" i="1"/>
  <c r="H158" i="1"/>
  <c r="S157" i="1"/>
  <c r="R157" i="1"/>
  <c r="P157" i="1"/>
  <c r="I157" i="1"/>
  <c r="N157" i="1" s="1"/>
  <c r="B157" i="1"/>
  <c r="S156" i="1"/>
  <c r="R156" i="1"/>
  <c r="P156" i="1"/>
  <c r="N156" i="1"/>
  <c r="H156" i="1"/>
  <c r="S155" i="1"/>
  <c r="R155" i="1"/>
  <c r="P155" i="1"/>
  <c r="N155" i="1"/>
  <c r="H155" i="1"/>
  <c r="S154" i="1"/>
  <c r="R154" i="1"/>
  <c r="P154" i="1"/>
  <c r="N154" i="1"/>
  <c r="H154" i="1"/>
  <c r="S153" i="1"/>
  <c r="R153" i="1"/>
  <c r="P153" i="1"/>
  <c r="N153" i="1"/>
  <c r="H153" i="1"/>
  <c r="S152" i="1"/>
  <c r="R152" i="1"/>
  <c r="P152" i="1"/>
  <c r="N152" i="1"/>
  <c r="H152" i="1"/>
  <c r="S151" i="1"/>
  <c r="R151" i="1"/>
  <c r="P151" i="1"/>
  <c r="N151" i="1"/>
  <c r="H151" i="1"/>
  <c r="S150" i="1"/>
  <c r="R150" i="1"/>
  <c r="P150" i="1"/>
  <c r="N150" i="1"/>
  <c r="H150" i="1"/>
  <c r="B150" i="1"/>
  <c r="S149" i="1"/>
  <c r="R149" i="1"/>
  <c r="P149" i="1"/>
  <c r="N149" i="1"/>
  <c r="H149" i="1"/>
  <c r="R148" i="1"/>
  <c r="P148" i="1"/>
  <c r="I148" i="1"/>
  <c r="S147" i="1"/>
  <c r="R147" i="1"/>
  <c r="P147" i="1"/>
  <c r="H147" i="1"/>
  <c r="R146" i="1"/>
  <c r="P146" i="1"/>
  <c r="I146" i="1"/>
  <c r="S145" i="1"/>
  <c r="R145" i="1"/>
  <c r="P145" i="1"/>
  <c r="N145" i="1"/>
  <c r="H145" i="1"/>
  <c r="S144" i="1"/>
  <c r="R144" i="1"/>
  <c r="P144" i="1"/>
  <c r="N144" i="1"/>
  <c r="H144" i="1"/>
  <c r="S143" i="1"/>
  <c r="R143" i="1"/>
  <c r="P143" i="1"/>
  <c r="I143" i="1"/>
  <c r="N143" i="1" s="1"/>
  <c r="B143" i="1"/>
  <c r="S142" i="1"/>
  <c r="R142" i="1"/>
  <c r="P142" i="1"/>
  <c r="N142" i="1"/>
  <c r="H142" i="1"/>
  <c r="S141" i="1"/>
  <c r="R141" i="1"/>
  <c r="P141" i="1"/>
  <c r="I141" i="1"/>
  <c r="N141" i="1" s="1"/>
  <c r="S140" i="1"/>
  <c r="R140" i="1"/>
  <c r="P140" i="1"/>
  <c r="I140" i="1"/>
  <c r="N140" i="1" s="1"/>
  <c r="S139" i="1"/>
  <c r="R139" i="1"/>
  <c r="P139" i="1"/>
  <c r="N139" i="1"/>
  <c r="H139" i="1"/>
  <c r="S138" i="1"/>
  <c r="R138" i="1"/>
  <c r="P138" i="1"/>
  <c r="I138" i="1"/>
  <c r="N138" i="1" s="1"/>
  <c r="S137" i="1"/>
  <c r="R137" i="1"/>
  <c r="P137" i="1"/>
  <c r="N137" i="1"/>
  <c r="H137" i="1"/>
  <c r="R136" i="1"/>
  <c r="P136" i="1"/>
  <c r="I136" i="1"/>
  <c r="B136" i="1"/>
  <c r="S135" i="1"/>
  <c r="R135" i="1"/>
  <c r="P135" i="1"/>
  <c r="N135" i="1"/>
  <c r="H135" i="1"/>
  <c r="S134" i="1"/>
  <c r="R134" i="1"/>
  <c r="P134" i="1"/>
  <c r="I134" i="1"/>
  <c r="N134" i="1" s="1"/>
  <c r="S133" i="1"/>
  <c r="R133" i="1"/>
  <c r="P133" i="1"/>
  <c r="I133" i="1"/>
  <c r="N133" i="1" s="1"/>
  <c r="S132" i="1"/>
  <c r="R132" i="1"/>
  <c r="P132" i="1"/>
  <c r="N132" i="1"/>
  <c r="H132" i="1"/>
  <c r="S131" i="1"/>
  <c r="R131" i="1"/>
  <c r="P131" i="1"/>
  <c r="N131" i="1"/>
  <c r="H131" i="1"/>
  <c r="S130" i="1"/>
  <c r="R130" i="1"/>
  <c r="P130" i="1"/>
  <c r="I130" i="1"/>
  <c r="N130" i="1" s="1"/>
  <c r="S129" i="1"/>
  <c r="R129" i="1"/>
  <c r="P129" i="1"/>
  <c r="I129" i="1"/>
  <c r="N129" i="1" s="1"/>
  <c r="B129" i="1"/>
  <c r="S128" i="1"/>
  <c r="R128" i="1"/>
  <c r="P128" i="1"/>
  <c r="I128" i="1"/>
  <c r="N128" i="1" s="1"/>
  <c r="S127" i="1"/>
  <c r="R127" i="1"/>
  <c r="P127" i="1"/>
  <c r="I127" i="1"/>
  <c r="N127" i="1" s="1"/>
  <c r="S126" i="1"/>
  <c r="R126" i="1"/>
  <c r="P126" i="1"/>
  <c r="N126" i="1"/>
  <c r="H126" i="1"/>
  <c r="S125" i="1"/>
  <c r="R125" i="1"/>
  <c r="P125" i="1"/>
  <c r="N125" i="1"/>
  <c r="H125" i="1"/>
  <c r="R124" i="1"/>
  <c r="P124" i="1"/>
  <c r="I124" i="1"/>
  <c r="S123" i="1"/>
  <c r="R123" i="1"/>
  <c r="P123" i="1"/>
  <c r="N123" i="1"/>
  <c r="H123" i="1"/>
  <c r="S122" i="1"/>
  <c r="R122" i="1"/>
  <c r="P122" i="1"/>
  <c r="N122" i="1"/>
  <c r="H122" i="1"/>
  <c r="B122" i="1"/>
  <c r="R121" i="1"/>
  <c r="P121" i="1"/>
  <c r="I121" i="1"/>
  <c r="S120" i="1"/>
  <c r="R120" i="1"/>
  <c r="P120" i="1"/>
  <c r="I120" i="1"/>
  <c r="N120" i="1" s="1"/>
  <c r="S119" i="1"/>
  <c r="R119" i="1"/>
  <c r="P119" i="1"/>
  <c r="N119" i="1"/>
  <c r="H119" i="1"/>
  <c r="S118" i="1"/>
  <c r="R118" i="1"/>
  <c r="P118" i="1"/>
  <c r="N118" i="1"/>
  <c r="H118" i="1"/>
  <c r="S117" i="1"/>
  <c r="R117" i="1"/>
  <c r="P117" i="1"/>
  <c r="I117" i="1"/>
  <c r="N117" i="1" s="1"/>
  <c r="S116" i="1"/>
  <c r="R116" i="1"/>
  <c r="P116" i="1"/>
  <c r="N116" i="1"/>
  <c r="H116" i="1"/>
  <c r="S115" i="1"/>
  <c r="R115" i="1"/>
  <c r="P115" i="1"/>
  <c r="I115" i="1"/>
  <c r="N115" i="1" s="1"/>
  <c r="B115" i="1"/>
  <c r="S114" i="1"/>
  <c r="R114" i="1"/>
  <c r="P114" i="1"/>
  <c r="N114" i="1"/>
  <c r="H114" i="1"/>
  <c r="S113" i="1"/>
  <c r="I113" i="1"/>
  <c r="N113" i="1" s="1"/>
  <c r="S112" i="1"/>
  <c r="R112" i="1"/>
  <c r="P112" i="1"/>
  <c r="I112" i="1"/>
  <c r="N112" i="1" s="1"/>
  <c r="S111" i="1"/>
  <c r="R111" i="1"/>
  <c r="P111" i="1"/>
  <c r="N111" i="1"/>
  <c r="H111" i="1"/>
  <c r="R110" i="1"/>
  <c r="P110" i="1"/>
  <c r="I110" i="1"/>
  <c r="S109" i="1"/>
  <c r="I109" i="1"/>
  <c r="N109" i="1" s="1"/>
  <c r="S108" i="1"/>
  <c r="R108" i="1"/>
  <c r="P108" i="1"/>
  <c r="N108" i="1"/>
  <c r="H108" i="1"/>
  <c r="B108" i="1"/>
  <c r="S107" i="1"/>
  <c r="R107" i="1"/>
  <c r="P107" i="1"/>
  <c r="N107" i="1"/>
  <c r="H107" i="1"/>
  <c r="S106" i="1"/>
  <c r="R106" i="1"/>
  <c r="P106" i="1"/>
  <c r="I106" i="1"/>
  <c r="N106" i="1" s="1"/>
  <c r="S105" i="1"/>
  <c r="R105" i="1"/>
  <c r="P105" i="1"/>
  <c r="I105" i="1"/>
  <c r="N105" i="1" s="1"/>
  <c r="S104" i="1"/>
  <c r="I104" i="1"/>
  <c r="N104" i="1" s="1"/>
  <c r="S103" i="1"/>
  <c r="R103" i="1"/>
  <c r="P103" i="1"/>
  <c r="N103" i="1"/>
  <c r="S102" i="1"/>
  <c r="R102" i="1"/>
  <c r="P102" i="1"/>
  <c r="I102" i="1"/>
  <c r="N102" i="1" s="1"/>
  <c r="S101" i="1"/>
  <c r="I101" i="1"/>
  <c r="N101" i="1" s="1"/>
  <c r="B101" i="1"/>
  <c r="S100" i="1"/>
  <c r="R100" i="1"/>
  <c r="P100" i="1"/>
  <c r="N100" i="1"/>
  <c r="H100" i="1"/>
  <c r="S99" i="1"/>
  <c r="R99" i="1"/>
  <c r="P99" i="1"/>
  <c r="N99" i="1"/>
  <c r="S98" i="1"/>
  <c r="R98" i="1"/>
  <c r="P98" i="1"/>
  <c r="I98" i="1"/>
  <c r="N98" i="1" s="1"/>
  <c r="S97" i="1"/>
  <c r="R97" i="1"/>
  <c r="P97" i="1"/>
  <c r="N97" i="1"/>
  <c r="H97" i="1"/>
  <c r="S96" i="1"/>
  <c r="R96" i="1"/>
  <c r="P96" i="1"/>
  <c r="I96" i="1"/>
  <c r="N96" i="1" s="1"/>
  <c r="S95" i="1"/>
  <c r="R95" i="1"/>
  <c r="P95" i="1"/>
  <c r="I95" i="1"/>
  <c r="N95" i="1" s="1"/>
  <c r="S94" i="1"/>
  <c r="R94" i="1"/>
  <c r="P94" i="1"/>
  <c r="N94" i="1"/>
  <c r="H94" i="1"/>
  <c r="B94" i="1"/>
  <c r="S93" i="1"/>
  <c r="R93" i="1"/>
  <c r="P93" i="1"/>
  <c r="I93" i="1"/>
  <c r="N93" i="1" s="1"/>
  <c r="S92" i="1"/>
  <c r="R92" i="1"/>
  <c r="P92" i="1"/>
  <c r="N92" i="1"/>
  <c r="H92" i="1"/>
  <c r="S91" i="1"/>
  <c r="R91" i="1"/>
  <c r="P91" i="1"/>
  <c r="I91" i="1"/>
  <c r="N91" i="1" s="1"/>
  <c r="S90" i="1"/>
  <c r="R90" i="1"/>
  <c r="P90" i="1"/>
  <c r="N90" i="1"/>
  <c r="H90" i="1"/>
  <c r="S89" i="1"/>
  <c r="R89" i="1"/>
  <c r="P89" i="1"/>
  <c r="I89" i="1"/>
  <c r="N89" i="1" s="1"/>
  <c r="S88" i="1"/>
  <c r="R88" i="1"/>
  <c r="P88" i="1"/>
  <c r="N88" i="1"/>
  <c r="H88" i="1"/>
  <c r="S87" i="1"/>
  <c r="R87" i="1"/>
  <c r="P87" i="1"/>
  <c r="I87" i="1"/>
  <c r="N87" i="1" s="1"/>
  <c r="B87" i="1"/>
  <c r="S86" i="1"/>
  <c r="R86" i="1"/>
  <c r="P86" i="1"/>
  <c r="N86" i="1"/>
  <c r="H86" i="1"/>
  <c r="S85" i="1"/>
  <c r="R85" i="1"/>
  <c r="P85" i="1"/>
  <c r="I85" i="1"/>
  <c r="N85" i="1" s="1"/>
  <c r="S84" i="1"/>
  <c r="R84" i="1"/>
  <c r="P84" i="1"/>
  <c r="N84" i="1"/>
  <c r="H84" i="1"/>
  <c r="S83" i="1"/>
  <c r="R83" i="1"/>
  <c r="P83" i="1"/>
  <c r="I83" i="1"/>
  <c r="N83" i="1" s="1"/>
  <c r="S82" i="1"/>
  <c r="N82" i="1"/>
  <c r="S81" i="1"/>
  <c r="I81" i="1"/>
  <c r="N81" i="1" s="1"/>
  <c r="S80" i="1"/>
  <c r="N80" i="1"/>
  <c r="B80" i="1"/>
  <c r="S79" i="1"/>
  <c r="I79" i="1"/>
  <c r="N79" i="1" s="1"/>
  <c r="S78" i="1"/>
  <c r="I78" i="1"/>
  <c r="N78" i="1" s="1"/>
  <c r="B78" i="1"/>
  <c r="S77" i="1"/>
  <c r="I77" i="1"/>
  <c r="N77" i="1" s="1"/>
  <c r="S76" i="1"/>
  <c r="N76" i="1"/>
  <c r="S75" i="1"/>
  <c r="I75" i="1"/>
  <c r="N75" i="1" s="1"/>
  <c r="S74" i="1"/>
  <c r="I74" i="1"/>
  <c r="N74" i="1" s="1"/>
  <c r="S73" i="1"/>
  <c r="I73" i="1"/>
  <c r="N73" i="1" s="1"/>
  <c r="B73" i="1"/>
  <c r="S72" i="1"/>
  <c r="I72" i="1"/>
  <c r="N72" i="1" s="1"/>
  <c r="S71" i="1"/>
  <c r="I71" i="1"/>
  <c r="N71" i="1" s="1"/>
  <c r="B71" i="1"/>
  <c r="S70" i="1"/>
  <c r="I70" i="1"/>
  <c r="N70" i="1" s="1"/>
  <c r="S69" i="1"/>
  <c r="N69" i="1"/>
  <c r="S68" i="1"/>
  <c r="I68" i="1"/>
  <c r="N68" i="1" s="1"/>
  <c r="S67" i="1"/>
  <c r="N67" i="1"/>
  <c r="S66" i="1"/>
  <c r="I66" i="1"/>
  <c r="N66" i="1" s="1"/>
  <c r="B66" i="1"/>
  <c r="S65" i="1"/>
  <c r="I65" i="1"/>
  <c r="N65" i="1" s="1"/>
  <c r="S64" i="1"/>
  <c r="N64" i="1"/>
  <c r="B64" i="1"/>
  <c r="S63" i="1"/>
  <c r="N63" i="1"/>
  <c r="S62" i="1"/>
  <c r="I62" i="1"/>
  <c r="N62" i="1" s="1"/>
  <c r="S61" i="1"/>
  <c r="I61" i="1"/>
  <c r="N61" i="1" s="1"/>
  <c r="S60" i="1"/>
  <c r="I60" i="1"/>
  <c r="N60" i="1" s="1"/>
  <c r="S59" i="1"/>
  <c r="N59" i="1"/>
  <c r="B59" i="1"/>
  <c r="S58" i="1"/>
  <c r="I58" i="1"/>
  <c r="N58" i="1" s="1"/>
  <c r="S57" i="1"/>
  <c r="I57" i="1"/>
  <c r="N57" i="1" s="1"/>
  <c r="B57" i="1"/>
  <c r="S56" i="1"/>
  <c r="N56" i="1"/>
  <c r="S55" i="1"/>
  <c r="I55" i="1"/>
  <c r="N55" i="1" s="1"/>
  <c r="S54" i="1"/>
  <c r="N54" i="1"/>
  <c r="S53" i="1"/>
  <c r="I53" i="1"/>
  <c r="N53" i="1" s="1"/>
  <c r="S52" i="1"/>
  <c r="N52" i="1"/>
  <c r="B52" i="1"/>
  <c r="S51" i="1"/>
  <c r="I51" i="1"/>
  <c r="N51" i="1" s="1"/>
  <c r="S50" i="1"/>
  <c r="I50" i="1"/>
  <c r="N50" i="1" s="1"/>
  <c r="B50" i="1"/>
  <c r="S49" i="1"/>
  <c r="N49" i="1"/>
  <c r="S48" i="1"/>
  <c r="I48" i="1"/>
  <c r="N48" i="1" s="1"/>
  <c r="S47" i="1"/>
  <c r="I47" i="1"/>
  <c r="N47" i="1" s="1"/>
  <c r="S46" i="1"/>
  <c r="I46" i="1"/>
  <c r="N46" i="1" s="1"/>
  <c r="S45" i="1"/>
  <c r="I45" i="1"/>
  <c r="N45" i="1" s="1"/>
  <c r="B45" i="1"/>
  <c r="S44" i="1"/>
  <c r="N44" i="1"/>
  <c r="S43" i="1"/>
  <c r="I43" i="1"/>
  <c r="N43" i="1" s="1"/>
  <c r="B43" i="1"/>
  <c r="S42" i="1"/>
  <c r="I42" i="1"/>
  <c r="N42" i="1" s="1"/>
  <c r="S41" i="1"/>
  <c r="N41" i="1"/>
  <c r="S40" i="1"/>
  <c r="I40" i="1"/>
  <c r="N40" i="1" s="1"/>
  <c r="S39" i="1"/>
  <c r="I39" i="1"/>
  <c r="N39" i="1" s="1"/>
  <c r="S38" i="1"/>
  <c r="N38" i="1"/>
  <c r="B38" i="1"/>
  <c r="S37" i="1"/>
  <c r="I37" i="1"/>
  <c r="N37" i="1" s="1"/>
  <c r="S36" i="1"/>
  <c r="I36" i="1"/>
  <c r="N36" i="1" s="1"/>
  <c r="B36" i="1"/>
  <c r="S35" i="1"/>
  <c r="I35" i="1"/>
  <c r="N35" i="1" s="1"/>
  <c r="S34" i="1"/>
  <c r="N34" i="1"/>
  <c r="S33" i="1"/>
  <c r="I33" i="1"/>
  <c r="N33" i="1" s="1"/>
  <c r="S32" i="1"/>
  <c r="N32" i="1"/>
  <c r="S31" i="1"/>
  <c r="I31" i="1"/>
  <c r="N31" i="1" s="1"/>
  <c r="B31" i="1"/>
  <c r="S30" i="1"/>
  <c r="I30" i="1"/>
  <c r="N30" i="1" s="1"/>
  <c r="S29" i="1"/>
  <c r="N29" i="1"/>
  <c r="B29" i="1"/>
  <c r="S28" i="1"/>
  <c r="I28" i="1"/>
  <c r="N28" i="1" s="1"/>
  <c r="S27" i="1"/>
  <c r="N27" i="1"/>
  <c r="S26" i="1"/>
  <c r="I26" i="1"/>
  <c r="N26" i="1" s="1"/>
  <c r="S25" i="1"/>
  <c r="I25" i="1"/>
  <c r="N25" i="1" s="1"/>
  <c r="S24" i="1"/>
  <c r="N24" i="1"/>
  <c r="B24" i="1"/>
  <c r="S23" i="1"/>
  <c r="N23" i="1"/>
  <c r="S22" i="1"/>
  <c r="N22" i="1"/>
  <c r="B22" i="1"/>
  <c r="S21" i="1"/>
  <c r="N21" i="1"/>
  <c r="S20" i="1"/>
  <c r="I20" i="1"/>
  <c r="N20" i="1" s="1"/>
  <c r="B20" i="1"/>
  <c r="B27" i="1" s="1"/>
  <c r="B34" i="1" s="1"/>
  <c r="B41" i="1" s="1"/>
  <c r="B48" i="1" s="1"/>
  <c r="B55" i="1" s="1"/>
  <c r="B62" i="1" s="1"/>
  <c r="B69" i="1" s="1"/>
  <c r="B76" i="1" s="1"/>
  <c r="B83" i="1" s="1"/>
  <c r="B90" i="1" s="1"/>
  <c r="B97" i="1" s="1"/>
  <c r="B104" i="1" s="1"/>
  <c r="B111" i="1" s="1"/>
  <c r="B118" i="1" s="1"/>
  <c r="B125" i="1" s="1"/>
  <c r="B132" i="1" s="1"/>
  <c r="B139" i="1" s="1"/>
  <c r="B146" i="1" s="1"/>
  <c r="B153" i="1" s="1"/>
  <c r="B160" i="1" s="1"/>
  <c r="B167" i="1" s="1"/>
  <c r="B174" i="1" s="1"/>
  <c r="B181" i="1" s="1"/>
  <c r="B188" i="1" s="1"/>
  <c r="B195" i="1" s="1"/>
  <c r="B202" i="1" s="1"/>
  <c r="B209" i="1" s="1"/>
  <c r="B216" i="1" s="1"/>
  <c r="B223" i="1" s="1"/>
  <c r="B230" i="1" s="1"/>
  <c r="B237" i="1" s="1"/>
  <c r="B244" i="1" s="1"/>
  <c r="B251" i="1" s="1"/>
  <c r="B258" i="1" s="1"/>
  <c r="B265" i="1" s="1"/>
  <c r="B272" i="1" s="1"/>
  <c r="B279" i="1" s="1"/>
  <c r="B286" i="1" s="1"/>
  <c r="B293" i="1" s="1"/>
  <c r="B300" i="1" s="1"/>
  <c r="B307" i="1" s="1"/>
  <c r="B314" i="1" s="1"/>
  <c r="B321" i="1" s="1"/>
  <c r="B328" i="1" s="1"/>
  <c r="B335" i="1" s="1"/>
  <c r="B342" i="1" s="1"/>
  <c r="B349" i="1" s="1"/>
  <c r="B356" i="1" s="1"/>
  <c r="B363" i="1" s="1"/>
  <c r="B370" i="1" s="1"/>
  <c r="S19" i="1"/>
  <c r="N19" i="1"/>
  <c r="S18" i="1"/>
  <c r="I18" i="1"/>
  <c r="N18" i="1" s="1"/>
  <c r="S17" i="1"/>
  <c r="N17" i="1"/>
  <c r="B17" i="1"/>
  <c r="S16" i="1"/>
  <c r="N16" i="1"/>
  <c r="S15" i="1"/>
  <c r="N15" i="1"/>
  <c r="B15" i="1"/>
  <c r="S14" i="1"/>
  <c r="N14" i="1"/>
  <c r="T14" i="1"/>
  <c r="S13" i="1"/>
  <c r="N13" i="1"/>
  <c r="W2252" i="1" l="1"/>
  <c r="V2253" i="1"/>
  <c r="V2254" i="1"/>
  <c r="U2254" i="1"/>
  <c r="W2253" i="1"/>
  <c r="B197" i="1"/>
  <c r="B498" i="1"/>
  <c r="B239" i="1"/>
  <c r="B486" i="1"/>
  <c r="B451" i="1"/>
  <c r="B1877" i="1"/>
  <c r="B1876" i="1"/>
  <c r="B1870" i="1"/>
  <c r="B1277" i="1"/>
  <c r="B330" i="1"/>
  <c r="B1368" i="1"/>
  <c r="B407" i="1"/>
  <c r="B710" i="1"/>
  <c r="B1891" i="1"/>
  <c r="B1992" i="1"/>
  <c r="B1011" i="1"/>
  <c r="B1018" i="1"/>
  <c r="B1501" i="1"/>
  <c r="B1065" i="1"/>
  <c r="B260" i="1"/>
  <c r="B225" i="1"/>
  <c r="B1093" i="1"/>
  <c r="B2010" i="1"/>
  <c r="B2017" i="1"/>
  <c r="B2129" i="1"/>
  <c r="B183" i="1"/>
  <c r="B176" i="1"/>
  <c r="B1389" i="1"/>
  <c r="B1431" i="1"/>
  <c r="B1445" i="1"/>
  <c r="B1522" i="1"/>
  <c r="B2073" i="1"/>
  <c r="B1107" i="1"/>
  <c r="B1933" i="1"/>
  <c r="B2080" i="1"/>
  <c r="B2100" i="1"/>
  <c r="B2300" i="1"/>
  <c r="B1179" i="1"/>
  <c r="B1165" i="1"/>
  <c r="I2126" i="1"/>
  <c r="N2126" i="1" s="1"/>
  <c r="B2124" i="1" s="1"/>
  <c r="B2293" i="1"/>
  <c r="I237" i="1"/>
  <c r="N237" i="1" s="1"/>
  <c r="B106" i="1"/>
  <c r="B967" i="1"/>
  <c r="B1333" i="1"/>
  <c r="B442" i="1"/>
  <c r="V14" i="1"/>
  <c r="B717" i="1"/>
  <c r="B904" i="1"/>
  <c r="B2244" i="1"/>
  <c r="B2272" i="1"/>
  <c r="B675" i="1"/>
  <c r="B773" i="1"/>
  <c r="B981" i="1"/>
  <c r="B2031" i="1"/>
  <c r="B2111" i="1"/>
  <c r="T15" i="1"/>
  <c r="T16" i="1" s="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B351" i="1"/>
  <c r="B416" i="1"/>
  <c r="B766" i="1"/>
  <c r="B1242" i="1"/>
  <c r="B1249" i="1"/>
  <c r="B281" i="1"/>
  <c r="B505" i="1"/>
  <c r="B661" i="1"/>
  <c r="B738" i="1"/>
  <c r="B871" i="1"/>
  <c r="B878" i="1"/>
  <c r="B1060" i="1"/>
  <c r="B1207" i="1"/>
  <c r="B1816" i="1"/>
  <c r="B731" i="1"/>
  <c r="B848" i="1"/>
  <c r="B855" i="1"/>
  <c r="B1046" i="1"/>
  <c r="B1793" i="1"/>
  <c r="I1794" i="1"/>
  <c r="N1794" i="1" s="1"/>
  <c r="B491" i="1"/>
  <c r="B556" i="1"/>
  <c r="B612" i="1"/>
  <c r="B792" i="1"/>
  <c r="B857" i="1"/>
  <c r="B906" i="1"/>
  <c r="B955" i="1"/>
  <c r="B1023" i="1"/>
  <c r="I1091" i="1"/>
  <c r="N1091" i="1" s="1"/>
  <c r="B1116" i="1"/>
  <c r="B1326" i="1"/>
  <c r="B1401" i="1"/>
  <c r="B288" i="1"/>
  <c r="B423" i="1"/>
  <c r="I489" i="1"/>
  <c r="N489" i="1" s="1"/>
  <c r="B647" i="1"/>
  <c r="B829" i="1"/>
  <c r="B997" i="1"/>
  <c r="B1088" i="1"/>
  <c r="B1086" i="1"/>
  <c r="B1135" i="1"/>
  <c r="B1312" i="1"/>
  <c r="B232" i="1"/>
  <c r="I328" i="1"/>
  <c r="N328" i="1" s="1"/>
  <c r="I499" i="1"/>
  <c r="N499" i="1" s="1"/>
  <c r="B514" i="1"/>
  <c r="B927" i="1"/>
  <c r="B934" i="1"/>
  <c r="B995" i="1"/>
  <c r="B1289" i="1"/>
  <c r="B1298" i="1"/>
  <c r="U14" i="1"/>
  <c r="U15" i="1" s="1"/>
  <c r="U16" i="1" s="1"/>
  <c r="I233" i="1"/>
  <c r="N233" i="1" s="1"/>
  <c r="B386" i="1"/>
  <c r="B444" i="1"/>
  <c r="B449" i="1"/>
  <c r="B463" i="1"/>
  <c r="B479" i="1"/>
  <c r="B500" i="1"/>
  <c r="B619" i="1"/>
  <c r="B624" i="1"/>
  <c r="B682" i="1"/>
  <c r="B687" i="1"/>
  <c r="B799" i="1"/>
  <c r="B899" i="1"/>
  <c r="B990" i="1"/>
  <c r="B1186" i="1"/>
  <c r="B1291" i="1"/>
  <c r="B1459" i="1"/>
  <c r="B1548" i="1"/>
  <c r="I1862" i="1"/>
  <c r="N1862" i="1" s="1"/>
  <c r="B1865" i="1" s="1"/>
  <c r="B1862" i="1"/>
  <c r="B1897" i="1"/>
  <c r="I1898" i="1"/>
  <c r="N1898" i="1" s="1"/>
  <c r="B1900" i="1" s="1"/>
  <c r="B1932" i="1"/>
  <c r="B2079" i="1"/>
  <c r="B2160" i="1"/>
  <c r="B2265" i="1"/>
  <c r="B1781" i="1"/>
  <c r="B1859" i="1"/>
  <c r="B1872" i="1"/>
  <c r="B1929" i="1"/>
  <c r="B2003" i="1"/>
  <c r="B2024" i="1"/>
  <c r="B2237" i="1"/>
  <c r="B2251" i="1"/>
  <c r="B1590" i="1"/>
  <c r="B2037" i="1"/>
  <c r="B2082" i="1"/>
  <c r="B1674" i="1"/>
  <c r="B1947" i="1"/>
  <c r="B2090" i="1"/>
  <c r="B2279" i="1"/>
  <c r="B2286" i="1"/>
  <c r="B1361" i="1"/>
  <c r="B1487" i="1"/>
  <c r="B1746" i="1"/>
  <c r="B1809" i="1"/>
  <c r="B1921" i="1"/>
  <c r="B2006" i="1"/>
  <c r="B2027" i="1"/>
  <c r="B2313" i="1"/>
  <c r="B1641" i="1"/>
  <c r="B1788" i="1"/>
  <c r="B1884" i="1"/>
  <c r="B1926" i="1"/>
  <c r="B2220" i="1"/>
  <c r="B1030" i="1"/>
  <c r="B1403" i="1"/>
  <c r="B1653" i="1"/>
  <c r="B1732" i="1"/>
  <c r="B1863" i="1"/>
  <c r="B1935" i="1"/>
  <c r="B1989" i="1"/>
  <c r="B2045" i="1"/>
  <c r="B2066" i="1"/>
  <c r="B2167" i="1"/>
  <c r="B2174" i="1"/>
  <c r="B2191" i="1"/>
  <c r="B2314" i="1"/>
  <c r="B99" i="1"/>
  <c r="B323" i="1"/>
  <c r="I384" i="1"/>
  <c r="N384" i="1" s="1"/>
  <c r="B421" i="1"/>
  <c r="B570" i="1"/>
  <c r="I790" i="1"/>
  <c r="N790" i="1" s="1"/>
  <c r="B113" i="1"/>
  <c r="B92" i="1"/>
  <c r="B162" i="1"/>
  <c r="I223" i="1"/>
  <c r="N223" i="1" s="1"/>
  <c r="B388" i="1"/>
  <c r="B409" i="1"/>
  <c r="B428" i="1"/>
  <c r="I447" i="1"/>
  <c r="N447" i="1" s="1"/>
  <c r="B493" i="1"/>
  <c r="I622" i="1"/>
  <c r="N622" i="1" s="1"/>
  <c r="B668" i="1"/>
  <c r="B794" i="1"/>
  <c r="I454" i="1"/>
  <c r="N454" i="1" s="1"/>
  <c r="B456" i="1"/>
  <c r="B890" i="1"/>
  <c r="I890" i="1"/>
  <c r="N890" i="1" s="1"/>
  <c r="B696" i="1"/>
  <c r="B437" i="1"/>
  <c r="I650" i="1"/>
  <c r="N650" i="1" s="1"/>
  <c r="B652" i="1"/>
  <c r="I812" i="1"/>
  <c r="N812" i="1" s="1"/>
  <c r="B813" i="1"/>
  <c r="B822" i="1"/>
  <c r="B834" i="1"/>
  <c r="I832" i="1"/>
  <c r="N832" i="1" s="1"/>
  <c r="B141" i="1"/>
  <c r="I259" i="1"/>
  <c r="N259" i="1" s="1"/>
  <c r="B575" i="1"/>
  <c r="B703" i="1"/>
  <c r="B402" i="1"/>
  <c r="I573" i="1"/>
  <c r="N573" i="1" s="1"/>
  <c r="B633" i="1"/>
  <c r="B808" i="1"/>
  <c r="B120" i="1"/>
  <c r="B190" i="1"/>
  <c r="B246" i="1"/>
  <c r="B470" i="1"/>
  <c r="B780" i="1"/>
  <c r="B379" i="1"/>
  <c r="B507" i="1"/>
  <c r="B563" i="1"/>
  <c r="B680" i="1"/>
  <c r="B745" i="1"/>
  <c r="B752" i="1"/>
  <c r="B785" i="1"/>
  <c r="B820" i="1"/>
  <c r="B897" i="1"/>
  <c r="B911" i="1"/>
  <c r="B948" i="1"/>
  <c r="B1044" i="1"/>
  <c r="B1053" i="1"/>
  <c r="B1123" i="1"/>
  <c r="B1221" i="1"/>
  <c r="I1466" i="1"/>
  <c r="N1466" i="1" s="1"/>
  <c r="B1464" i="1"/>
  <c r="B1494" i="1"/>
  <c r="I1099" i="1"/>
  <c r="N1099" i="1" s="1"/>
  <c r="B1100" i="1"/>
  <c r="I1407" i="1"/>
  <c r="N1407" i="1" s="1"/>
  <c r="B1408" i="1"/>
  <c r="I1028" i="1"/>
  <c r="N1028" i="1" s="1"/>
  <c r="B1067" i="1"/>
  <c r="B1137" i="1"/>
  <c r="B1170" i="1"/>
  <c r="I1176" i="1"/>
  <c r="N1176" i="1" s="1"/>
  <c r="B1177" i="1"/>
  <c r="B953" i="1"/>
  <c r="B983" i="1"/>
  <c r="I993" i="1"/>
  <c r="N993" i="1" s="1"/>
  <c r="B1032" i="1"/>
  <c r="B1095" i="1"/>
  <c r="B1142" i="1"/>
  <c r="I1140" i="1"/>
  <c r="N1140" i="1" s="1"/>
  <c r="B1172" i="1"/>
  <c r="B1184" i="1"/>
  <c r="B1268" i="1"/>
  <c r="B1527" i="1"/>
  <c r="I1283" i="1"/>
  <c r="N1283" i="1" s="1"/>
  <c r="B1282" i="1"/>
  <c r="I1385" i="1"/>
  <c r="N1385" i="1" s="1"/>
  <c r="B1387" i="1"/>
  <c r="B253" i="1"/>
  <c r="B337" i="1"/>
  <c r="B477" i="1"/>
  <c r="B542" i="1"/>
  <c r="B549" i="1"/>
  <c r="B584" i="1"/>
  <c r="B654" i="1"/>
  <c r="B801" i="1"/>
  <c r="B1058" i="1"/>
  <c r="B1074" i="1"/>
  <c r="B1443" i="1"/>
  <c r="B1452" i="1"/>
  <c r="B1506" i="1"/>
  <c r="B1886" i="1"/>
  <c r="I477" i="1"/>
  <c r="N477" i="1" s="1"/>
  <c r="B598" i="1"/>
  <c r="B640" i="1"/>
  <c r="B659" i="1"/>
  <c r="B724" i="1"/>
  <c r="B759" i="1"/>
  <c r="B778" i="1"/>
  <c r="B850" i="1"/>
  <c r="B864" i="1"/>
  <c r="B925" i="1"/>
  <c r="B969" i="1"/>
  <c r="B974" i="1"/>
  <c r="I1000" i="1"/>
  <c r="N1000" i="1" s="1"/>
  <c r="B1002" i="1"/>
  <c r="B1233" i="1"/>
  <c r="B1305" i="1"/>
  <c r="I1421" i="1"/>
  <c r="N1421" i="1" s="1"/>
  <c r="B1422" i="1"/>
  <c r="B1478" i="1"/>
  <c r="B1492" i="1"/>
  <c r="B127" i="1"/>
  <c r="B148" i="1"/>
  <c r="B395" i="1"/>
  <c r="B430" i="1"/>
  <c r="B528" i="1"/>
  <c r="B589" i="1"/>
  <c r="B617" i="1"/>
  <c r="B722" i="1"/>
  <c r="B862" i="1"/>
  <c r="I902" i="1"/>
  <c r="N902" i="1" s="1"/>
  <c r="I923" i="1"/>
  <c r="N923" i="1" s="1"/>
  <c r="B976" i="1"/>
  <c r="B1151" i="1"/>
  <c r="B1396" i="1"/>
  <c r="I1476" i="1"/>
  <c r="N1476" i="1" s="1"/>
  <c r="B1578" i="1"/>
  <c r="B913" i="1"/>
  <c r="B932" i="1"/>
  <c r="B962" i="1"/>
  <c r="B1009" i="1"/>
  <c r="B1051" i="1"/>
  <c r="B1081" i="1"/>
  <c r="B1109" i="1"/>
  <c r="B1156" i="1"/>
  <c r="B1214" i="1"/>
  <c r="B1240" i="1"/>
  <c r="B1263" i="1"/>
  <c r="B1331" i="1"/>
  <c r="B1347" i="1"/>
  <c r="B1382" i="1"/>
  <c r="B1410" i="1"/>
  <c r="B1611" i="1"/>
  <c r="B1655" i="1"/>
  <c r="B1688" i="1"/>
  <c r="B1697" i="1"/>
  <c r="B1704" i="1"/>
  <c r="B1711" i="1"/>
  <c r="B1739" i="1"/>
  <c r="B1851" i="1"/>
  <c r="B1949" i="1"/>
  <c r="B1999" i="1"/>
  <c r="I2031" i="1"/>
  <c r="N2031" i="1" s="1"/>
  <c r="B2033" i="1" s="1"/>
  <c r="B2030" i="1"/>
  <c r="B2159" i="1"/>
  <c r="B1247" i="1"/>
  <c r="B1284" i="1"/>
  <c r="B1319" i="1"/>
  <c r="B1424" i="1"/>
  <c r="B1429" i="1"/>
  <c r="B1515" i="1"/>
  <c r="B1866" i="1"/>
  <c r="B1904" i="1"/>
  <c r="I1906" i="1"/>
  <c r="N1906" i="1" s="1"/>
  <c r="B1907" i="1" s="1"/>
  <c r="B1967" i="1"/>
  <c r="B1968" i="1"/>
  <c r="B1996" i="1"/>
  <c r="B2051" i="1"/>
  <c r="I2051" i="1"/>
  <c r="N2051" i="1" s="1"/>
  <c r="B2054" i="1" s="1"/>
  <c r="B2146" i="1"/>
  <c r="B2230" i="1"/>
  <c r="B2254" i="1"/>
  <c r="B2257" i="1"/>
  <c r="B1613" i="1"/>
  <c r="B1648" i="1"/>
  <c r="B1894" i="1"/>
  <c r="B1975" i="1"/>
  <c r="B1974" i="1"/>
  <c r="B2062" i="1"/>
  <c r="B2149" i="1"/>
  <c r="B2212" i="1"/>
  <c r="I2212" i="1"/>
  <c r="N2212" i="1" s="1"/>
  <c r="B2215" i="1" s="1"/>
  <c r="B1723" i="1"/>
  <c r="B1737" i="1"/>
  <c r="B1800" i="1"/>
  <c r="B1844" i="1"/>
  <c r="B1925" i="1"/>
  <c r="I1975" i="1"/>
  <c r="N1975" i="1" s="1"/>
  <c r="B1977" i="1" s="1"/>
  <c r="I2017" i="1"/>
  <c r="N2017" i="1" s="1"/>
  <c r="B2019" i="1" s="1"/>
  <c r="B2016" i="1"/>
  <c r="B1417" i="1"/>
  <c r="B1499" i="1"/>
  <c r="B1550" i="1"/>
  <c r="B1597" i="1"/>
  <c r="B1627" i="1"/>
  <c r="B1716" i="1"/>
  <c r="B1760" i="1"/>
  <c r="B1830" i="1"/>
  <c r="B1869" i="1"/>
  <c r="B1879" i="1"/>
  <c r="B1898" i="1"/>
  <c r="B2013" i="1"/>
  <c r="B2150" i="1"/>
  <c r="B2258" i="1"/>
  <c r="B920" i="1"/>
  <c r="B946" i="1"/>
  <c r="B1039" i="1"/>
  <c r="B1508" i="1"/>
  <c r="B1536" i="1"/>
  <c r="B1585" i="1"/>
  <c r="B1592" i="1"/>
  <c r="B1669" i="1"/>
  <c r="B1767" i="1"/>
  <c r="B1807" i="1"/>
  <c r="B1905" i="1"/>
  <c r="B1912" i="1"/>
  <c r="B1954" i="1"/>
  <c r="B2152" i="1"/>
  <c r="B2184" i="1"/>
  <c r="B2241" i="1"/>
  <c r="B757" i="1"/>
  <c r="B787" i="1"/>
  <c r="B815" i="1"/>
  <c r="B1144" i="1"/>
  <c r="B1261" i="1"/>
  <c r="B1324" i="1"/>
  <c r="B1338" i="1"/>
  <c r="B1620" i="1"/>
  <c r="B1634" i="1"/>
  <c r="B1660" i="1"/>
  <c r="B1676" i="1"/>
  <c r="B1709" i="1"/>
  <c r="B1718" i="1"/>
  <c r="B1835" i="1"/>
  <c r="B1852" i="1"/>
  <c r="B1880" i="1"/>
  <c r="B1893" i="1"/>
  <c r="B1928" i="1"/>
  <c r="B1939" i="1"/>
  <c r="B1957" i="1"/>
  <c r="B2097" i="1"/>
  <c r="B2108" i="1"/>
  <c r="I2183" i="1"/>
  <c r="N2183" i="1" s="1"/>
  <c r="B2187" i="1" s="1"/>
  <c r="B2194" i="1"/>
  <c r="B2247" i="1"/>
  <c r="B2276" i="1"/>
  <c r="B2101" i="1"/>
  <c r="B2115" i="1"/>
  <c r="B2135" i="1"/>
  <c r="B2157" i="1"/>
  <c r="B2192" i="1"/>
  <c r="B2223" i="1"/>
  <c r="B2240" i="1"/>
  <c r="B2255" i="1"/>
  <c r="B1936" i="1"/>
  <c r="B2048" i="1"/>
  <c r="B2052" i="1"/>
  <c r="B2059" i="1"/>
  <c r="B2086" i="1"/>
  <c r="B2128" i="1"/>
  <c r="B2181" i="1"/>
  <c r="B2243" i="1"/>
  <c r="B2289" i="1"/>
  <c r="B1922" i="1"/>
  <c r="B1964" i="1"/>
  <c r="B1961" i="1"/>
  <c r="B1982" i="1"/>
  <c r="B1988" i="1"/>
  <c r="B2044" i="1"/>
  <c r="B2087" i="1"/>
  <c r="B2094" i="1"/>
  <c r="B2114" i="1"/>
  <c r="B2136" i="1"/>
  <c r="B2262" i="1"/>
  <c r="B2296" i="1"/>
  <c r="B2282" i="1"/>
  <c r="B1956" i="1"/>
  <c r="B2055" i="1"/>
  <c r="B2104" i="1"/>
  <c r="B2132" i="1"/>
  <c r="B2268" i="1"/>
  <c r="B2285" i="1"/>
  <c r="V16" i="1"/>
  <c r="I212" i="1"/>
  <c r="N212" i="1" s="1"/>
  <c r="B211" i="1"/>
  <c r="B204" i="1"/>
  <c r="I269" i="1"/>
  <c r="N269" i="1" s="1"/>
  <c r="B267" i="1"/>
  <c r="B85" i="1"/>
  <c r="B302" i="1"/>
  <c r="B344" i="1"/>
  <c r="I342" i="1"/>
  <c r="N342" i="1" s="1"/>
  <c r="I482" i="1"/>
  <c r="N482" i="1" s="1"/>
  <c r="B484" i="1"/>
  <c r="B358" i="1"/>
  <c r="I446" i="1"/>
  <c r="N446" i="1" s="1"/>
  <c r="B533" i="1"/>
  <c r="B596" i="1"/>
  <c r="I594" i="1"/>
  <c r="N594" i="1" s="1"/>
  <c r="B169" i="1"/>
  <c r="I341" i="1"/>
  <c r="N341" i="1" s="1"/>
  <c r="B316" i="1"/>
  <c r="B381" i="1"/>
  <c r="T378" i="1"/>
  <c r="U379" i="1"/>
  <c r="B393" i="1"/>
  <c r="B414" i="1"/>
  <c r="I510" i="1"/>
  <c r="N510" i="1" s="1"/>
  <c r="B512" i="1"/>
  <c r="B540" i="1"/>
  <c r="B582" i="1"/>
  <c r="B295" i="1"/>
  <c r="I293" i="1"/>
  <c r="N293" i="1" s="1"/>
  <c r="B134" i="1"/>
  <c r="B218" i="1"/>
  <c r="I272" i="1"/>
  <c r="N272" i="1" s="1"/>
  <c r="B274" i="1"/>
  <c r="B365" i="1"/>
  <c r="B372" i="1"/>
  <c r="I391" i="1"/>
  <c r="N391" i="1" s="1"/>
  <c r="B435" i="1"/>
  <c r="B535" i="1"/>
  <c r="B561" i="1"/>
  <c r="B309" i="1"/>
  <c r="B155" i="1"/>
  <c r="I216" i="1"/>
  <c r="N216" i="1" s="1"/>
  <c r="I279" i="1"/>
  <c r="N279" i="1" s="1"/>
  <c r="B400" i="1"/>
  <c r="I433" i="1"/>
  <c r="N433" i="1" s="1"/>
  <c r="B458" i="1"/>
  <c r="B465" i="1"/>
  <c r="B472" i="1"/>
  <c r="B568" i="1"/>
  <c r="B577" i="1"/>
  <c r="B673" i="1"/>
  <c r="B689" i="1"/>
  <c r="B715" i="1"/>
  <c r="B764" i="1"/>
  <c r="B626" i="1"/>
  <c r="B736" i="1"/>
  <c r="I734" i="1"/>
  <c r="N734" i="1" s="1"/>
  <c r="B708" i="1"/>
  <c r="B729" i="1"/>
  <c r="B666" i="1"/>
  <c r="B701" i="1"/>
  <c r="I776" i="1"/>
  <c r="N776" i="1" s="1"/>
  <c r="B631" i="1"/>
  <c r="B836" i="1"/>
  <c r="I853" i="1"/>
  <c r="N853" i="1" s="1"/>
  <c r="I678" i="1"/>
  <c r="N678" i="1" s="1"/>
  <c r="B771" i="1"/>
  <c r="B827" i="1"/>
  <c r="I825" i="1"/>
  <c r="N825" i="1" s="1"/>
  <c r="I867" i="1"/>
  <c r="N867" i="1" s="1"/>
  <c r="B869" i="1"/>
  <c r="B554" i="1"/>
  <c r="B605" i="1"/>
  <c r="B603" i="1"/>
  <c r="B638" i="1"/>
  <c r="I657" i="1"/>
  <c r="N657" i="1" s="1"/>
  <c r="I769" i="1"/>
  <c r="N769" i="1" s="1"/>
  <c r="B806" i="1"/>
  <c r="I805" i="1"/>
  <c r="N805" i="1" s="1"/>
  <c r="B521" i="1"/>
  <c r="B526" i="1"/>
  <c r="B547" i="1"/>
  <c r="B591" i="1"/>
  <c r="B610" i="1"/>
  <c r="I636" i="1"/>
  <c r="N636" i="1" s="1"/>
  <c r="I685" i="1"/>
  <c r="N685" i="1" s="1"/>
  <c r="B743" i="1"/>
  <c r="B750" i="1"/>
  <c r="I818" i="1"/>
  <c r="N818" i="1" s="1"/>
  <c r="I839" i="1"/>
  <c r="N839" i="1" s="1"/>
  <c r="B841" i="1"/>
  <c r="B519" i="1"/>
  <c r="B645" i="1"/>
  <c r="B694" i="1"/>
  <c r="B892" i="1"/>
  <c r="B918" i="1"/>
  <c r="I930" i="1"/>
  <c r="N930" i="1" s="1"/>
  <c r="I945" i="1"/>
  <c r="N945" i="1" s="1"/>
  <c r="I965" i="1"/>
  <c r="N965" i="1" s="1"/>
  <c r="I972" i="1"/>
  <c r="N972" i="1" s="1"/>
  <c r="I1063" i="1"/>
  <c r="N1063" i="1" s="1"/>
  <c r="I1070" i="1"/>
  <c r="N1070" i="1" s="1"/>
  <c r="B1072" i="1"/>
  <c r="B1130" i="1"/>
  <c r="B939" i="1"/>
  <c r="I937" i="1"/>
  <c r="N937" i="1" s="1"/>
  <c r="I1082" i="1"/>
  <c r="N1082" i="1" s="1"/>
  <c r="B1079" i="1"/>
  <c r="B941" i="1"/>
  <c r="I981" i="1"/>
  <c r="N981" i="1" s="1"/>
  <c r="B1198" i="1"/>
  <c r="I1197" i="1"/>
  <c r="N1197" i="1" s="1"/>
  <c r="I1088" i="1"/>
  <c r="N1088" i="1" s="1"/>
  <c r="B1128" i="1"/>
  <c r="I1154" i="1"/>
  <c r="N1154" i="1" s="1"/>
  <c r="I1169" i="1"/>
  <c r="N1169" i="1" s="1"/>
  <c r="B843" i="1"/>
  <c r="B1004" i="1"/>
  <c r="I1055" i="1"/>
  <c r="N1055" i="1" s="1"/>
  <c r="I1057" i="1"/>
  <c r="N1057" i="1" s="1"/>
  <c r="I1112" i="1"/>
  <c r="N1112" i="1" s="1"/>
  <c r="B1114" i="1"/>
  <c r="B883" i="1"/>
  <c r="I896" i="1"/>
  <c r="N896" i="1" s="1"/>
  <c r="B1163" i="1"/>
  <c r="I1192" i="1"/>
  <c r="N1192" i="1" s="1"/>
  <c r="B1191" i="1"/>
  <c r="B1121" i="1"/>
  <c r="B876" i="1"/>
  <c r="B885" i="1"/>
  <c r="B1016" i="1"/>
  <c r="B1037" i="1"/>
  <c r="B1149" i="1"/>
  <c r="B1205" i="1"/>
  <c r="I1203" i="1"/>
  <c r="N1203" i="1" s="1"/>
  <c r="B1235" i="1"/>
  <c r="B988" i="1"/>
  <c r="B1212" i="1"/>
  <c r="B1025" i="1"/>
  <c r="I1230" i="1"/>
  <c r="N1230" i="1" s="1"/>
  <c r="B1226" i="1"/>
  <c r="B1632" i="1"/>
  <c r="I1631" i="1"/>
  <c r="N1631" i="1" s="1"/>
  <c r="B960" i="1"/>
  <c r="B1102" i="1"/>
  <c r="I1133" i="1"/>
  <c r="N1133" i="1" s="1"/>
  <c r="B1193" i="1"/>
  <c r="B1219" i="1"/>
  <c r="B1296" i="1"/>
  <c r="I1350" i="1"/>
  <c r="N1350" i="1" s="1"/>
  <c r="B1352" i="1"/>
  <c r="I1368" i="1"/>
  <c r="N1368" i="1" s="1"/>
  <c r="B1366" i="1"/>
  <c r="I1684" i="1"/>
  <c r="N1684" i="1" s="1"/>
  <c r="B1681" i="1"/>
  <c r="I1287" i="1"/>
  <c r="N1287" i="1" s="1"/>
  <c r="B1310" i="1"/>
  <c r="B1450" i="1"/>
  <c r="I1448" i="1"/>
  <c r="N1448" i="1" s="1"/>
  <c r="I1499" i="1"/>
  <c r="N1499" i="1" s="1"/>
  <c r="B1158" i="1"/>
  <c r="I1259" i="1"/>
  <c r="N1259" i="1" s="1"/>
  <c r="B1303" i="1"/>
  <c r="B1200" i="1"/>
  <c r="B1254" i="1"/>
  <c r="I1266" i="1"/>
  <c r="N1266" i="1" s="1"/>
  <c r="B1345" i="1"/>
  <c r="I1343" i="1"/>
  <c r="N1343" i="1" s="1"/>
  <c r="I1469" i="1"/>
  <c r="N1469" i="1" s="1"/>
  <c r="B1471" i="1"/>
  <c r="B1228" i="1"/>
  <c r="B1270" i="1"/>
  <c r="I1320" i="1"/>
  <c r="N1320" i="1" s="1"/>
  <c r="B1317" i="1"/>
  <c r="B1466" i="1"/>
  <c r="I1515" i="1"/>
  <c r="N1515" i="1" s="1"/>
  <c r="B1513" i="1"/>
  <c r="B1340" i="1"/>
  <c r="B1380" i="1"/>
  <c r="B1415" i="1"/>
  <c r="B1695" i="1"/>
  <c r="I1694" i="1"/>
  <c r="N1694" i="1" s="1"/>
  <c r="B1354" i="1"/>
  <c r="B1436" i="1"/>
  <c r="I1537" i="1"/>
  <c r="N1537" i="1" s="1"/>
  <c r="B1534" i="1"/>
  <c r="I1372" i="1"/>
  <c r="N1372" i="1" s="1"/>
  <c r="B1373" i="1"/>
  <c r="B1473" i="1"/>
  <c r="B1751" i="1"/>
  <c r="I1753" i="1"/>
  <c r="N1753" i="1" s="1"/>
  <c r="B1256" i="1"/>
  <c r="B1275" i="1"/>
  <c r="I1329" i="1"/>
  <c r="N1329" i="1" s="1"/>
  <c r="B1359" i="1"/>
  <c r="B1394" i="1"/>
  <c r="I1428" i="1"/>
  <c r="N1428" i="1" s="1"/>
  <c r="B1375" i="1"/>
  <c r="B1725" i="1"/>
  <c r="B1758" i="1"/>
  <c r="B1774" i="1"/>
  <c r="B1845" i="1"/>
  <c r="B1438" i="1"/>
  <c r="B1480" i="1"/>
  <c r="I1524" i="1"/>
  <c r="N1524" i="1" s="1"/>
  <c r="B1520" i="1"/>
  <c r="I1525" i="1"/>
  <c r="N1525" i="1" s="1"/>
  <c r="I1772" i="1"/>
  <c r="N1772" i="1" s="1"/>
  <c r="B1772" i="1"/>
  <c r="B1848" i="1"/>
  <c r="B1618" i="1"/>
  <c r="B1683" i="1"/>
  <c r="B1604" i="1"/>
  <c r="I1602" i="1"/>
  <c r="N1602" i="1" s="1"/>
  <c r="B1814" i="1"/>
  <c r="B1828" i="1"/>
  <c r="I1827" i="1"/>
  <c r="N1827" i="1" s="1"/>
  <c r="B1730" i="1"/>
  <c r="I1729" i="1"/>
  <c r="N1729" i="1" s="1"/>
  <c r="B1779" i="1"/>
  <c r="I1778" i="1"/>
  <c r="N1778" i="1" s="1"/>
  <c r="I1809" i="1"/>
  <c r="N1809" i="1" s="1"/>
  <c r="I1912" i="1"/>
  <c r="N1912" i="1" s="1"/>
  <c r="B1914" i="1" s="1"/>
  <c r="B1911" i="1"/>
  <c r="I1711" i="1"/>
  <c r="N1711" i="1" s="1"/>
  <c r="I1835" i="1"/>
  <c r="N1835" i="1" s="1"/>
  <c r="I1857" i="1"/>
  <c r="N1857" i="1" s="1"/>
  <c r="B1858" i="1" s="1"/>
  <c r="B1855" i="1"/>
  <c r="I1458" i="1"/>
  <c r="N1458" i="1" s="1"/>
  <c r="B1457" i="1"/>
  <c r="B1571" i="1"/>
  <c r="I1570" i="1"/>
  <c r="N1570" i="1" s="1"/>
  <c r="B1569" i="1"/>
  <c r="B1576" i="1"/>
  <c r="B1667" i="1"/>
  <c r="B1541" i="1"/>
  <c r="B1557" i="1"/>
  <c r="B1599" i="1"/>
  <c r="B1625" i="1"/>
  <c r="I1644" i="1"/>
  <c r="N1644" i="1" s="1"/>
  <c r="B1646" i="1"/>
  <c r="B1662" i="1"/>
  <c r="B1543" i="1"/>
  <c r="B1555" i="1"/>
  <c r="B1564" i="1"/>
  <c r="B1562" i="1"/>
  <c r="I1600" i="1"/>
  <c r="N1600" i="1" s="1"/>
  <c r="I1624" i="1"/>
  <c r="N1624" i="1" s="1"/>
  <c r="B1639" i="1"/>
  <c r="B1690" i="1"/>
  <c r="I1727" i="1"/>
  <c r="N1727" i="1" s="1"/>
  <c r="B1856" i="1"/>
  <c r="B1953" i="1"/>
  <c r="B1960" i="1"/>
  <c r="I1959" i="1"/>
  <c r="N1959" i="1" s="1"/>
  <c r="B1963" i="1" s="1"/>
  <c r="B2002" i="1"/>
  <c r="I2003" i="1"/>
  <c r="N2003" i="1" s="1"/>
  <c r="B2005" i="1" s="1"/>
  <c r="B2290" i="1"/>
  <c r="B1950" i="1"/>
  <c r="I1485" i="1"/>
  <c r="N1485" i="1" s="1"/>
  <c r="B1485" i="1"/>
  <c r="B1529" i="1"/>
  <c r="B1583" i="1"/>
  <c r="B1606" i="1"/>
  <c r="B1753" i="1"/>
  <c r="B1841" i="1"/>
  <c r="B1873" i="1"/>
  <c r="B1887" i="1"/>
  <c r="B1942" i="1"/>
  <c r="B2012" i="1"/>
  <c r="B1795" i="1"/>
  <c r="B1823" i="1"/>
  <c r="B1901" i="1"/>
  <c r="B1970" i="1"/>
  <c r="B1985" i="1"/>
  <c r="B2075" i="1"/>
  <c r="B2164" i="1"/>
  <c r="B2185" i="1"/>
  <c r="B2034" i="1"/>
  <c r="B2040" i="1"/>
  <c r="B2083" i="1"/>
  <c r="I2088" i="1"/>
  <c r="N2088" i="1" s="1"/>
  <c r="B2089" i="1" s="1"/>
  <c r="B2143" i="1"/>
  <c r="I1987" i="1"/>
  <c r="N1987" i="1" s="1"/>
  <c r="B1991" i="1" s="1"/>
  <c r="B2069" i="1"/>
  <c r="B2153" i="1"/>
  <c r="B2248" i="1"/>
  <c r="B2278" i="1"/>
  <c r="B1702" i="1"/>
  <c r="B1765" i="1"/>
  <c r="B1837" i="1"/>
  <c r="B1842" i="1"/>
  <c r="B1908" i="1"/>
  <c r="B1943" i="1"/>
  <c r="B1946" i="1"/>
  <c r="B1995" i="1"/>
  <c r="B2009" i="1"/>
  <c r="I2095" i="1"/>
  <c r="N2095" i="1" s="1"/>
  <c r="B2096" i="1" s="1"/>
  <c r="B2093" i="1"/>
  <c r="B2178" i="1"/>
  <c r="B1786" i="1"/>
  <c r="B1821" i="1"/>
  <c r="B1849" i="1"/>
  <c r="B1918" i="1"/>
  <c r="B1919" i="1"/>
  <c r="B1978" i="1"/>
  <c r="B1998" i="1"/>
  <c r="B2047" i="1"/>
  <c r="B2118" i="1"/>
  <c r="B2139" i="1"/>
  <c r="B1744" i="1"/>
  <c r="B1802" i="1"/>
  <c r="I1819" i="1"/>
  <c r="N1819" i="1" s="1"/>
  <c r="B1883" i="1"/>
  <c r="B1890" i="1"/>
  <c r="B1915" i="1"/>
  <c r="B1940" i="1"/>
  <c r="B2103" i="1"/>
  <c r="I2119" i="1"/>
  <c r="N2119" i="1" s="1"/>
  <c r="B2117" i="1" s="1"/>
  <c r="B2188" i="1"/>
  <c r="B1984" i="1"/>
  <c r="B2041" i="1"/>
  <c r="B2061" i="1"/>
  <c r="B2065" i="1"/>
  <c r="I2064" i="1"/>
  <c r="N2064" i="1" s="1"/>
  <c r="B2068" i="1" s="1"/>
  <c r="B2072" i="1"/>
  <c r="B2156" i="1"/>
  <c r="B2166" i="1"/>
  <c r="B2180" i="1"/>
  <c r="B2261" i="1"/>
  <c r="B2264" i="1"/>
  <c r="B2195" i="1"/>
  <c r="I2219" i="1"/>
  <c r="N2219" i="1" s="1"/>
  <c r="B2222" i="1" s="1"/>
  <c r="B2219" i="1"/>
  <c r="B2199" i="1"/>
  <c r="I2200" i="1"/>
  <c r="N2200" i="1" s="1"/>
  <c r="B2201" i="1" s="1"/>
  <c r="B2198" i="1"/>
  <c r="B2205" i="1"/>
  <c r="I2204" i="1"/>
  <c r="N2204" i="1" s="1"/>
  <c r="B2208" i="1" s="1"/>
  <c r="B2250" i="1"/>
  <c r="B2026" i="1"/>
  <c r="B2023" i="1"/>
  <c r="B2076" i="1"/>
  <c r="I2132" i="1"/>
  <c r="N2132" i="1" s="1"/>
  <c r="B2131" i="1" s="1"/>
  <c r="I2135" i="1"/>
  <c r="N2135" i="1" s="1"/>
  <c r="B2138" i="1" s="1"/>
  <c r="B2142" i="1"/>
  <c r="B2227" i="1"/>
  <c r="B2020" i="1"/>
  <c r="B2038" i="1"/>
  <c r="I2109" i="1"/>
  <c r="N2109" i="1" s="1"/>
  <c r="B2110" i="1" s="1"/>
  <c r="B2107" i="1"/>
  <c r="B2145" i="1"/>
  <c r="B2209" i="1"/>
  <c r="B1971" i="1"/>
  <c r="B2058" i="1"/>
  <c r="B2125" i="1"/>
  <c r="B2234" i="1"/>
  <c r="B2311" i="1"/>
  <c r="B2177" i="1"/>
  <c r="B2206" i="1"/>
  <c r="B2226" i="1"/>
  <c r="B2275" i="1"/>
  <c r="B1981" i="1"/>
  <c r="B2170" i="1"/>
  <c r="B2202" i="1"/>
  <c r="B2216" i="1"/>
  <c r="B2213" i="1"/>
  <c r="B2299" i="1"/>
  <c r="B2307" i="1"/>
  <c r="I2169" i="1"/>
  <c r="N2169" i="1" s="1"/>
  <c r="B2173" i="1" s="1"/>
  <c r="B2297" i="1"/>
  <c r="B2163" i="1"/>
  <c r="B2171" i="1"/>
  <c r="B2233" i="1"/>
  <c r="B2236" i="1"/>
  <c r="B2271" i="1"/>
  <c r="B2306" i="1"/>
  <c r="B2283" i="1"/>
  <c r="B2229" i="1"/>
  <c r="B2269" i="1"/>
  <c r="B2292" i="1"/>
  <c r="B2304" i="1"/>
  <c r="V2255" i="1" l="1"/>
  <c r="W2254" i="1"/>
  <c r="U2255" i="1"/>
  <c r="V15" i="1"/>
  <c r="U380" i="1"/>
  <c r="W378" i="1"/>
  <c r="T379" i="1"/>
  <c r="V17" i="1"/>
  <c r="U17" i="1"/>
  <c r="V379" i="1"/>
  <c r="T42" i="1"/>
  <c r="V2256" i="1" l="1"/>
  <c r="U2256" i="1"/>
  <c r="W2255" i="1"/>
  <c r="T43" i="1"/>
  <c r="V18" i="1"/>
  <c r="U18" i="1"/>
  <c r="W379" i="1"/>
  <c r="T380" i="1"/>
  <c r="V380" i="1"/>
  <c r="U381" i="1"/>
  <c r="U2257" i="1" l="1"/>
  <c r="W2256" i="1"/>
  <c r="V2257" i="1"/>
  <c r="W380" i="1"/>
  <c r="T381" i="1"/>
  <c r="V382" i="1" s="1"/>
  <c r="U19" i="1"/>
  <c r="V19" i="1"/>
  <c r="U382" i="1"/>
  <c r="T44" i="1"/>
  <c r="V381" i="1"/>
  <c r="U2258" i="1" l="1"/>
  <c r="W2257" i="1"/>
  <c r="V2258" i="1"/>
  <c r="U383" i="1"/>
  <c r="W381" i="1"/>
  <c r="T382" i="1"/>
  <c r="U20" i="1"/>
  <c r="V20" i="1"/>
  <c r="T45" i="1"/>
  <c r="U2259" i="1" l="1"/>
  <c r="V2259" i="1"/>
  <c r="W2258" i="1"/>
  <c r="W382" i="1"/>
  <c r="T383" i="1"/>
  <c r="V384" i="1" s="1"/>
  <c r="T46" i="1"/>
  <c r="V21" i="1"/>
  <c r="U21" i="1"/>
  <c r="U384" i="1"/>
  <c r="V383" i="1"/>
  <c r="U2260" i="1" l="1"/>
  <c r="W2259" i="1"/>
  <c r="V2260" i="1"/>
  <c r="U385" i="1"/>
  <c r="V22" i="1"/>
  <c r="U22" i="1"/>
  <c r="T384" i="1"/>
  <c r="W383" i="1"/>
  <c r="B383" i="1" s="1"/>
  <c r="T47" i="1"/>
  <c r="V2261" i="1" l="1"/>
  <c r="U2261" i="1"/>
  <c r="W2260" i="1"/>
  <c r="T48" i="1"/>
  <c r="T385" i="1"/>
  <c r="V386" i="1" s="1"/>
  <c r="W384" i="1"/>
  <c r="U23" i="1"/>
  <c r="V23" i="1"/>
  <c r="U386" i="1"/>
  <c r="V385" i="1"/>
  <c r="U2262" i="1" l="1"/>
  <c r="V2262" i="1"/>
  <c r="W2261" i="1"/>
  <c r="U387" i="1"/>
  <c r="T386" i="1"/>
  <c r="W385" i="1"/>
  <c r="V24" i="1"/>
  <c r="U24" i="1"/>
  <c r="T49" i="1"/>
  <c r="V2263" i="1" l="1"/>
  <c r="U2263" i="1"/>
  <c r="W2262" i="1"/>
  <c r="T50" i="1"/>
  <c r="V25" i="1"/>
  <c r="U25" i="1"/>
  <c r="T387" i="1"/>
  <c r="W386" i="1"/>
  <c r="U388" i="1"/>
  <c r="V387" i="1"/>
  <c r="V2264" i="1" l="1"/>
  <c r="U2264" i="1"/>
  <c r="W2263" i="1"/>
  <c r="W387" i="1"/>
  <c r="T388" i="1"/>
  <c r="V389" i="1" s="1"/>
  <c r="T51" i="1"/>
  <c r="V388" i="1"/>
  <c r="V26" i="1"/>
  <c r="U26" i="1"/>
  <c r="U389" i="1"/>
  <c r="U2265" i="1" l="1"/>
  <c r="V2265" i="1"/>
  <c r="W2264" i="1"/>
  <c r="T52" i="1"/>
  <c r="U390" i="1"/>
  <c r="U27" i="1"/>
  <c r="V27" i="1"/>
  <c r="W388" i="1"/>
  <c r="T389" i="1"/>
  <c r="U2266" i="1" l="1"/>
  <c r="V2266" i="1"/>
  <c r="W2265" i="1"/>
  <c r="W389" i="1"/>
  <c r="T390" i="1"/>
  <c r="V391" i="1" s="1"/>
  <c r="V28" i="1"/>
  <c r="U28" i="1"/>
  <c r="V390" i="1"/>
  <c r="U391" i="1"/>
  <c r="T53" i="1"/>
  <c r="U2267" i="1" l="1"/>
  <c r="V2267" i="1"/>
  <c r="W2266" i="1"/>
  <c r="U392" i="1"/>
  <c r="U29" i="1"/>
  <c r="V29" i="1"/>
  <c r="W390" i="1"/>
  <c r="B390" i="1" s="1"/>
  <c r="T391" i="1"/>
  <c r="T54" i="1"/>
  <c r="U2268" i="1" l="1"/>
  <c r="V2268" i="1"/>
  <c r="W2267" i="1"/>
  <c r="W391" i="1"/>
  <c r="T392" i="1"/>
  <c r="V393" i="1" s="1"/>
  <c r="V30" i="1"/>
  <c r="U30" i="1"/>
  <c r="U393" i="1"/>
  <c r="V392" i="1"/>
  <c r="T55" i="1"/>
  <c r="U2269" i="1" l="1"/>
  <c r="W2268" i="1"/>
  <c r="V2269" i="1"/>
  <c r="U394" i="1"/>
  <c r="U31" i="1"/>
  <c r="V31" i="1"/>
  <c r="W392" i="1"/>
  <c r="T393" i="1"/>
  <c r="T56" i="1"/>
  <c r="V2270" i="1" l="1"/>
  <c r="U2270" i="1"/>
  <c r="W2269" i="1"/>
  <c r="T57" i="1"/>
  <c r="T394" i="1"/>
  <c r="W393" i="1"/>
  <c r="V32" i="1"/>
  <c r="U32" i="1"/>
  <c r="V394" i="1"/>
  <c r="U395" i="1"/>
  <c r="U2271" i="1" l="1"/>
  <c r="W2270" i="1"/>
  <c r="V2271" i="1"/>
  <c r="V33" i="1"/>
  <c r="U33" i="1"/>
  <c r="T395" i="1"/>
  <c r="V396" i="1" s="1"/>
  <c r="W394" i="1"/>
  <c r="T58" i="1"/>
  <c r="U396" i="1"/>
  <c r="V395" i="1"/>
  <c r="U2272" i="1" l="1"/>
  <c r="V2272" i="1"/>
  <c r="W2271" i="1"/>
  <c r="T59" i="1"/>
  <c r="W395" i="1"/>
  <c r="T396" i="1"/>
  <c r="V34" i="1"/>
  <c r="U34" i="1"/>
  <c r="U397" i="1"/>
  <c r="U2273" i="1" l="1"/>
  <c r="V2273" i="1"/>
  <c r="W2272" i="1"/>
  <c r="U35" i="1"/>
  <c r="V35" i="1"/>
  <c r="T397" i="1"/>
  <c r="V398" i="1" s="1"/>
  <c r="W396" i="1"/>
  <c r="T60" i="1"/>
  <c r="U398" i="1"/>
  <c r="V397" i="1"/>
  <c r="U2274" i="1" l="1"/>
  <c r="V2274" i="1"/>
  <c r="W2273" i="1"/>
  <c r="U399" i="1"/>
  <c r="T61" i="1"/>
  <c r="W397" i="1"/>
  <c r="B397" i="1" s="1"/>
  <c r="T398" i="1"/>
  <c r="V399" i="1" s="1"/>
  <c r="V36" i="1"/>
  <c r="U36" i="1"/>
  <c r="V2275" i="1" l="1"/>
  <c r="U2275" i="1"/>
  <c r="W2274" i="1"/>
  <c r="T62" i="1"/>
  <c r="V37" i="1"/>
  <c r="U37" i="1"/>
  <c r="T399" i="1"/>
  <c r="W398" i="1"/>
  <c r="U400" i="1"/>
  <c r="U2276" i="1" l="1"/>
  <c r="V2276" i="1"/>
  <c r="W2275" i="1"/>
  <c r="W399" i="1"/>
  <c r="T400" i="1"/>
  <c r="V401" i="1" s="1"/>
  <c r="V400" i="1"/>
  <c r="U401" i="1"/>
  <c r="V38" i="1"/>
  <c r="U38" i="1"/>
  <c r="T63" i="1"/>
  <c r="V2277" i="1" l="1"/>
  <c r="U2277" i="1"/>
  <c r="W2276" i="1"/>
  <c r="U39" i="1"/>
  <c r="V39" i="1"/>
  <c r="U402" i="1"/>
  <c r="W400" i="1"/>
  <c r="T401" i="1"/>
  <c r="T64" i="1"/>
  <c r="U2278" i="1" l="1"/>
  <c r="V2278" i="1"/>
  <c r="W2277" i="1"/>
  <c r="T65" i="1"/>
  <c r="T402" i="1"/>
  <c r="V403" i="1" s="1"/>
  <c r="W401" i="1"/>
  <c r="U403" i="1"/>
  <c r="V402" i="1"/>
  <c r="U40" i="1"/>
  <c r="V40" i="1"/>
  <c r="V2279" i="1" l="1"/>
  <c r="U2279" i="1"/>
  <c r="W2278" i="1"/>
  <c r="U404" i="1"/>
  <c r="T403" i="1"/>
  <c r="W402" i="1"/>
  <c r="T66" i="1"/>
  <c r="V41" i="1"/>
  <c r="U41" i="1"/>
  <c r="W40" i="1"/>
  <c r="B40" i="1" s="1"/>
  <c r="U2280" i="1" l="1"/>
  <c r="W2279" i="1"/>
  <c r="V2280" i="1"/>
  <c r="T67" i="1"/>
  <c r="T404" i="1"/>
  <c r="V405" i="1" s="1"/>
  <c r="W403" i="1"/>
  <c r="U405" i="1"/>
  <c r="V404" i="1"/>
  <c r="U42" i="1"/>
  <c r="V42" i="1"/>
  <c r="W41" i="1"/>
  <c r="U2281" i="1" l="1"/>
  <c r="V2281" i="1"/>
  <c r="W2280" i="1"/>
  <c r="U406" i="1"/>
  <c r="T405" i="1"/>
  <c r="W404" i="1"/>
  <c r="B404" i="1" s="1"/>
  <c r="T68" i="1"/>
  <c r="U43" i="1"/>
  <c r="V43" i="1"/>
  <c r="W42" i="1"/>
  <c r="U2282" i="1" l="1"/>
  <c r="W2281" i="1"/>
  <c r="V2282" i="1"/>
  <c r="W405" i="1"/>
  <c r="T406" i="1"/>
  <c r="V407" i="1" s="1"/>
  <c r="U407" i="1"/>
  <c r="V406" i="1"/>
  <c r="V44" i="1"/>
  <c r="U44" i="1"/>
  <c r="W43" i="1"/>
  <c r="T69" i="1"/>
  <c r="U2283" i="1" l="1"/>
  <c r="V2283" i="1"/>
  <c r="W2282" i="1"/>
  <c r="U45" i="1"/>
  <c r="V45" i="1"/>
  <c r="W44" i="1"/>
  <c r="U408" i="1"/>
  <c r="T407" i="1"/>
  <c r="W406" i="1"/>
  <c r="T70" i="1"/>
  <c r="U2284" i="1" l="1"/>
  <c r="V2284" i="1"/>
  <c r="W2283" i="1"/>
  <c r="T71" i="1"/>
  <c r="T408" i="1"/>
  <c r="W407" i="1"/>
  <c r="U409" i="1"/>
  <c r="V408" i="1"/>
  <c r="V46" i="1"/>
  <c r="U46" i="1"/>
  <c r="W45" i="1"/>
  <c r="V2285" i="1" l="1"/>
  <c r="U2285" i="1"/>
  <c r="W2284" i="1"/>
  <c r="U410" i="1"/>
  <c r="W408" i="1"/>
  <c r="T409" i="1"/>
  <c r="V47" i="1"/>
  <c r="U47" i="1"/>
  <c r="W46" i="1"/>
  <c r="T72" i="1"/>
  <c r="V409" i="1"/>
  <c r="U2286" i="1" l="1"/>
  <c r="V2286" i="1"/>
  <c r="W2285" i="1"/>
  <c r="W409" i="1"/>
  <c r="T410" i="1"/>
  <c r="V411" i="1" s="1"/>
  <c r="U411" i="1"/>
  <c r="T73" i="1"/>
  <c r="V410" i="1"/>
  <c r="V48" i="1"/>
  <c r="U48" i="1"/>
  <c r="W47" i="1"/>
  <c r="B47" i="1" s="1"/>
  <c r="V2287" i="1" l="1"/>
  <c r="U2287" i="1"/>
  <c r="W2286" i="1"/>
  <c r="T74" i="1"/>
  <c r="U412" i="1"/>
  <c r="W410" i="1"/>
  <c r="T411" i="1"/>
  <c r="U49" i="1"/>
  <c r="V49" i="1"/>
  <c r="W48" i="1"/>
  <c r="U2288" i="1" l="1"/>
  <c r="V2288" i="1"/>
  <c r="W2287" i="1"/>
  <c r="W411" i="1"/>
  <c r="B411" i="1" s="1"/>
  <c r="T412" i="1"/>
  <c r="V413" i="1" s="1"/>
  <c r="U413" i="1"/>
  <c r="V412" i="1"/>
  <c r="T75" i="1"/>
  <c r="U50" i="1"/>
  <c r="V50" i="1"/>
  <c r="W49" i="1"/>
  <c r="U2289" i="1" l="1"/>
  <c r="V2289" i="1"/>
  <c r="W2288" i="1"/>
  <c r="U414" i="1"/>
  <c r="T413" i="1"/>
  <c r="W412" i="1"/>
  <c r="U51" i="1"/>
  <c r="V51" i="1"/>
  <c r="W50" i="1"/>
  <c r="T76" i="1"/>
  <c r="U2290" i="1" l="1"/>
  <c r="W2289" i="1"/>
  <c r="V2290" i="1"/>
  <c r="V52" i="1"/>
  <c r="U52" i="1"/>
  <c r="W51" i="1"/>
  <c r="T414" i="1"/>
  <c r="W413" i="1"/>
  <c r="U415" i="1"/>
  <c r="T77" i="1"/>
  <c r="V414" i="1"/>
  <c r="U2291" i="1" l="1"/>
  <c r="V2291" i="1"/>
  <c r="W2290" i="1"/>
  <c r="W414" i="1"/>
  <c r="T415" i="1"/>
  <c r="T78" i="1"/>
  <c r="V53" i="1"/>
  <c r="U53" i="1"/>
  <c r="W52" i="1"/>
  <c r="U416" i="1"/>
  <c r="V415" i="1"/>
  <c r="U2292" i="1" l="1"/>
  <c r="V2292" i="1"/>
  <c r="W2291" i="1"/>
  <c r="V54" i="1"/>
  <c r="U54" i="1"/>
  <c r="W53" i="1"/>
  <c r="T79" i="1"/>
  <c r="T416" i="1"/>
  <c r="V417" i="1" s="1"/>
  <c r="W415" i="1"/>
  <c r="U417" i="1"/>
  <c r="V416" i="1"/>
  <c r="U2293" i="1" l="1"/>
  <c r="V2293" i="1"/>
  <c r="W2292" i="1"/>
  <c r="T417" i="1"/>
  <c r="W416" i="1"/>
  <c r="T80" i="1"/>
  <c r="V55" i="1"/>
  <c r="U55" i="1"/>
  <c r="W54" i="1"/>
  <c r="B54" i="1" s="1"/>
  <c r="U418" i="1"/>
  <c r="U2294" i="1" l="1"/>
  <c r="V2294" i="1"/>
  <c r="W2293" i="1"/>
  <c r="T81" i="1"/>
  <c r="U419" i="1"/>
  <c r="T418" i="1"/>
  <c r="W417" i="1"/>
  <c r="V418" i="1"/>
  <c r="V56" i="1"/>
  <c r="U56" i="1"/>
  <c r="W55" i="1"/>
  <c r="V2295" i="1" l="1"/>
  <c r="U2295" i="1"/>
  <c r="W2294" i="1"/>
  <c r="W418" i="1"/>
  <c r="B418" i="1" s="1"/>
  <c r="T419" i="1"/>
  <c r="V420" i="1" s="1"/>
  <c r="V419" i="1"/>
  <c r="U420" i="1"/>
  <c r="V57" i="1"/>
  <c r="U57" i="1"/>
  <c r="W56" i="1"/>
  <c r="T82" i="1"/>
  <c r="U2296" i="1" l="1"/>
  <c r="V2296" i="1"/>
  <c r="W2295" i="1"/>
  <c r="V58" i="1"/>
  <c r="U58" i="1"/>
  <c r="W57" i="1"/>
  <c r="U421" i="1"/>
  <c r="T83" i="1"/>
  <c r="T420" i="1"/>
  <c r="V421" i="1" s="1"/>
  <c r="W419" i="1"/>
  <c r="V2297" i="1" l="1"/>
  <c r="U2297" i="1"/>
  <c r="W2296" i="1"/>
  <c r="T84" i="1"/>
  <c r="U422" i="1"/>
  <c r="U59" i="1"/>
  <c r="V59" i="1"/>
  <c r="W58" i="1"/>
  <c r="W420" i="1"/>
  <c r="T421" i="1"/>
  <c r="V422" i="1" s="1"/>
  <c r="U2298" i="1" l="1"/>
  <c r="V2298" i="1"/>
  <c r="W2297" i="1"/>
  <c r="U60" i="1"/>
  <c r="V60" i="1"/>
  <c r="W59" i="1"/>
  <c r="T422" i="1"/>
  <c r="V423" i="1" s="1"/>
  <c r="W421" i="1"/>
  <c r="U423" i="1"/>
  <c r="T85" i="1"/>
  <c r="V2299" i="1" l="1"/>
  <c r="U2299" i="1"/>
  <c r="W2298" i="1"/>
  <c r="U424" i="1"/>
  <c r="W422" i="1"/>
  <c r="T423" i="1"/>
  <c r="U61" i="1"/>
  <c r="V61" i="1"/>
  <c r="W60" i="1"/>
  <c r="T86" i="1"/>
  <c r="U2300" i="1" l="1"/>
  <c r="V2300" i="1"/>
  <c r="W2299" i="1"/>
  <c r="W423" i="1"/>
  <c r="T424" i="1"/>
  <c r="V425" i="1" s="1"/>
  <c r="T87" i="1"/>
  <c r="V424" i="1"/>
  <c r="U425" i="1"/>
  <c r="U62" i="1"/>
  <c r="V62" i="1"/>
  <c r="W61" i="1"/>
  <c r="B61" i="1" s="1"/>
  <c r="U2301" i="1" l="1"/>
  <c r="V2301" i="1"/>
  <c r="W2300" i="1"/>
  <c r="U426" i="1"/>
  <c r="T88" i="1"/>
  <c r="T425" i="1"/>
  <c r="W424" i="1"/>
  <c r="U63" i="1"/>
  <c r="V63" i="1"/>
  <c r="W62" i="1"/>
  <c r="U2302" i="1" l="1"/>
  <c r="W2301" i="1"/>
  <c r="V2302" i="1"/>
  <c r="U64" i="1"/>
  <c r="V64" i="1"/>
  <c r="W63" i="1"/>
  <c r="T426" i="1"/>
  <c r="W425" i="1"/>
  <c r="B425" i="1" s="1"/>
  <c r="T89" i="1"/>
  <c r="V426" i="1"/>
  <c r="U427" i="1"/>
  <c r="U2303" i="1" l="1"/>
  <c r="W2302" i="1"/>
  <c r="V2303" i="1"/>
  <c r="T90" i="1"/>
  <c r="T427" i="1"/>
  <c r="V428" i="1" s="1"/>
  <c r="W426" i="1"/>
  <c r="U428" i="1"/>
  <c r="V427" i="1"/>
  <c r="V65" i="1"/>
  <c r="U65" i="1"/>
  <c r="W64" i="1"/>
  <c r="U2304" i="1" l="1"/>
  <c r="V2304" i="1"/>
  <c r="W2303" i="1"/>
  <c r="U429" i="1"/>
  <c r="T428" i="1"/>
  <c r="W427" i="1"/>
  <c r="T91" i="1"/>
  <c r="U66" i="1"/>
  <c r="V66" i="1"/>
  <c r="W65" i="1"/>
  <c r="U2305" i="1" l="1"/>
  <c r="W2304" i="1"/>
  <c r="V2305" i="1"/>
  <c r="T92" i="1"/>
  <c r="T429" i="1"/>
  <c r="W428" i="1"/>
  <c r="U430" i="1"/>
  <c r="V429" i="1"/>
  <c r="V67" i="1"/>
  <c r="U67" i="1"/>
  <c r="W66" i="1"/>
  <c r="U2306" i="1" l="1"/>
  <c r="V2306" i="1"/>
  <c r="W2305" i="1"/>
  <c r="U431" i="1"/>
  <c r="T430" i="1"/>
  <c r="W429" i="1"/>
  <c r="T93" i="1"/>
  <c r="U68" i="1"/>
  <c r="V68" i="1"/>
  <c r="W67" i="1"/>
  <c r="V430" i="1"/>
  <c r="V2307" i="1" l="1"/>
  <c r="U2307" i="1"/>
  <c r="W2306" i="1"/>
  <c r="T94" i="1"/>
  <c r="W430" i="1"/>
  <c r="T431" i="1"/>
  <c r="V432" i="1" s="1"/>
  <c r="U432" i="1"/>
  <c r="V431" i="1"/>
  <c r="U69" i="1"/>
  <c r="V69" i="1"/>
  <c r="W68" i="1"/>
  <c r="B68" i="1" s="1"/>
  <c r="U2308" i="1" l="1"/>
  <c r="V2308" i="1"/>
  <c r="W2307" i="1"/>
  <c r="U70" i="1"/>
  <c r="V70" i="1"/>
  <c r="W69" i="1"/>
  <c r="U433" i="1"/>
  <c r="W431" i="1"/>
  <c r="T432" i="1"/>
  <c r="T95" i="1"/>
  <c r="V2309" i="1" l="1"/>
  <c r="U2309" i="1"/>
  <c r="W2308" i="1"/>
  <c r="W432" i="1"/>
  <c r="B432" i="1" s="1"/>
  <c r="T433" i="1"/>
  <c r="V434" i="1" s="1"/>
  <c r="U434" i="1"/>
  <c r="V433" i="1"/>
  <c r="T96" i="1"/>
  <c r="U71" i="1"/>
  <c r="V71" i="1"/>
  <c r="W70" i="1"/>
  <c r="U2310" i="1" l="1"/>
  <c r="V2310" i="1"/>
  <c r="W2309" i="1"/>
  <c r="U435" i="1"/>
  <c r="W433" i="1"/>
  <c r="T434" i="1"/>
  <c r="V72" i="1"/>
  <c r="U72" i="1"/>
  <c r="W71" i="1"/>
  <c r="T97" i="1"/>
  <c r="V2311" i="1" l="1"/>
  <c r="U2311" i="1"/>
  <c r="W2310" i="1"/>
  <c r="W434" i="1"/>
  <c r="T435" i="1"/>
  <c r="V73" i="1"/>
  <c r="U73" i="1"/>
  <c r="W72" i="1"/>
  <c r="U436" i="1"/>
  <c r="T98" i="1"/>
  <c r="V435" i="1"/>
  <c r="U2312" i="1" l="1"/>
  <c r="V2312" i="1"/>
  <c r="W2311" i="1"/>
  <c r="V74" i="1"/>
  <c r="U74" i="1"/>
  <c r="W73" i="1"/>
  <c r="T99" i="1"/>
  <c r="T436" i="1"/>
  <c r="W435" i="1"/>
  <c r="U437" i="1"/>
  <c r="V436" i="1"/>
  <c r="U2313" i="1" l="1"/>
  <c r="V2313" i="1"/>
  <c r="W2312" i="1"/>
  <c r="W436" i="1"/>
  <c r="T437" i="1"/>
  <c r="T100" i="1"/>
  <c r="U75" i="1"/>
  <c r="V75" i="1"/>
  <c r="W74" i="1"/>
  <c r="U438" i="1"/>
  <c r="V437" i="1"/>
  <c r="U2314" i="1" l="1"/>
  <c r="W2313" i="1"/>
  <c r="V2314" i="1"/>
  <c r="U439" i="1"/>
  <c r="V76" i="1"/>
  <c r="U76" i="1"/>
  <c r="W75" i="1"/>
  <c r="B75" i="1" s="1"/>
  <c r="T101" i="1"/>
  <c r="T438" i="1"/>
  <c r="V439" i="1" s="1"/>
  <c r="W437" i="1"/>
  <c r="V438" i="1"/>
  <c r="U2315" i="1" l="1"/>
  <c r="V2315" i="1"/>
  <c r="W2314" i="1"/>
  <c r="U77" i="1"/>
  <c r="V77" i="1"/>
  <c r="W76" i="1"/>
  <c r="U440" i="1"/>
  <c r="T439" i="1"/>
  <c r="W438" i="1"/>
  <c r="T102" i="1"/>
  <c r="W2315" i="1" l="1"/>
  <c r="T440" i="1"/>
  <c r="V441" i="1" s="1"/>
  <c r="W439" i="1"/>
  <c r="B439" i="1" s="1"/>
  <c r="V440" i="1"/>
  <c r="U441" i="1"/>
  <c r="T103" i="1"/>
  <c r="U78" i="1"/>
  <c r="V78" i="1"/>
  <c r="W77" i="1"/>
  <c r="T104" i="1" l="1"/>
  <c r="U442" i="1"/>
  <c r="V79" i="1"/>
  <c r="U79" i="1"/>
  <c r="W78" i="1"/>
  <c r="T441" i="1"/>
  <c r="V442" i="1" s="1"/>
  <c r="W440" i="1"/>
  <c r="U80" i="1" l="1"/>
  <c r="V80" i="1"/>
  <c r="W79" i="1"/>
  <c r="U443" i="1"/>
  <c r="T105" i="1"/>
  <c r="T442" i="1"/>
  <c r="V443" i="1" s="1"/>
  <c r="W441" i="1"/>
  <c r="T106" i="1" l="1"/>
  <c r="U444" i="1"/>
  <c r="W442" i="1"/>
  <c r="T443" i="1"/>
  <c r="U81" i="1"/>
  <c r="V81" i="1"/>
  <c r="W80" i="1"/>
  <c r="U82" i="1" l="1"/>
  <c r="V82" i="1"/>
  <c r="W81" i="1"/>
  <c r="W443" i="1"/>
  <c r="T444" i="1"/>
  <c r="U445" i="1"/>
  <c r="V444" i="1"/>
  <c r="T107" i="1"/>
  <c r="T445" i="1" l="1"/>
  <c r="V446" i="1" s="1"/>
  <c r="W444" i="1"/>
  <c r="T108" i="1"/>
  <c r="V83" i="1"/>
  <c r="U83" i="1"/>
  <c r="W82" i="1"/>
  <c r="B82" i="1" s="1"/>
  <c r="V445" i="1"/>
  <c r="U446" i="1"/>
  <c r="V84" i="1" l="1"/>
  <c r="U84" i="1"/>
  <c r="W83" i="1"/>
  <c r="T109" i="1"/>
  <c r="U447" i="1"/>
  <c r="T446" i="1"/>
  <c r="V447" i="1" s="1"/>
  <c r="W445" i="1"/>
  <c r="U448" i="1" l="1"/>
  <c r="T110" i="1"/>
  <c r="V85" i="1"/>
  <c r="U85" i="1"/>
  <c r="W84" i="1"/>
  <c r="T447" i="1"/>
  <c r="V448" i="1" s="1"/>
  <c r="W446" i="1"/>
  <c r="B446" i="1" s="1"/>
  <c r="T111" i="1" l="1"/>
  <c r="T448" i="1"/>
  <c r="V449" i="1" s="1"/>
  <c r="W447" i="1"/>
  <c r="U449" i="1"/>
  <c r="U86" i="1"/>
  <c r="V86" i="1"/>
  <c r="W85" i="1"/>
  <c r="U87" i="1" l="1"/>
  <c r="V87" i="1"/>
  <c r="W86" i="1"/>
  <c r="U450" i="1"/>
  <c r="T449" i="1"/>
  <c r="V450" i="1" s="1"/>
  <c r="W448" i="1"/>
  <c r="T112" i="1"/>
  <c r="U451" i="1" l="1"/>
  <c r="T450" i="1"/>
  <c r="W449" i="1"/>
  <c r="T113" i="1"/>
  <c r="U88" i="1"/>
  <c r="V88" i="1"/>
  <c r="W87" i="1"/>
  <c r="T114" i="1" l="1"/>
  <c r="W450" i="1"/>
  <c r="T451" i="1"/>
  <c r="V451" i="1"/>
  <c r="U452" i="1"/>
  <c r="V89" i="1"/>
  <c r="U89" i="1"/>
  <c r="W88" i="1"/>
  <c r="T452" i="1" l="1"/>
  <c r="V453" i="1" s="1"/>
  <c r="W451" i="1"/>
  <c r="V90" i="1"/>
  <c r="U90" i="1"/>
  <c r="W89" i="1"/>
  <c r="B89" i="1" s="1"/>
  <c r="T115" i="1"/>
  <c r="V452" i="1"/>
  <c r="U453" i="1"/>
  <c r="T116" i="1" l="1"/>
  <c r="V91" i="1"/>
  <c r="U91" i="1"/>
  <c r="W90" i="1"/>
  <c r="U454" i="1"/>
  <c r="W452" i="1"/>
  <c r="T453" i="1"/>
  <c r="V454" i="1" s="1"/>
  <c r="U92" i="1" l="1"/>
  <c r="V92" i="1"/>
  <c r="W91" i="1"/>
  <c r="T117" i="1"/>
  <c r="T454" i="1"/>
  <c r="W453" i="1"/>
  <c r="B453" i="1" s="1"/>
  <c r="U455" i="1"/>
  <c r="T455" i="1" l="1"/>
  <c r="V456" i="1" s="1"/>
  <c r="W454" i="1"/>
  <c r="T118" i="1"/>
  <c r="V455" i="1"/>
  <c r="U93" i="1"/>
  <c r="V93" i="1"/>
  <c r="W92" i="1"/>
  <c r="U456" i="1"/>
  <c r="V94" i="1" l="1"/>
  <c r="U94" i="1"/>
  <c r="W93" i="1"/>
  <c r="T119" i="1"/>
  <c r="U457" i="1"/>
  <c r="T456" i="1"/>
  <c r="W455" i="1"/>
  <c r="T120" i="1" l="1"/>
  <c r="V95" i="1"/>
  <c r="U95" i="1"/>
  <c r="W94" i="1"/>
  <c r="T457" i="1"/>
  <c r="W456" i="1"/>
  <c r="U458" i="1"/>
  <c r="V457" i="1"/>
  <c r="T458" i="1" l="1"/>
  <c r="V459" i="1" s="1"/>
  <c r="W457" i="1"/>
  <c r="U96" i="1"/>
  <c r="V96" i="1"/>
  <c r="W95" i="1"/>
  <c r="T121" i="1"/>
  <c r="U459" i="1"/>
  <c r="V458" i="1"/>
  <c r="T122" i="1" l="1"/>
  <c r="U97" i="1"/>
  <c r="V97" i="1"/>
  <c r="W96" i="1"/>
  <c r="B96" i="1" s="1"/>
  <c r="U460" i="1"/>
  <c r="W458" i="1"/>
  <c r="T459" i="1"/>
  <c r="U98" i="1" l="1"/>
  <c r="V98" i="1"/>
  <c r="W97" i="1"/>
  <c r="W459" i="1"/>
  <c r="T460" i="1"/>
  <c r="T123" i="1"/>
  <c r="U461" i="1"/>
  <c r="V460" i="1"/>
  <c r="T124" i="1" l="1"/>
  <c r="T461" i="1"/>
  <c r="V462" i="1" s="1"/>
  <c r="W460" i="1"/>
  <c r="B460" i="1" s="1"/>
  <c r="U462" i="1"/>
  <c r="V99" i="1"/>
  <c r="U99" i="1"/>
  <c r="W98" i="1"/>
  <c r="V461" i="1"/>
  <c r="U463" i="1" l="1"/>
  <c r="W461" i="1"/>
  <c r="T462" i="1"/>
  <c r="T125" i="1"/>
  <c r="V100" i="1"/>
  <c r="U100" i="1"/>
  <c r="W99" i="1"/>
  <c r="T126" i="1" l="1"/>
  <c r="T463" i="1"/>
  <c r="W462" i="1"/>
  <c r="V463" i="1"/>
  <c r="U464" i="1"/>
  <c r="V101" i="1"/>
  <c r="U101" i="1"/>
  <c r="W100" i="1"/>
  <c r="V102" i="1" l="1"/>
  <c r="U102" i="1"/>
  <c r="W101" i="1"/>
  <c r="W463" i="1"/>
  <c r="T464" i="1"/>
  <c r="V464" i="1"/>
  <c r="T127" i="1"/>
  <c r="U465" i="1"/>
  <c r="T128" i="1" l="1"/>
  <c r="W464" i="1"/>
  <c r="T465" i="1"/>
  <c r="U466" i="1"/>
  <c r="U103" i="1"/>
  <c r="V103" i="1"/>
  <c r="W102" i="1"/>
  <c r="V465" i="1"/>
  <c r="T466" i="1" l="1"/>
  <c r="V467" i="1" s="1"/>
  <c r="W465" i="1"/>
  <c r="T129" i="1"/>
  <c r="U104" i="1"/>
  <c r="V104" i="1"/>
  <c r="W103" i="1"/>
  <c r="B103" i="1" s="1"/>
  <c r="V466" i="1"/>
  <c r="U467" i="1"/>
  <c r="U105" i="1" l="1"/>
  <c r="V105" i="1"/>
  <c r="W104" i="1"/>
  <c r="T130" i="1"/>
  <c r="U468" i="1"/>
  <c r="W466" i="1"/>
  <c r="T467" i="1"/>
  <c r="V468" i="1" s="1"/>
  <c r="U469" i="1" l="1"/>
  <c r="T131" i="1"/>
  <c r="T468" i="1"/>
  <c r="W467" i="1"/>
  <c r="B467" i="1" s="1"/>
  <c r="V106" i="1"/>
  <c r="U106" i="1"/>
  <c r="W105" i="1"/>
  <c r="T469" i="1" l="1"/>
  <c r="V470" i="1" s="1"/>
  <c r="W468" i="1"/>
  <c r="T132" i="1"/>
  <c r="V469" i="1"/>
  <c r="V107" i="1"/>
  <c r="U107" i="1"/>
  <c r="W106" i="1"/>
  <c r="U470" i="1"/>
  <c r="V108" i="1" l="1"/>
  <c r="U108" i="1"/>
  <c r="W107" i="1"/>
  <c r="T133" i="1"/>
  <c r="U471" i="1"/>
  <c r="T470" i="1"/>
  <c r="V471" i="1" s="1"/>
  <c r="W469" i="1"/>
  <c r="U472" i="1" l="1"/>
  <c r="T134" i="1"/>
  <c r="V109" i="1"/>
  <c r="U109" i="1"/>
  <c r="W108" i="1"/>
  <c r="T471" i="1"/>
  <c r="V472" i="1" s="1"/>
  <c r="W470" i="1"/>
  <c r="U110" i="1" l="1"/>
  <c r="V110" i="1"/>
  <c r="W109" i="1"/>
  <c r="T135" i="1"/>
  <c r="U473" i="1"/>
  <c r="T472" i="1"/>
  <c r="V473" i="1" s="1"/>
  <c r="W471" i="1"/>
  <c r="U474" i="1" l="1"/>
  <c r="T136" i="1"/>
  <c r="T473" i="1"/>
  <c r="W472" i="1"/>
  <c r="V111" i="1"/>
  <c r="U111" i="1"/>
  <c r="W110" i="1"/>
  <c r="B110" i="1" s="1"/>
  <c r="T474" i="1" l="1"/>
  <c r="V475" i="1" s="1"/>
  <c r="W473" i="1"/>
  <c r="T137" i="1"/>
  <c r="V474" i="1"/>
  <c r="U475" i="1"/>
  <c r="U112" i="1"/>
  <c r="V112" i="1"/>
  <c r="W111" i="1"/>
  <c r="T138" i="1" l="1"/>
  <c r="T475" i="1"/>
  <c r="W474" i="1"/>
  <c r="B474" i="1" s="1"/>
  <c r="U113" i="1"/>
  <c r="V113" i="1"/>
  <c r="W112" i="1"/>
  <c r="U476" i="1"/>
  <c r="U114" i="1" l="1"/>
  <c r="V114" i="1"/>
  <c r="W113" i="1"/>
  <c r="W475" i="1"/>
  <c r="T476" i="1"/>
  <c r="V477" i="1" s="1"/>
  <c r="U477" i="1"/>
  <c r="V476" i="1"/>
  <c r="T139" i="1"/>
  <c r="U478" i="1" l="1"/>
  <c r="T477" i="1"/>
  <c r="W476" i="1"/>
  <c r="T140" i="1"/>
  <c r="V115" i="1"/>
  <c r="U115" i="1"/>
  <c r="W114" i="1"/>
  <c r="T478" i="1" l="1"/>
  <c r="V479" i="1" s="1"/>
  <c r="W477" i="1"/>
  <c r="V116" i="1"/>
  <c r="U116" i="1"/>
  <c r="W115" i="1"/>
  <c r="U479" i="1"/>
  <c r="V478" i="1"/>
  <c r="T141" i="1"/>
  <c r="U480" i="1" l="1"/>
  <c r="U117" i="1"/>
  <c r="V117" i="1"/>
  <c r="W116" i="1"/>
  <c r="T142" i="1"/>
  <c r="T479" i="1"/>
  <c r="W478" i="1"/>
  <c r="U481" i="1" l="1"/>
  <c r="T143" i="1"/>
  <c r="U118" i="1"/>
  <c r="V118" i="1"/>
  <c r="W117" i="1"/>
  <c r="B117" i="1" s="1"/>
  <c r="T480" i="1"/>
  <c r="V481" i="1" s="1"/>
  <c r="W479" i="1"/>
  <c r="V480" i="1"/>
  <c r="V119" i="1" l="1"/>
  <c r="U119" i="1"/>
  <c r="W118" i="1"/>
  <c r="T144" i="1"/>
  <c r="U482" i="1"/>
  <c r="T481" i="1"/>
  <c r="V482" i="1" s="1"/>
  <c r="W480" i="1"/>
  <c r="U483" i="1" l="1"/>
  <c r="T145" i="1"/>
  <c r="V120" i="1"/>
  <c r="U120" i="1"/>
  <c r="W119" i="1"/>
  <c r="W481" i="1"/>
  <c r="B481" i="1" s="1"/>
  <c r="T482" i="1"/>
  <c r="V121" i="1" l="1"/>
  <c r="U121" i="1"/>
  <c r="W120" i="1"/>
  <c r="T146" i="1"/>
  <c r="W482" i="1"/>
  <c r="T483" i="1"/>
  <c r="V484" i="1" s="1"/>
  <c r="U484" i="1"/>
  <c r="V483" i="1"/>
  <c r="T147" i="1" l="1"/>
  <c r="V122" i="1"/>
  <c r="U122" i="1"/>
  <c r="W121" i="1"/>
  <c r="U485" i="1"/>
  <c r="W483" i="1"/>
  <c r="T484" i="1"/>
  <c r="U486" i="1" l="1"/>
  <c r="V123" i="1"/>
  <c r="U123" i="1"/>
  <c r="W122" i="1"/>
  <c r="T148" i="1"/>
  <c r="T485" i="1"/>
  <c r="W484" i="1"/>
  <c r="V485" i="1"/>
  <c r="T486" i="1" l="1"/>
  <c r="V487" i="1" s="1"/>
  <c r="W485" i="1"/>
  <c r="U487" i="1"/>
  <c r="T149" i="1"/>
  <c r="V124" i="1"/>
  <c r="U124" i="1"/>
  <c r="W123" i="1"/>
  <c r="V486" i="1"/>
  <c r="V125" i="1" l="1"/>
  <c r="U125" i="1"/>
  <c r="W124" i="1"/>
  <c r="B124" i="1" s="1"/>
  <c r="U488" i="1"/>
  <c r="T150" i="1"/>
  <c r="T487" i="1"/>
  <c r="V488" i="1" s="1"/>
  <c r="W486" i="1"/>
  <c r="T151" i="1" l="1"/>
  <c r="U489" i="1"/>
  <c r="U126" i="1"/>
  <c r="V126" i="1"/>
  <c r="W125" i="1"/>
  <c r="T488" i="1"/>
  <c r="W487" i="1"/>
  <c r="T489" i="1" l="1"/>
  <c r="V490" i="1" s="1"/>
  <c r="W488" i="1"/>
  <c r="B488" i="1" s="1"/>
  <c r="V127" i="1"/>
  <c r="U127" i="1"/>
  <c r="W126" i="1"/>
  <c r="U490" i="1"/>
  <c r="V489" i="1"/>
  <c r="T152" i="1"/>
  <c r="V128" i="1" l="1"/>
  <c r="U128" i="1"/>
  <c r="W127" i="1"/>
  <c r="U491" i="1"/>
  <c r="T153" i="1"/>
  <c r="T490" i="1"/>
  <c r="V491" i="1" s="1"/>
  <c r="W489" i="1"/>
  <c r="U492" i="1" l="1"/>
  <c r="V129" i="1"/>
  <c r="U129" i="1"/>
  <c r="W128" i="1"/>
  <c r="T491" i="1"/>
  <c r="W490" i="1"/>
  <c r="T154" i="1"/>
  <c r="T492" i="1" l="1"/>
  <c r="V493" i="1" s="1"/>
  <c r="W491" i="1"/>
  <c r="U130" i="1"/>
  <c r="V130" i="1"/>
  <c r="W129" i="1"/>
  <c r="T155" i="1"/>
  <c r="V492" i="1"/>
  <c r="U493" i="1"/>
  <c r="T156" i="1" l="1"/>
  <c r="U131" i="1"/>
  <c r="V131" i="1"/>
  <c r="W130" i="1"/>
  <c r="U494" i="1"/>
  <c r="W492" i="1"/>
  <c r="T493" i="1"/>
  <c r="V494" i="1" s="1"/>
  <c r="U495" i="1" l="1"/>
  <c r="U132" i="1"/>
  <c r="V132" i="1"/>
  <c r="W131" i="1"/>
  <c r="B131" i="1" s="1"/>
  <c r="W493" i="1"/>
  <c r="T494" i="1"/>
  <c r="V495" i="1" s="1"/>
  <c r="T157" i="1"/>
  <c r="V133" i="1" l="1"/>
  <c r="U133" i="1"/>
  <c r="W132" i="1"/>
  <c r="U496" i="1"/>
  <c r="T158" i="1"/>
  <c r="W494" i="1"/>
  <c r="T495" i="1"/>
  <c r="V496" i="1" s="1"/>
  <c r="T159" i="1" l="1"/>
  <c r="U497" i="1"/>
  <c r="V134" i="1"/>
  <c r="U134" i="1"/>
  <c r="W133" i="1"/>
  <c r="T496" i="1"/>
  <c r="V497" i="1" s="1"/>
  <c r="W495" i="1"/>
  <c r="B495" i="1" s="1"/>
  <c r="U135" i="1" l="1"/>
  <c r="V135" i="1"/>
  <c r="W134" i="1"/>
  <c r="U498" i="1"/>
  <c r="T160" i="1"/>
  <c r="W496" i="1"/>
  <c r="T497" i="1"/>
  <c r="V498" i="1" s="1"/>
  <c r="U499" i="1" l="1"/>
  <c r="W497" i="1"/>
  <c r="T498" i="1"/>
  <c r="U136" i="1"/>
  <c r="V136" i="1"/>
  <c r="W135" i="1"/>
  <c r="T161" i="1"/>
  <c r="V137" i="1" l="1"/>
  <c r="U137" i="1"/>
  <c r="W136" i="1"/>
  <c r="W498" i="1"/>
  <c r="T499" i="1"/>
  <c r="T162" i="1"/>
  <c r="U500" i="1"/>
  <c r="V499" i="1"/>
  <c r="T163" i="1" l="1"/>
  <c r="W499" i="1"/>
  <c r="T500" i="1"/>
  <c r="U138" i="1"/>
  <c r="V138" i="1"/>
  <c r="W137" i="1"/>
  <c r="U501" i="1"/>
  <c r="V500" i="1"/>
  <c r="U139" i="1" l="1"/>
  <c r="V139" i="1"/>
  <c r="W138" i="1"/>
  <c r="B138" i="1" s="1"/>
  <c r="T501" i="1"/>
  <c r="W500" i="1"/>
  <c r="T164" i="1"/>
  <c r="V501" i="1"/>
  <c r="U502" i="1"/>
  <c r="T165" i="1" l="1"/>
  <c r="T502" i="1"/>
  <c r="V503" i="1" s="1"/>
  <c r="W501" i="1"/>
  <c r="U503" i="1"/>
  <c r="V502" i="1"/>
  <c r="V140" i="1"/>
  <c r="U140" i="1"/>
  <c r="W139" i="1"/>
  <c r="U504" i="1" l="1"/>
  <c r="W502" i="1"/>
  <c r="B502" i="1" s="1"/>
  <c r="T503" i="1"/>
  <c r="T166" i="1"/>
  <c r="U141" i="1"/>
  <c r="V141" i="1"/>
  <c r="W140" i="1"/>
  <c r="V142" i="1" l="1"/>
  <c r="U142" i="1"/>
  <c r="W141" i="1"/>
  <c r="T167" i="1"/>
  <c r="W503" i="1"/>
  <c r="T504" i="1"/>
  <c r="U505" i="1"/>
  <c r="V504" i="1"/>
  <c r="U506" i="1" l="1"/>
  <c r="T505" i="1"/>
  <c r="W504" i="1"/>
  <c r="T168" i="1"/>
  <c r="U143" i="1"/>
  <c r="V143" i="1"/>
  <c r="W142" i="1"/>
  <c r="V505" i="1"/>
  <c r="T169" i="1" l="1"/>
  <c r="W505" i="1"/>
  <c r="T506" i="1"/>
  <c r="V506" i="1"/>
  <c r="V144" i="1"/>
  <c r="U144" i="1"/>
  <c r="W143" i="1"/>
  <c r="U507" i="1"/>
  <c r="V145" i="1" l="1"/>
  <c r="U145" i="1"/>
  <c r="W144" i="1"/>
  <c r="W506" i="1"/>
  <c r="T507" i="1"/>
  <c r="V508" i="1" s="1"/>
  <c r="U508" i="1"/>
  <c r="V507" i="1"/>
  <c r="T170" i="1"/>
  <c r="U509" i="1" l="1"/>
  <c r="W507" i="1"/>
  <c r="T508" i="1"/>
  <c r="T171" i="1"/>
  <c r="V146" i="1"/>
  <c r="U146" i="1"/>
  <c r="W145" i="1"/>
  <c r="B145" i="1" s="1"/>
  <c r="V147" i="1" l="1"/>
  <c r="U147" i="1"/>
  <c r="W146" i="1"/>
  <c r="T172" i="1"/>
  <c r="T509" i="1"/>
  <c r="W508" i="1"/>
  <c r="V509" i="1"/>
  <c r="U510" i="1"/>
  <c r="W509" i="1" l="1"/>
  <c r="B509" i="1" s="1"/>
  <c r="T510" i="1"/>
  <c r="V511" i="1" s="1"/>
  <c r="T173" i="1"/>
  <c r="U511" i="1"/>
  <c r="V510" i="1"/>
  <c r="V148" i="1"/>
  <c r="U148" i="1"/>
  <c r="W147" i="1"/>
  <c r="U512" i="1" l="1"/>
  <c r="T174" i="1"/>
  <c r="V149" i="1"/>
  <c r="U149" i="1"/>
  <c r="W148" i="1"/>
  <c r="W510" i="1"/>
  <c r="T511" i="1"/>
  <c r="V512" i="1" s="1"/>
  <c r="V150" i="1" l="1"/>
  <c r="U150" i="1"/>
  <c r="W149" i="1"/>
  <c r="T175" i="1"/>
  <c r="W511" i="1"/>
  <c r="T512" i="1"/>
  <c r="V513" i="1" s="1"/>
  <c r="U513" i="1"/>
  <c r="T176" i="1" l="1"/>
  <c r="U514" i="1"/>
  <c r="U151" i="1"/>
  <c r="V151" i="1"/>
  <c r="W150" i="1"/>
  <c r="W512" i="1"/>
  <c r="T513" i="1"/>
  <c r="V514" i="1" s="1"/>
  <c r="V152" i="1" l="1"/>
  <c r="U152" i="1"/>
  <c r="W151" i="1"/>
  <c r="U515" i="1"/>
  <c r="T177" i="1"/>
  <c r="T514" i="1"/>
  <c r="V515" i="1" s="1"/>
  <c r="W513" i="1"/>
  <c r="T178" i="1" l="1"/>
  <c r="U516" i="1"/>
  <c r="V153" i="1"/>
  <c r="U153" i="1"/>
  <c r="W152" i="1"/>
  <c r="B152" i="1" s="1"/>
  <c r="T515" i="1"/>
  <c r="W514" i="1"/>
  <c r="W515" i="1" l="1"/>
  <c r="T516" i="1"/>
  <c r="V517" i="1" s="1"/>
  <c r="V154" i="1"/>
  <c r="U154" i="1"/>
  <c r="W153" i="1"/>
  <c r="V516" i="1"/>
  <c r="U517" i="1"/>
  <c r="T179" i="1"/>
  <c r="U518" i="1" l="1"/>
  <c r="V155" i="1"/>
  <c r="U155" i="1"/>
  <c r="W154" i="1"/>
  <c r="W516" i="1"/>
  <c r="B516" i="1" s="1"/>
  <c r="T517" i="1"/>
  <c r="V518" i="1" s="1"/>
  <c r="T180" i="1"/>
  <c r="U156" i="1" l="1"/>
  <c r="V156" i="1"/>
  <c r="W155" i="1"/>
  <c r="T181" i="1"/>
  <c r="U519" i="1"/>
  <c r="T518" i="1"/>
  <c r="V519" i="1" s="1"/>
  <c r="W517" i="1"/>
  <c r="U520" i="1" l="1"/>
  <c r="U157" i="1"/>
  <c r="V157" i="1"/>
  <c r="W156" i="1"/>
  <c r="T182" i="1"/>
  <c r="W518" i="1"/>
  <c r="T519" i="1"/>
  <c r="T183" i="1" l="1"/>
  <c r="V158" i="1"/>
  <c r="U158" i="1"/>
  <c r="W157" i="1"/>
  <c r="W519" i="1"/>
  <c r="T520" i="1"/>
  <c r="U521" i="1"/>
  <c r="V520" i="1"/>
  <c r="T521" i="1" l="1"/>
  <c r="V522" i="1" s="1"/>
  <c r="W520" i="1"/>
  <c r="V159" i="1"/>
  <c r="U159" i="1"/>
  <c r="W158" i="1"/>
  <c r="T184" i="1"/>
  <c r="V521" i="1"/>
  <c r="U522" i="1"/>
  <c r="T185" i="1" l="1"/>
  <c r="V160" i="1"/>
  <c r="U160" i="1"/>
  <c r="W159" i="1"/>
  <c r="B159" i="1" s="1"/>
  <c r="U523" i="1"/>
  <c r="W521" i="1"/>
  <c r="T522" i="1"/>
  <c r="V523" i="1" s="1"/>
  <c r="U524" i="1" l="1"/>
  <c r="U161" i="1"/>
  <c r="V161" i="1"/>
  <c r="W160" i="1"/>
  <c r="T186" i="1"/>
  <c r="W522" i="1"/>
  <c r="T523" i="1"/>
  <c r="T187" i="1" l="1"/>
  <c r="U162" i="1"/>
  <c r="V162" i="1"/>
  <c r="W161" i="1"/>
  <c r="U525" i="1"/>
  <c r="T524" i="1"/>
  <c r="V525" i="1" s="1"/>
  <c r="W523" i="1"/>
  <c r="B523" i="1" s="1"/>
  <c r="V524" i="1"/>
  <c r="U526" i="1" l="1"/>
  <c r="V163" i="1"/>
  <c r="U163" i="1"/>
  <c r="W162" i="1"/>
  <c r="T525" i="1"/>
  <c r="W524" i="1"/>
  <c r="T188" i="1"/>
  <c r="T526" i="1" l="1"/>
  <c r="W525" i="1"/>
  <c r="V164" i="1"/>
  <c r="U164" i="1"/>
  <c r="W163" i="1"/>
  <c r="U527" i="1"/>
  <c r="T189" i="1"/>
  <c r="V526" i="1"/>
  <c r="U528" i="1" l="1"/>
  <c r="U165" i="1"/>
  <c r="V165" i="1"/>
  <c r="W164" i="1"/>
  <c r="T190" i="1"/>
  <c r="T527" i="1"/>
  <c r="V528" i="1" s="1"/>
  <c r="W526" i="1"/>
  <c r="V527" i="1"/>
  <c r="T191" i="1" l="1"/>
  <c r="U166" i="1"/>
  <c r="V166" i="1"/>
  <c r="W165" i="1"/>
  <c r="U529" i="1"/>
  <c r="W527" i="1"/>
  <c r="T528" i="1"/>
  <c r="V529" i="1" s="1"/>
  <c r="U167" i="1" l="1"/>
  <c r="V167" i="1"/>
  <c r="W166" i="1"/>
  <c r="B166" i="1" s="1"/>
  <c r="T192" i="1"/>
  <c r="T529" i="1"/>
  <c r="W528" i="1"/>
  <c r="U530" i="1"/>
  <c r="U531" i="1" l="1"/>
  <c r="W529" i="1"/>
  <c r="T530" i="1"/>
  <c r="T193" i="1"/>
  <c r="V530" i="1"/>
  <c r="U168" i="1"/>
  <c r="V168" i="1"/>
  <c r="W167" i="1"/>
  <c r="T194" i="1" l="1"/>
  <c r="T531" i="1"/>
  <c r="V532" i="1" s="1"/>
  <c r="W530" i="1"/>
  <c r="B530" i="1" s="1"/>
  <c r="V531" i="1"/>
  <c r="U532" i="1"/>
  <c r="V169" i="1"/>
  <c r="U169" i="1"/>
  <c r="W168" i="1"/>
  <c r="T532" i="1" l="1"/>
  <c r="V533" i="1" s="1"/>
  <c r="W531" i="1"/>
  <c r="U170" i="1"/>
  <c r="V170" i="1"/>
  <c r="W169" i="1"/>
  <c r="T195" i="1"/>
  <c r="U533" i="1"/>
  <c r="U534" i="1" l="1"/>
  <c r="T196" i="1"/>
  <c r="U171" i="1"/>
  <c r="V171" i="1"/>
  <c r="W170" i="1"/>
  <c r="T533" i="1"/>
  <c r="W532" i="1"/>
  <c r="U172" i="1" l="1"/>
  <c r="V172" i="1"/>
  <c r="W171" i="1"/>
  <c r="T197" i="1"/>
  <c r="W533" i="1"/>
  <c r="T534" i="1"/>
  <c r="V535" i="1" s="1"/>
  <c r="U535" i="1"/>
  <c r="V534" i="1"/>
  <c r="T198" i="1" l="1"/>
  <c r="U536" i="1"/>
  <c r="V173" i="1"/>
  <c r="U173" i="1"/>
  <c r="W172" i="1"/>
  <c r="W534" i="1"/>
  <c r="T535" i="1"/>
  <c r="V536" i="1" s="1"/>
  <c r="U537" i="1" l="1"/>
  <c r="T199" i="1"/>
  <c r="W535" i="1"/>
  <c r="T536" i="1"/>
  <c r="V174" i="1"/>
  <c r="U174" i="1"/>
  <c r="W173" i="1"/>
  <c r="B173" i="1" s="1"/>
  <c r="T537" i="1" l="1"/>
  <c r="V538" i="1" s="1"/>
  <c r="W536" i="1"/>
  <c r="T200" i="1"/>
  <c r="V537" i="1"/>
  <c r="U538" i="1"/>
  <c r="U175" i="1"/>
  <c r="V175" i="1"/>
  <c r="W174" i="1"/>
  <c r="U176" i="1" l="1"/>
  <c r="V176" i="1"/>
  <c r="W175" i="1"/>
  <c r="U539" i="1"/>
  <c r="T201" i="1"/>
  <c r="W537" i="1"/>
  <c r="B537" i="1" s="1"/>
  <c r="T538" i="1"/>
  <c r="V539" i="1" s="1"/>
  <c r="T202" i="1" l="1"/>
  <c r="U540" i="1"/>
  <c r="T539" i="1"/>
  <c r="W538" i="1"/>
  <c r="U177" i="1"/>
  <c r="V177" i="1"/>
  <c r="W176" i="1"/>
  <c r="U178" i="1" l="1"/>
  <c r="V178" i="1"/>
  <c r="W177" i="1"/>
  <c r="W539" i="1"/>
  <c r="T540" i="1"/>
  <c r="V540" i="1"/>
  <c r="U541" i="1"/>
  <c r="T203" i="1"/>
  <c r="T541" i="1" l="1"/>
  <c r="V542" i="1" s="1"/>
  <c r="W540" i="1"/>
  <c r="T204" i="1"/>
  <c r="V541" i="1"/>
  <c r="V179" i="1"/>
  <c r="U179" i="1"/>
  <c r="W178" i="1"/>
  <c r="U542" i="1"/>
  <c r="U543" i="1" l="1"/>
  <c r="T205" i="1"/>
  <c r="W541" i="1"/>
  <c r="T542" i="1"/>
  <c r="U180" i="1"/>
  <c r="V180" i="1"/>
  <c r="W179" i="1"/>
  <c r="T543" i="1" l="1"/>
  <c r="V544" i="1" s="1"/>
  <c r="W542" i="1"/>
  <c r="T206" i="1"/>
  <c r="V543" i="1"/>
  <c r="U544" i="1"/>
  <c r="U181" i="1"/>
  <c r="V181" i="1"/>
  <c r="W180" i="1"/>
  <c r="B180" i="1" s="1"/>
  <c r="U545" i="1" l="1"/>
  <c r="U182" i="1"/>
  <c r="V182" i="1"/>
  <c r="W181" i="1"/>
  <c r="T207" i="1"/>
  <c r="T544" i="1"/>
  <c r="W543" i="1"/>
  <c r="T545" i="1" l="1"/>
  <c r="V546" i="1" s="1"/>
  <c r="W544" i="1"/>
  <c r="B544" i="1" s="1"/>
  <c r="T208" i="1"/>
  <c r="U183" i="1"/>
  <c r="V183" i="1"/>
  <c r="W182" i="1"/>
  <c r="V545" i="1"/>
  <c r="U546" i="1"/>
  <c r="U184" i="1" l="1"/>
  <c r="V184" i="1"/>
  <c r="W183" i="1"/>
  <c r="T209" i="1"/>
  <c r="U547" i="1"/>
  <c r="T546" i="1"/>
  <c r="W545" i="1"/>
  <c r="T547" i="1" l="1"/>
  <c r="V548" i="1" s="1"/>
  <c r="W546" i="1"/>
  <c r="U548" i="1"/>
  <c r="V547" i="1"/>
  <c r="T210" i="1"/>
  <c r="U185" i="1"/>
  <c r="V185" i="1"/>
  <c r="W184" i="1"/>
  <c r="U549" i="1" l="1"/>
  <c r="V186" i="1"/>
  <c r="U186" i="1"/>
  <c r="W185" i="1"/>
  <c r="W547" i="1"/>
  <c r="T548" i="1"/>
  <c r="V549" i="1" s="1"/>
  <c r="T211" i="1"/>
  <c r="U187" i="1" l="1"/>
  <c r="V187" i="1"/>
  <c r="W186" i="1"/>
  <c r="U550" i="1"/>
  <c r="T212" i="1"/>
  <c r="T549" i="1"/>
  <c r="W548" i="1"/>
  <c r="T550" i="1" l="1"/>
  <c r="V551" i="1" s="1"/>
  <c r="W549" i="1"/>
  <c r="T213" i="1"/>
  <c r="U551" i="1"/>
  <c r="V550" i="1"/>
  <c r="V188" i="1"/>
  <c r="U188" i="1"/>
  <c r="W187" i="1"/>
  <c r="B187" i="1" s="1"/>
  <c r="T214" i="1" l="1"/>
  <c r="U552" i="1"/>
  <c r="V189" i="1"/>
  <c r="U189" i="1"/>
  <c r="W188" i="1"/>
  <c r="W550" i="1"/>
  <c r="T551" i="1"/>
  <c r="V552" i="1" s="1"/>
  <c r="U190" i="1" l="1"/>
  <c r="V190" i="1"/>
  <c r="W189" i="1"/>
  <c r="U553" i="1"/>
  <c r="T215" i="1"/>
  <c r="W551" i="1"/>
  <c r="B551" i="1" s="1"/>
  <c r="T552" i="1"/>
  <c r="V553" i="1" s="1"/>
  <c r="T216" i="1" l="1"/>
  <c r="U554" i="1"/>
  <c r="W552" i="1"/>
  <c r="T553" i="1"/>
  <c r="V191" i="1"/>
  <c r="U191" i="1"/>
  <c r="W190" i="1"/>
  <c r="T554" i="1" l="1"/>
  <c r="V555" i="1" s="1"/>
  <c r="W553" i="1"/>
  <c r="U555" i="1"/>
  <c r="V554" i="1"/>
  <c r="T217" i="1"/>
  <c r="U192" i="1"/>
  <c r="V192" i="1"/>
  <c r="W191" i="1"/>
  <c r="U556" i="1" l="1"/>
  <c r="V193" i="1"/>
  <c r="U193" i="1"/>
  <c r="W192" i="1"/>
  <c r="W554" i="1"/>
  <c r="T555" i="1"/>
  <c r="T218" i="1"/>
  <c r="T556" i="1" l="1"/>
  <c r="V557" i="1" s="1"/>
  <c r="W555" i="1"/>
  <c r="V194" i="1"/>
  <c r="U194" i="1"/>
  <c r="W193" i="1"/>
  <c r="V556" i="1"/>
  <c r="T219" i="1"/>
  <c r="U557" i="1"/>
  <c r="T220" i="1" l="1"/>
  <c r="U195" i="1"/>
  <c r="V195" i="1"/>
  <c r="W194" i="1"/>
  <c r="B194" i="1" s="1"/>
  <c r="U558" i="1"/>
  <c r="T557" i="1"/>
  <c r="V558" i="1" s="1"/>
  <c r="W556" i="1"/>
  <c r="U559" i="1" l="1"/>
  <c r="V196" i="1"/>
  <c r="U196" i="1"/>
  <c r="W195" i="1"/>
  <c r="T221" i="1"/>
  <c r="T558" i="1"/>
  <c r="V559" i="1" s="1"/>
  <c r="W557" i="1"/>
  <c r="T222" i="1" l="1"/>
  <c r="U197" i="1"/>
  <c r="V197" i="1"/>
  <c r="W196" i="1"/>
  <c r="W558" i="1"/>
  <c r="B558" i="1" s="1"/>
  <c r="T559" i="1"/>
  <c r="U560" i="1"/>
  <c r="T560" i="1" l="1"/>
  <c r="V561" i="1" s="1"/>
  <c r="W559" i="1"/>
  <c r="V198" i="1"/>
  <c r="U198" i="1"/>
  <c r="W197" i="1"/>
  <c r="V560" i="1"/>
  <c r="T223" i="1"/>
  <c r="U561" i="1"/>
  <c r="V199" i="1" l="1"/>
  <c r="U199" i="1"/>
  <c r="W198" i="1"/>
  <c r="U562" i="1"/>
  <c r="W560" i="1"/>
  <c r="T561" i="1"/>
  <c r="V562" i="1" s="1"/>
  <c r="T224" i="1"/>
  <c r="T225" i="1" l="1"/>
  <c r="U200" i="1"/>
  <c r="V200" i="1"/>
  <c r="W199" i="1"/>
  <c r="U563" i="1"/>
  <c r="W561" i="1"/>
  <c r="T562" i="1"/>
  <c r="V563" i="1" s="1"/>
  <c r="T226" i="1" l="1"/>
  <c r="W562" i="1"/>
  <c r="T563" i="1"/>
  <c r="V564" i="1" s="1"/>
  <c r="U564" i="1"/>
  <c r="U201" i="1"/>
  <c r="V201" i="1"/>
  <c r="W200" i="1"/>
  <c r="U202" i="1" l="1"/>
  <c r="V202" i="1"/>
  <c r="W201" i="1"/>
  <c r="B201" i="1" s="1"/>
  <c r="U565" i="1"/>
  <c r="T564" i="1"/>
  <c r="W563" i="1"/>
  <c r="T227" i="1"/>
  <c r="W564" i="1" l="1"/>
  <c r="T565" i="1"/>
  <c r="V566" i="1" s="1"/>
  <c r="U566" i="1"/>
  <c r="V565" i="1"/>
  <c r="T228" i="1"/>
  <c r="V203" i="1"/>
  <c r="U203" i="1"/>
  <c r="W202" i="1"/>
  <c r="U567" i="1" l="1"/>
  <c r="T566" i="1"/>
  <c r="W565" i="1"/>
  <c r="B565" i="1" s="1"/>
  <c r="U204" i="1"/>
  <c r="V204" i="1"/>
  <c r="W203" i="1"/>
  <c r="T229" i="1"/>
  <c r="U205" i="1" l="1"/>
  <c r="V205" i="1"/>
  <c r="W204" i="1"/>
  <c r="T567" i="1"/>
  <c r="W566" i="1"/>
  <c r="V567" i="1"/>
  <c r="T230" i="1"/>
  <c r="U568" i="1"/>
  <c r="T231" i="1" l="1"/>
  <c r="T568" i="1"/>
  <c r="W567" i="1"/>
  <c r="V568" i="1"/>
  <c r="U569" i="1"/>
  <c r="U206" i="1"/>
  <c r="V206" i="1"/>
  <c r="W205" i="1"/>
  <c r="U570" i="1" l="1"/>
  <c r="W568" i="1"/>
  <c r="T569" i="1"/>
  <c r="V207" i="1"/>
  <c r="U207" i="1"/>
  <c r="W206" i="1"/>
  <c r="V569" i="1"/>
  <c r="T232" i="1"/>
  <c r="U208" i="1" l="1"/>
  <c r="V208" i="1"/>
  <c r="W207" i="1"/>
  <c r="W569" i="1"/>
  <c r="T570" i="1"/>
  <c r="T233" i="1"/>
  <c r="U571" i="1"/>
  <c r="V570" i="1"/>
  <c r="W570" i="1" l="1"/>
  <c r="T571" i="1"/>
  <c r="V572" i="1" s="1"/>
  <c r="U572" i="1"/>
  <c r="V209" i="1"/>
  <c r="U209" i="1"/>
  <c r="W208" i="1"/>
  <c r="B208" i="1" s="1"/>
  <c r="V571" i="1"/>
  <c r="T234" i="1"/>
  <c r="U210" i="1" l="1"/>
  <c r="V210" i="1"/>
  <c r="W209" i="1"/>
  <c r="U573" i="1"/>
  <c r="T572" i="1"/>
  <c r="W571" i="1"/>
  <c r="T235" i="1"/>
  <c r="T573" i="1" l="1"/>
  <c r="V574" i="1" s="1"/>
  <c r="W572" i="1"/>
  <c r="B572" i="1" s="1"/>
  <c r="V573" i="1"/>
  <c r="U574" i="1"/>
  <c r="T236" i="1"/>
  <c r="V211" i="1"/>
  <c r="U211" i="1"/>
  <c r="W210" i="1"/>
  <c r="T237" i="1" l="1"/>
  <c r="U575" i="1"/>
  <c r="U212" i="1"/>
  <c r="V212" i="1"/>
  <c r="W211" i="1"/>
  <c r="T574" i="1"/>
  <c r="W573" i="1"/>
  <c r="W574" i="1" l="1"/>
  <c r="T575" i="1"/>
  <c r="V576" i="1" s="1"/>
  <c r="V213" i="1"/>
  <c r="U213" i="1"/>
  <c r="W212" i="1"/>
  <c r="T238" i="1"/>
  <c r="U576" i="1"/>
  <c r="V575" i="1"/>
  <c r="T239" i="1" l="1"/>
  <c r="V214" i="1"/>
  <c r="U214" i="1"/>
  <c r="W213" i="1"/>
  <c r="T576" i="1"/>
  <c r="V577" i="1" s="1"/>
  <c r="W575" i="1"/>
  <c r="U577" i="1"/>
  <c r="T577" i="1" l="1"/>
  <c r="W576" i="1"/>
  <c r="V215" i="1"/>
  <c r="U215" i="1"/>
  <c r="W214" i="1"/>
  <c r="U578" i="1"/>
  <c r="T240" i="1"/>
  <c r="U216" i="1" l="1"/>
  <c r="V216" i="1"/>
  <c r="W215" i="1"/>
  <c r="B215" i="1" s="1"/>
  <c r="T241" i="1"/>
  <c r="T578" i="1"/>
  <c r="W577" i="1"/>
  <c r="U579" i="1"/>
  <c r="V578" i="1"/>
  <c r="T579" i="1" l="1"/>
  <c r="V580" i="1" s="1"/>
  <c r="W578" i="1"/>
  <c r="T242" i="1"/>
  <c r="V579" i="1"/>
  <c r="U217" i="1"/>
  <c r="V217" i="1"/>
  <c r="W216" i="1"/>
  <c r="U580" i="1"/>
  <c r="V218" i="1" l="1"/>
  <c r="U218" i="1"/>
  <c r="W217" i="1"/>
  <c r="T243" i="1"/>
  <c r="U581" i="1"/>
  <c r="W579" i="1"/>
  <c r="B579" i="1" s="1"/>
  <c r="T580" i="1"/>
  <c r="V581" i="1" s="1"/>
  <c r="T244" i="1" l="1"/>
  <c r="U219" i="1"/>
  <c r="V219" i="1"/>
  <c r="W218" i="1"/>
  <c r="W580" i="1"/>
  <c r="T581" i="1"/>
  <c r="U582" i="1"/>
  <c r="W581" i="1" l="1"/>
  <c r="T582" i="1"/>
  <c r="U220" i="1"/>
  <c r="V220" i="1"/>
  <c r="W219" i="1"/>
  <c r="T245" i="1"/>
  <c r="U583" i="1"/>
  <c r="V582" i="1"/>
  <c r="T246" i="1" l="1"/>
  <c r="V221" i="1"/>
  <c r="U221" i="1"/>
  <c r="W220" i="1"/>
  <c r="U584" i="1"/>
  <c r="W582" i="1"/>
  <c r="T583" i="1"/>
  <c r="V584" i="1" s="1"/>
  <c r="V583" i="1"/>
  <c r="V222" i="1" l="1"/>
  <c r="U222" i="1"/>
  <c r="W221" i="1"/>
  <c r="T247" i="1"/>
  <c r="W583" i="1"/>
  <c r="T584" i="1"/>
  <c r="U585" i="1"/>
  <c r="U586" i="1" l="1"/>
  <c r="V223" i="1"/>
  <c r="U223" i="1"/>
  <c r="W222" i="1"/>
  <c r="B222" i="1" s="1"/>
  <c r="W584" i="1"/>
  <c r="T585" i="1"/>
  <c r="T248" i="1"/>
  <c r="V585" i="1"/>
  <c r="T586" i="1" l="1"/>
  <c r="V587" i="1" s="1"/>
  <c r="W585" i="1"/>
  <c r="T249" i="1"/>
  <c r="U224" i="1"/>
  <c r="V224" i="1"/>
  <c r="W223" i="1"/>
  <c r="U587" i="1"/>
  <c r="V586" i="1"/>
  <c r="V225" i="1" l="1"/>
  <c r="U225" i="1"/>
  <c r="W224" i="1"/>
  <c r="T250" i="1"/>
  <c r="U588" i="1"/>
  <c r="T587" i="1"/>
  <c r="V588" i="1" s="1"/>
  <c r="W586" i="1"/>
  <c r="B586" i="1" s="1"/>
  <c r="T251" i="1" l="1"/>
  <c r="U589" i="1"/>
  <c r="V226" i="1"/>
  <c r="U226" i="1"/>
  <c r="W225" i="1"/>
  <c r="T588" i="1"/>
  <c r="V589" i="1" s="1"/>
  <c r="W587" i="1"/>
  <c r="U227" i="1" l="1"/>
  <c r="V227" i="1"/>
  <c r="W226" i="1"/>
  <c r="U590" i="1"/>
  <c r="T252" i="1"/>
  <c r="W588" i="1"/>
  <c r="T589" i="1"/>
  <c r="V590" i="1" s="1"/>
  <c r="U591" i="1" l="1"/>
  <c r="T590" i="1"/>
  <c r="W589" i="1"/>
  <c r="U228" i="1"/>
  <c r="V228" i="1"/>
  <c r="W227" i="1"/>
  <c r="T253" i="1"/>
  <c r="T254" i="1" l="1"/>
  <c r="V229" i="1"/>
  <c r="U229" i="1"/>
  <c r="W228" i="1"/>
  <c r="W590" i="1"/>
  <c r="T591" i="1"/>
  <c r="V592" i="1" s="1"/>
  <c r="U592" i="1"/>
  <c r="V591" i="1"/>
  <c r="V230" i="1" l="1"/>
  <c r="U230" i="1"/>
  <c r="W229" i="1"/>
  <c r="B229" i="1" s="1"/>
  <c r="U593" i="1"/>
  <c r="T255" i="1"/>
  <c r="W591" i="1"/>
  <c r="T592" i="1"/>
  <c r="V593" i="1" s="1"/>
  <c r="T256" i="1" l="1"/>
  <c r="U594" i="1"/>
  <c r="U231" i="1"/>
  <c r="V231" i="1"/>
  <c r="W230" i="1"/>
  <c r="T593" i="1"/>
  <c r="W592" i="1"/>
  <c r="W593" i="1" l="1"/>
  <c r="B593" i="1" s="1"/>
  <c r="T594" i="1"/>
  <c r="U232" i="1"/>
  <c r="V232" i="1"/>
  <c r="W231" i="1"/>
  <c r="U595" i="1"/>
  <c r="V594" i="1"/>
  <c r="T257" i="1"/>
  <c r="V233" i="1" l="1"/>
  <c r="U233" i="1"/>
  <c r="W232" i="1"/>
  <c r="T258" i="1"/>
  <c r="T595" i="1"/>
  <c r="W594" i="1"/>
  <c r="V595" i="1"/>
  <c r="U596" i="1"/>
  <c r="T596" i="1" l="1"/>
  <c r="V597" i="1" s="1"/>
  <c r="W595" i="1"/>
  <c r="T259" i="1"/>
  <c r="V596" i="1"/>
  <c r="U234" i="1"/>
  <c r="V234" i="1"/>
  <c r="W233" i="1"/>
  <c r="U597" i="1"/>
  <c r="V235" i="1" l="1"/>
  <c r="U235" i="1"/>
  <c r="W234" i="1"/>
  <c r="T260" i="1"/>
  <c r="U598" i="1"/>
  <c r="T597" i="1"/>
  <c r="W596" i="1"/>
  <c r="T598" i="1" l="1"/>
  <c r="V599" i="1" s="1"/>
  <c r="W597" i="1"/>
  <c r="U599" i="1"/>
  <c r="V598" i="1"/>
  <c r="T261" i="1"/>
  <c r="V236" i="1"/>
  <c r="U236" i="1"/>
  <c r="W235" i="1"/>
  <c r="T262" i="1" l="1"/>
  <c r="U600" i="1"/>
  <c r="U237" i="1"/>
  <c r="V237" i="1"/>
  <c r="W236" i="1"/>
  <c r="B236" i="1" s="1"/>
  <c r="T599" i="1"/>
  <c r="V600" i="1" s="1"/>
  <c r="W598" i="1"/>
  <c r="U238" i="1" l="1"/>
  <c r="V238" i="1"/>
  <c r="W237" i="1"/>
  <c r="U601" i="1"/>
  <c r="T263" i="1"/>
  <c r="W599" i="1"/>
  <c r="T600" i="1"/>
  <c r="V601" i="1" s="1"/>
  <c r="U602" i="1" l="1"/>
  <c r="W600" i="1"/>
  <c r="B600" i="1" s="1"/>
  <c r="T601" i="1"/>
  <c r="U239" i="1"/>
  <c r="V239" i="1"/>
  <c r="W238" i="1"/>
  <c r="T264" i="1"/>
  <c r="V240" i="1" l="1"/>
  <c r="U240" i="1"/>
  <c r="W239" i="1"/>
  <c r="W601" i="1"/>
  <c r="T602" i="1"/>
  <c r="T265" i="1"/>
  <c r="V602" i="1"/>
  <c r="U603" i="1"/>
  <c r="T266" i="1" l="1"/>
  <c r="W602" i="1"/>
  <c r="T603" i="1"/>
  <c r="V604" i="1" s="1"/>
  <c r="U604" i="1"/>
  <c r="U241" i="1"/>
  <c r="V241" i="1"/>
  <c r="W240" i="1"/>
  <c r="V603" i="1"/>
  <c r="U605" i="1" l="1"/>
  <c r="T604" i="1"/>
  <c r="W603" i="1"/>
  <c r="T267" i="1"/>
  <c r="U242" i="1"/>
  <c r="V242" i="1"/>
  <c r="W241" i="1"/>
  <c r="V243" i="1" l="1"/>
  <c r="U243" i="1"/>
  <c r="W242" i="1"/>
  <c r="T268" i="1"/>
  <c r="W604" i="1"/>
  <c r="T605" i="1"/>
  <c r="U606" i="1"/>
  <c r="V605" i="1"/>
  <c r="W605" i="1" l="1"/>
  <c r="T606" i="1"/>
  <c r="V607" i="1" s="1"/>
  <c r="T269" i="1"/>
  <c r="U607" i="1"/>
  <c r="V244" i="1"/>
  <c r="U244" i="1"/>
  <c r="W243" i="1"/>
  <c r="B243" i="1" s="1"/>
  <c r="V606" i="1"/>
  <c r="U608" i="1" l="1"/>
  <c r="T270" i="1"/>
  <c r="W606" i="1"/>
  <c r="T607" i="1"/>
  <c r="U245" i="1"/>
  <c r="V245" i="1"/>
  <c r="W244" i="1"/>
  <c r="T608" i="1" l="1"/>
  <c r="V609" i="1" s="1"/>
  <c r="W607" i="1"/>
  <c r="B607" i="1" s="1"/>
  <c r="T271" i="1"/>
  <c r="V608" i="1"/>
  <c r="U609" i="1"/>
  <c r="U246" i="1"/>
  <c r="V246" i="1"/>
  <c r="W245" i="1"/>
  <c r="T272" i="1" l="1"/>
  <c r="U247" i="1"/>
  <c r="V247" i="1"/>
  <c r="W246" i="1"/>
  <c r="T609" i="1"/>
  <c r="V610" i="1" s="1"/>
  <c r="W608" i="1"/>
  <c r="U610" i="1"/>
  <c r="W609" i="1" l="1"/>
  <c r="T610" i="1"/>
  <c r="V248" i="1"/>
  <c r="U248" i="1"/>
  <c r="W247" i="1"/>
  <c r="T273" i="1"/>
  <c r="U611" i="1"/>
  <c r="V249" i="1" l="1"/>
  <c r="U249" i="1"/>
  <c r="W248" i="1"/>
  <c r="U612" i="1"/>
  <c r="T611" i="1"/>
  <c r="W610" i="1"/>
  <c r="V611" i="1"/>
  <c r="T274" i="1"/>
  <c r="U613" i="1" l="1"/>
  <c r="V250" i="1"/>
  <c r="U250" i="1"/>
  <c r="W249" i="1"/>
  <c r="T275" i="1"/>
  <c r="W611" i="1"/>
  <c r="T612" i="1"/>
  <c r="V612" i="1"/>
  <c r="T276" i="1" l="1"/>
  <c r="U251" i="1"/>
  <c r="V251" i="1"/>
  <c r="W250" i="1"/>
  <c r="B250" i="1" s="1"/>
  <c r="U614" i="1"/>
  <c r="T613" i="1"/>
  <c r="W612" i="1"/>
  <c r="V613" i="1"/>
  <c r="W613" i="1" l="1"/>
  <c r="T614" i="1"/>
  <c r="V615" i="1" s="1"/>
  <c r="V614" i="1"/>
  <c r="U615" i="1"/>
  <c r="V252" i="1"/>
  <c r="U252" i="1"/>
  <c r="W251" i="1"/>
  <c r="T277" i="1"/>
  <c r="V253" i="1" l="1"/>
  <c r="U253" i="1"/>
  <c r="W252" i="1"/>
  <c r="U616" i="1"/>
  <c r="T278" i="1"/>
  <c r="T615" i="1"/>
  <c r="V616" i="1" s="1"/>
  <c r="W614" i="1"/>
  <c r="B614" i="1" s="1"/>
  <c r="T279" i="1" l="1"/>
  <c r="U617" i="1"/>
  <c r="V254" i="1"/>
  <c r="U254" i="1"/>
  <c r="W253" i="1"/>
  <c r="T616" i="1"/>
  <c r="V617" i="1" s="1"/>
  <c r="W615" i="1"/>
  <c r="U255" i="1" l="1"/>
  <c r="V255" i="1"/>
  <c r="W254" i="1"/>
  <c r="U618" i="1"/>
  <c r="T280" i="1"/>
  <c r="W616" i="1"/>
  <c r="T617" i="1"/>
  <c r="V618" i="1" s="1"/>
  <c r="U619" i="1" l="1"/>
  <c r="T618" i="1"/>
  <c r="W617" i="1"/>
  <c r="U256" i="1"/>
  <c r="V256" i="1"/>
  <c r="W255" i="1"/>
  <c r="T281" i="1"/>
  <c r="V257" i="1" l="1"/>
  <c r="U257" i="1"/>
  <c r="W256" i="1"/>
  <c r="W618" i="1"/>
  <c r="T619" i="1"/>
  <c r="V619" i="1"/>
  <c r="T282" i="1"/>
  <c r="U620" i="1"/>
  <c r="W619" i="1" l="1"/>
  <c r="T620" i="1"/>
  <c r="V621" i="1" s="1"/>
  <c r="U621" i="1"/>
  <c r="V258" i="1"/>
  <c r="U258" i="1"/>
  <c r="W257" i="1"/>
  <c r="B257" i="1" s="1"/>
  <c r="V620" i="1"/>
  <c r="T283" i="1"/>
  <c r="U259" i="1" l="1"/>
  <c r="V259" i="1"/>
  <c r="W258" i="1"/>
  <c r="U622" i="1"/>
  <c r="T284" i="1"/>
  <c r="W620" i="1"/>
  <c r="T621" i="1"/>
  <c r="V622" i="1" s="1"/>
  <c r="T285" i="1" l="1"/>
  <c r="U623" i="1"/>
  <c r="T622" i="1"/>
  <c r="W621" i="1"/>
  <c r="B621" i="1" s="1"/>
  <c r="V260" i="1"/>
  <c r="U260" i="1"/>
  <c r="W259" i="1"/>
  <c r="W622" i="1" l="1"/>
  <c r="T623" i="1"/>
  <c r="V624" i="1" s="1"/>
  <c r="U624" i="1"/>
  <c r="V623" i="1"/>
  <c r="V261" i="1"/>
  <c r="U261" i="1"/>
  <c r="W260" i="1"/>
  <c r="T286" i="1"/>
  <c r="V262" i="1" l="1"/>
  <c r="U262" i="1"/>
  <c r="W261" i="1"/>
  <c r="U625" i="1"/>
  <c r="T287" i="1"/>
  <c r="T624" i="1"/>
  <c r="V625" i="1" s="1"/>
  <c r="W623" i="1"/>
  <c r="U626" i="1" l="1"/>
  <c r="U263" i="1"/>
  <c r="V263" i="1"/>
  <c r="W262" i="1"/>
  <c r="T625" i="1"/>
  <c r="W624" i="1"/>
  <c r="T288" i="1"/>
  <c r="T626" i="1" l="1"/>
  <c r="V627" i="1" s="1"/>
  <c r="W625" i="1"/>
  <c r="V264" i="1"/>
  <c r="U264" i="1"/>
  <c r="W263" i="1"/>
  <c r="U627" i="1"/>
  <c r="V626" i="1"/>
  <c r="T289" i="1"/>
  <c r="U628" i="1" l="1"/>
  <c r="V265" i="1"/>
  <c r="U265" i="1"/>
  <c r="W264" i="1"/>
  <c r="B264" i="1" s="1"/>
  <c r="T290" i="1"/>
  <c r="T627" i="1"/>
  <c r="V628" i="1" s="1"/>
  <c r="W626" i="1"/>
  <c r="T291" i="1" l="1"/>
  <c r="W627" i="1"/>
  <c r="T628" i="1"/>
  <c r="V266" i="1"/>
  <c r="U266" i="1"/>
  <c r="W265" i="1"/>
  <c r="U629" i="1"/>
  <c r="U267" i="1" l="1"/>
  <c r="V267" i="1"/>
  <c r="W266" i="1"/>
  <c r="T629" i="1"/>
  <c r="V630" i="1" s="1"/>
  <c r="W628" i="1"/>
  <c r="B628" i="1" s="1"/>
  <c r="U630" i="1"/>
  <c r="T292" i="1"/>
  <c r="V629" i="1"/>
  <c r="U631" i="1" l="1"/>
  <c r="W629" i="1"/>
  <c r="T630" i="1"/>
  <c r="V268" i="1"/>
  <c r="U268" i="1"/>
  <c r="W267" i="1"/>
  <c r="T293" i="1"/>
  <c r="T294" i="1" l="1"/>
  <c r="U269" i="1"/>
  <c r="V269" i="1"/>
  <c r="W268" i="1"/>
  <c r="T631" i="1"/>
  <c r="V632" i="1" s="1"/>
  <c r="W630" i="1"/>
  <c r="U632" i="1"/>
  <c r="V631" i="1"/>
  <c r="V270" i="1" l="1"/>
  <c r="U270" i="1"/>
  <c r="W269" i="1"/>
  <c r="U633" i="1"/>
  <c r="T295" i="1"/>
  <c r="W631" i="1"/>
  <c r="T632" i="1"/>
  <c r="V633" i="1" s="1"/>
  <c r="T296" i="1" l="1"/>
  <c r="T633" i="1"/>
  <c r="W632" i="1"/>
  <c r="U634" i="1"/>
  <c r="U271" i="1"/>
  <c r="V271" i="1"/>
  <c r="W270" i="1"/>
  <c r="T634" i="1" l="1"/>
  <c r="V635" i="1" s="1"/>
  <c r="W633" i="1"/>
  <c r="V272" i="1"/>
  <c r="U272" i="1"/>
  <c r="W271" i="1"/>
  <c r="B271" i="1" s="1"/>
  <c r="U635" i="1"/>
  <c r="V634" i="1"/>
  <c r="T297" i="1"/>
  <c r="U636" i="1" l="1"/>
  <c r="U273" i="1"/>
  <c r="V273" i="1"/>
  <c r="W272" i="1"/>
  <c r="T298" i="1"/>
  <c r="T635" i="1"/>
  <c r="V636" i="1" s="1"/>
  <c r="W634" i="1"/>
  <c r="U274" i="1" l="1"/>
  <c r="V274" i="1"/>
  <c r="W273" i="1"/>
  <c r="U637" i="1"/>
  <c r="T636" i="1"/>
  <c r="W635" i="1"/>
  <c r="B635" i="1" s="1"/>
  <c r="T299" i="1"/>
  <c r="W636" i="1" l="1"/>
  <c r="T637" i="1"/>
  <c r="V638" i="1" s="1"/>
  <c r="U638" i="1"/>
  <c r="V637" i="1"/>
  <c r="V275" i="1"/>
  <c r="U275" i="1"/>
  <c r="W274" i="1"/>
  <c r="T300" i="1"/>
  <c r="U276" i="1" l="1"/>
  <c r="V276" i="1"/>
  <c r="W275" i="1"/>
  <c r="U639" i="1"/>
  <c r="T638" i="1"/>
  <c r="V639" i="1" s="1"/>
  <c r="W637" i="1"/>
  <c r="T301" i="1"/>
  <c r="U640" i="1" l="1"/>
  <c r="V277" i="1"/>
  <c r="U277" i="1"/>
  <c r="W276" i="1"/>
  <c r="T302" i="1"/>
  <c r="W638" i="1"/>
  <c r="T639" i="1"/>
  <c r="T303" i="1" l="1"/>
  <c r="V278" i="1"/>
  <c r="U278" i="1"/>
  <c r="W277" i="1"/>
  <c r="U641" i="1"/>
  <c r="T640" i="1"/>
  <c r="W639" i="1"/>
  <c r="V640" i="1"/>
  <c r="W640" i="1" l="1"/>
  <c r="T641" i="1"/>
  <c r="V642" i="1" s="1"/>
  <c r="U642" i="1"/>
  <c r="V641" i="1"/>
  <c r="U279" i="1"/>
  <c r="V279" i="1"/>
  <c r="W278" i="1"/>
  <c r="B278" i="1" s="1"/>
  <c r="T304" i="1"/>
  <c r="V280" i="1" l="1"/>
  <c r="U280" i="1"/>
  <c r="W279" i="1"/>
  <c r="T642" i="1"/>
  <c r="V643" i="1" s="1"/>
  <c r="W641" i="1"/>
  <c r="U643" i="1"/>
  <c r="T305" i="1"/>
  <c r="U644" i="1" l="1"/>
  <c r="T643" i="1"/>
  <c r="W642" i="1"/>
  <c r="B642" i="1" s="1"/>
  <c r="V281" i="1"/>
  <c r="U281" i="1"/>
  <c r="W280" i="1"/>
  <c r="T306" i="1"/>
  <c r="U282" i="1" l="1"/>
  <c r="V282" i="1"/>
  <c r="W281" i="1"/>
  <c r="T644" i="1"/>
  <c r="W643" i="1"/>
  <c r="T307" i="1"/>
  <c r="V644" i="1"/>
  <c r="U645" i="1"/>
  <c r="T308" i="1" l="1"/>
  <c r="T645" i="1"/>
  <c r="W644" i="1"/>
  <c r="V645" i="1"/>
  <c r="U646" i="1"/>
  <c r="U283" i="1"/>
  <c r="V283" i="1"/>
  <c r="W282" i="1"/>
  <c r="W645" i="1" l="1"/>
  <c r="T646" i="1"/>
  <c r="V647" i="1" s="1"/>
  <c r="U284" i="1"/>
  <c r="V284" i="1"/>
  <c r="W283" i="1"/>
  <c r="U647" i="1"/>
  <c r="T309" i="1"/>
  <c r="V646" i="1"/>
  <c r="V285" i="1" l="1"/>
  <c r="U285" i="1"/>
  <c r="W284" i="1"/>
  <c r="T647" i="1"/>
  <c r="W646" i="1"/>
  <c r="T310" i="1"/>
  <c r="U648" i="1"/>
  <c r="T311" i="1" l="1"/>
  <c r="T648" i="1"/>
  <c r="W647" i="1"/>
  <c r="V286" i="1"/>
  <c r="U286" i="1"/>
  <c r="W285" i="1"/>
  <c r="B285" i="1" s="1"/>
  <c r="U649" i="1"/>
  <c r="V648" i="1"/>
  <c r="V287" i="1" l="1"/>
  <c r="U287" i="1"/>
  <c r="W286" i="1"/>
  <c r="W648" i="1"/>
  <c r="T649" i="1"/>
  <c r="V650" i="1" s="1"/>
  <c r="U650" i="1"/>
  <c r="T312" i="1"/>
  <c r="V649" i="1"/>
  <c r="U651" i="1" l="1"/>
  <c r="W649" i="1"/>
  <c r="B649" i="1" s="1"/>
  <c r="T650" i="1"/>
  <c r="V288" i="1"/>
  <c r="U288" i="1"/>
  <c r="W287" i="1"/>
  <c r="T313" i="1"/>
  <c r="U289" i="1" l="1"/>
  <c r="V289" i="1"/>
  <c r="W288" i="1"/>
  <c r="W650" i="1"/>
  <c r="T651" i="1"/>
  <c r="T314" i="1"/>
  <c r="V651" i="1"/>
  <c r="U652" i="1"/>
  <c r="T652" i="1" l="1"/>
  <c r="V653" i="1" s="1"/>
  <c r="W651" i="1"/>
  <c r="U653" i="1"/>
  <c r="V652" i="1"/>
  <c r="U290" i="1"/>
  <c r="V290" i="1"/>
  <c r="W289" i="1"/>
  <c r="T315" i="1"/>
  <c r="U654" i="1" l="1"/>
  <c r="T316" i="1"/>
  <c r="W652" i="1"/>
  <c r="T653" i="1"/>
  <c r="V291" i="1"/>
  <c r="U291" i="1"/>
  <c r="W290" i="1"/>
  <c r="U292" i="1" l="1"/>
  <c r="V292" i="1"/>
  <c r="W291" i="1"/>
  <c r="T654" i="1"/>
  <c r="W653" i="1"/>
  <c r="T317" i="1"/>
  <c r="U655" i="1"/>
  <c r="V654" i="1"/>
  <c r="W654" i="1" l="1"/>
  <c r="T655" i="1"/>
  <c r="V656" i="1" s="1"/>
  <c r="U656" i="1"/>
  <c r="V655" i="1"/>
  <c r="V293" i="1"/>
  <c r="U293" i="1"/>
  <c r="W292" i="1"/>
  <c r="B292" i="1" s="1"/>
  <c r="T318" i="1"/>
  <c r="U657" i="1" l="1"/>
  <c r="V294" i="1"/>
  <c r="U294" i="1"/>
  <c r="W293" i="1"/>
  <c r="W655" i="1"/>
  <c r="T656" i="1"/>
  <c r="T319" i="1"/>
  <c r="T657" i="1" l="1"/>
  <c r="V658" i="1" s="1"/>
  <c r="W656" i="1"/>
  <c r="B656" i="1" s="1"/>
  <c r="U295" i="1"/>
  <c r="V295" i="1"/>
  <c r="W294" i="1"/>
  <c r="U658" i="1"/>
  <c r="V657" i="1"/>
  <c r="T320" i="1"/>
  <c r="U659" i="1" l="1"/>
  <c r="U296" i="1"/>
  <c r="V296" i="1"/>
  <c r="W295" i="1"/>
  <c r="T321" i="1"/>
  <c r="W657" i="1"/>
  <c r="T658" i="1"/>
  <c r="T322" i="1" l="1"/>
  <c r="U297" i="1"/>
  <c r="V297" i="1"/>
  <c r="W296" i="1"/>
  <c r="U660" i="1"/>
  <c r="T659" i="1"/>
  <c r="W658" i="1"/>
  <c r="V659" i="1"/>
  <c r="W659" i="1" l="1"/>
  <c r="T660" i="1"/>
  <c r="V661" i="1" s="1"/>
  <c r="U661" i="1"/>
  <c r="V298" i="1"/>
  <c r="U298" i="1"/>
  <c r="W297" i="1"/>
  <c r="T323" i="1"/>
  <c r="V660" i="1"/>
  <c r="U299" i="1" l="1"/>
  <c r="V299" i="1"/>
  <c r="W298" i="1"/>
  <c r="U662" i="1"/>
  <c r="T661" i="1"/>
  <c r="W660" i="1"/>
  <c r="T324" i="1"/>
  <c r="T662" i="1" l="1"/>
  <c r="V663" i="1" s="1"/>
  <c r="W661" i="1"/>
  <c r="U663" i="1"/>
  <c r="V662" i="1"/>
  <c r="U300" i="1"/>
  <c r="V300" i="1"/>
  <c r="W299" i="1"/>
  <c r="B299" i="1" s="1"/>
  <c r="T325" i="1"/>
  <c r="U301" i="1" l="1"/>
  <c r="V301" i="1"/>
  <c r="W300" i="1"/>
  <c r="U664" i="1"/>
  <c r="T326" i="1"/>
  <c r="W662" i="1"/>
  <c r="T663" i="1"/>
  <c r="V664" i="1" s="1"/>
  <c r="T327" i="1" l="1"/>
  <c r="U665" i="1"/>
  <c r="T664" i="1"/>
  <c r="W663" i="1"/>
  <c r="B663" i="1" s="1"/>
  <c r="U302" i="1"/>
  <c r="V302" i="1"/>
  <c r="W301" i="1"/>
  <c r="W664" i="1" l="1"/>
  <c r="T665" i="1"/>
  <c r="V666" i="1" s="1"/>
  <c r="U666" i="1"/>
  <c r="V665" i="1"/>
  <c r="T328" i="1"/>
  <c r="U303" i="1"/>
  <c r="V303" i="1"/>
  <c r="W302" i="1"/>
  <c r="T329" i="1" l="1"/>
  <c r="U667" i="1"/>
  <c r="T666" i="1"/>
  <c r="W665" i="1"/>
  <c r="U304" i="1"/>
  <c r="V304" i="1"/>
  <c r="W303" i="1"/>
  <c r="T667" i="1" l="1"/>
  <c r="V668" i="1" s="1"/>
  <c r="W666" i="1"/>
  <c r="U668" i="1"/>
  <c r="V667" i="1"/>
  <c r="V305" i="1"/>
  <c r="U305" i="1"/>
  <c r="W304" i="1"/>
  <c r="T330" i="1"/>
  <c r="U306" i="1" l="1"/>
  <c r="V306" i="1"/>
  <c r="W305" i="1"/>
  <c r="U669" i="1"/>
  <c r="T331" i="1"/>
  <c r="W667" i="1"/>
  <c r="T668" i="1"/>
  <c r="T332" i="1" l="1"/>
  <c r="W668" i="1"/>
  <c r="T669" i="1"/>
  <c r="V670" i="1" s="1"/>
  <c r="U670" i="1"/>
  <c r="V669" i="1"/>
  <c r="U307" i="1"/>
  <c r="V307" i="1"/>
  <c r="W306" i="1"/>
  <c r="B306" i="1" s="1"/>
  <c r="U671" i="1" l="1"/>
  <c r="W669" i="1"/>
  <c r="T670" i="1"/>
  <c r="T333" i="1"/>
  <c r="U308" i="1"/>
  <c r="V308" i="1"/>
  <c r="W307" i="1"/>
  <c r="V309" i="1" l="1"/>
  <c r="U309" i="1"/>
  <c r="W308" i="1"/>
  <c r="T334" i="1"/>
  <c r="T671" i="1"/>
  <c r="W670" i="1"/>
  <c r="B670" i="1" s="1"/>
  <c r="U672" i="1"/>
  <c r="V671" i="1"/>
  <c r="W671" i="1" l="1"/>
  <c r="T672" i="1"/>
  <c r="T335" i="1"/>
  <c r="V310" i="1"/>
  <c r="U310" i="1"/>
  <c r="W309" i="1"/>
  <c r="U673" i="1"/>
  <c r="V672" i="1"/>
  <c r="U311" i="1" l="1"/>
  <c r="V311" i="1"/>
  <c r="W310" i="1"/>
  <c r="T336" i="1"/>
  <c r="W672" i="1"/>
  <c r="T673" i="1"/>
  <c r="V673" i="1"/>
  <c r="U674" i="1"/>
  <c r="W673" i="1" l="1"/>
  <c r="T674" i="1"/>
  <c r="V674" i="1"/>
  <c r="T337" i="1"/>
  <c r="U675" i="1"/>
  <c r="V312" i="1"/>
  <c r="U312" i="1"/>
  <c r="W311" i="1"/>
  <c r="T338" i="1" l="1"/>
  <c r="U313" i="1"/>
  <c r="V313" i="1"/>
  <c r="W312" i="1"/>
  <c r="W674" i="1"/>
  <c r="T675" i="1"/>
  <c r="V675" i="1"/>
  <c r="U676" i="1"/>
  <c r="T676" i="1" l="1"/>
  <c r="V677" i="1" s="1"/>
  <c r="W675" i="1"/>
  <c r="U314" i="1"/>
  <c r="V314" i="1"/>
  <c r="W313" i="1"/>
  <c r="B313" i="1" s="1"/>
  <c r="V676" i="1"/>
  <c r="T339" i="1"/>
  <c r="U677" i="1"/>
  <c r="T340" i="1" l="1"/>
  <c r="V315" i="1"/>
  <c r="U315" i="1"/>
  <c r="W314" i="1"/>
  <c r="U678" i="1"/>
  <c r="W676" i="1"/>
  <c r="T677" i="1"/>
  <c r="V678" i="1" s="1"/>
  <c r="U679" i="1" l="1"/>
  <c r="V316" i="1"/>
  <c r="U316" i="1"/>
  <c r="W315" i="1"/>
  <c r="T341" i="1"/>
  <c r="T678" i="1"/>
  <c r="W677" i="1"/>
  <c r="B677" i="1" s="1"/>
  <c r="T342" i="1" l="1"/>
  <c r="U317" i="1"/>
  <c r="V317" i="1"/>
  <c r="W316" i="1"/>
  <c r="U680" i="1"/>
  <c r="T679" i="1"/>
  <c r="V680" i="1" s="1"/>
  <c r="W678" i="1"/>
  <c r="V679" i="1"/>
  <c r="U318" i="1" l="1"/>
  <c r="V318" i="1"/>
  <c r="W317" i="1"/>
  <c r="T343" i="1"/>
  <c r="W679" i="1"/>
  <c r="T680" i="1"/>
  <c r="V681" i="1" s="1"/>
  <c r="U681" i="1"/>
  <c r="T344" i="1" l="1"/>
  <c r="U682" i="1"/>
  <c r="U319" i="1"/>
  <c r="V319" i="1"/>
  <c r="W318" i="1"/>
  <c r="W680" i="1"/>
  <c r="T681" i="1"/>
  <c r="V682" i="1" s="1"/>
  <c r="U320" i="1" l="1"/>
  <c r="V320" i="1"/>
  <c r="W319" i="1"/>
  <c r="U683" i="1"/>
  <c r="T682" i="1"/>
  <c r="W681" i="1"/>
  <c r="T345" i="1"/>
  <c r="W682" i="1" l="1"/>
  <c r="T683" i="1"/>
  <c r="V684" i="1" s="1"/>
  <c r="U684" i="1"/>
  <c r="V683" i="1"/>
  <c r="V321" i="1"/>
  <c r="U321" i="1"/>
  <c r="W320" i="1"/>
  <c r="B320" i="1" s="1"/>
  <c r="T346" i="1"/>
  <c r="U322" i="1" l="1"/>
  <c r="V322" i="1"/>
  <c r="W321" i="1"/>
  <c r="U685" i="1"/>
  <c r="T347" i="1"/>
  <c r="W683" i="1"/>
  <c r="T684" i="1"/>
  <c r="V685" i="1" s="1"/>
  <c r="T348" i="1" l="1"/>
  <c r="U686" i="1"/>
  <c r="T685" i="1"/>
  <c r="W684" i="1"/>
  <c r="B684" i="1" s="1"/>
  <c r="U323" i="1"/>
  <c r="V323" i="1"/>
  <c r="W322" i="1"/>
  <c r="V324" i="1" l="1"/>
  <c r="U324" i="1"/>
  <c r="W323" i="1"/>
  <c r="W685" i="1"/>
  <c r="T686" i="1"/>
  <c r="V687" i="1" s="1"/>
  <c r="U687" i="1"/>
  <c r="V686" i="1"/>
  <c r="T349" i="1"/>
  <c r="T350" i="1" l="1"/>
  <c r="U325" i="1"/>
  <c r="V325" i="1"/>
  <c r="W324" i="1"/>
  <c r="U688" i="1"/>
  <c r="T687" i="1"/>
  <c r="V688" i="1" s="1"/>
  <c r="W686" i="1"/>
  <c r="U689" i="1" l="1"/>
  <c r="V326" i="1"/>
  <c r="U326" i="1"/>
  <c r="W325" i="1"/>
  <c r="T351" i="1"/>
  <c r="T688" i="1"/>
  <c r="V689" i="1" s="1"/>
  <c r="W687" i="1"/>
  <c r="T352" i="1" l="1"/>
  <c r="V327" i="1"/>
  <c r="U327" i="1"/>
  <c r="W326" i="1"/>
  <c r="U690" i="1"/>
  <c r="W688" i="1"/>
  <c r="T689" i="1"/>
  <c r="V690" i="1" s="1"/>
  <c r="U691" i="1" l="1"/>
  <c r="U328" i="1"/>
  <c r="V328" i="1"/>
  <c r="W327" i="1"/>
  <c r="B327" i="1" s="1"/>
  <c r="T690" i="1"/>
  <c r="W689" i="1"/>
  <c r="T353" i="1"/>
  <c r="W690" i="1" l="1"/>
  <c r="T691" i="1"/>
  <c r="V692" i="1" s="1"/>
  <c r="U329" i="1"/>
  <c r="V329" i="1"/>
  <c r="W328" i="1"/>
  <c r="V691" i="1"/>
  <c r="U692" i="1"/>
  <c r="T354" i="1"/>
  <c r="T692" i="1" l="1"/>
  <c r="V693" i="1" s="1"/>
  <c r="W691" i="1"/>
  <c r="B691" i="1" s="1"/>
  <c r="U693" i="1"/>
  <c r="U330" i="1"/>
  <c r="V330" i="1"/>
  <c r="W329" i="1"/>
  <c r="T355" i="1"/>
  <c r="V331" i="1" l="1"/>
  <c r="U331" i="1"/>
  <c r="W330" i="1"/>
  <c r="U694" i="1"/>
  <c r="T356" i="1"/>
  <c r="T693" i="1"/>
  <c r="W692" i="1"/>
  <c r="T694" i="1" l="1"/>
  <c r="V695" i="1" s="1"/>
  <c r="W693" i="1"/>
  <c r="T357" i="1"/>
  <c r="U695" i="1"/>
  <c r="V694" i="1"/>
  <c r="V332" i="1"/>
  <c r="U332" i="1"/>
  <c r="W331" i="1"/>
  <c r="U696" i="1" l="1"/>
  <c r="T358" i="1"/>
  <c r="U333" i="1"/>
  <c r="V333" i="1"/>
  <c r="W332" i="1"/>
  <c r="T695" i="1"/>
  <c r="V696" i="1" s="1"/>
  <c r="W694" i="1"/>
  <c r="U697" i="1" l="1"/>
  <c r="U334" i="1"/>
  <c r="V334" i="1"/>
  <c r="W333" i="1"/>
  <c r="T359" i="1"/>
  <c r="T696" i="1"/>
  <c r="V697" i="1" s="1"/>
  <c r="W695" i="1"/>
  <c r="T360" i="1" l="1"/>
  <c r="U335" i="1"/>
  <c r="V335" i="1"/>
  <c r="W334" i="1"/>
  <c r="B334" i="1" s="1"/>
  <c r="T697" i="1"/>
  <c r="W696" i="1"/>
  <c r="U698" i="1"/>
  <c r="T698" i="1" l="1"/>
  <c r="V699" i="1" s="1"/>
  <c r="W697" i="1"/>
  <c r="U336" i="1"/>
  <c r="V336" i="1"/>
  <c r="W335" i="1"/>
  <c r="U699" i="1"/>
  <c r="T361" i="1"/>
  <c r="V698" i="1"/>
  <c r="V337" i="1" l="1"/>
  <c r="U337" i="1"/>
  <c r="W336" i="1"/>
  <c r="W698" i="1"/>
  <c r="B698" i="1" s="1"/>
  <c r="T699" i="1"/>
  <c r="T362" i="1"/>
  <c r="U700" i="1"/>
  <c r="T363" i="1" l="1"/>
  <c r="W699" i="1"/>
  <c r="T700" i="1"/>
  <c r="U338" i="1"/>
  <c r="V338" i="1"/>
  <c r="W337" i="1"/>
  <c r="V700" i="1"/>
  <c r="U701" i="1"/>
  <c r="V339" i="1" l="1"/>
  <c r="U339" i="1"/>
  <c r="W338" i="1"/>
  <c r="T701" i="1"/>
  <c r="V702" i="1" s="1"/>
  <c r="W700" i="1"/>
  <c r="U702" i="1"/>
  <c r="V701" i="1"/>
  <c r="T364" i="1"/>
  <c r="W701" i="1" l="1"/>
  <c r="T702" i="1"/>
  <c r="T365" i="1"/>
  <c r="U340" i="1"/>
  <c r="V340" i="1"/>
  <c r="W339" i="1"/>
  <c r="U703" i="1"/>
  <c r="U704" i="1" l="1"/>
  <c r="T703" i="1"/>
  <c r="W702" i="1"/>
  <c r="V703" i="1"/>
  <c r="U341" i="1"/>
  <c r="V341" i="1"/>
  <c r="W340" i="1"/>
  <c r="T366" i="1"/>
  <c r="U342" i="1" l="1"/>
  <c r="V342" i="1"/>
  <c r="W341" i="1"/>
  <c r="B341" i="1" s="1"/>
  <c r="T704" i="1"/>
  <c r="W703" i="1"/>
  <c r="T367" i="1"/>
  <c r="U705" i="1"/>
  <c r="V704" i="1"/>
  <c r="T368" i="1" l="1"/>
  <c r="W704" i="1"/>
  <c r="T705" i="1"/>
  <c r="V705" i="1"/>
  <c r="V343" i="1"/>
  <c r="U343" i="1"/>
  <c r="W342" i="1"/>
  <c r="U706" i="1"/>
  <c r="V344" i="1" l="1"/>
  <c r="U344" i="1"/>
  <c r="W343" i="1"/>
  <c r="T706" i="1"/>
  <c r="V707" i="1" s="1"/>
  <c r="W705" i="1"/>
  <c r="B705" i="1" s="1"/>
  <c r="U707" i="1"/>
  <c r="V706" i="1"/>
  <c r="T369" i="1"/>
  <c r="T707" i="1" l="1"/>
  <c r="V708" i="1" s="1"/>
  <c r="W706" i="1"/>
  <c r="U345" i="1"/>
  <c r="V345" i="1"/>
  <c r="W344" i="1"/>
  <c r="T370" i="1"/>
  <c r="U708" i="1"/>
  <c r="T371" i="1" l="1"/>
  <c r="V346" i="1"/>
  <c r="U346" i="1"/>
  <c r="W345" i="1"/>
  <c r="T708" i="1"/>
  <c r="W707" i="1"/>
  <c r="U709" i="1"/>
  <c r="W708" i="1" l="1"/>
  <c r="T709" i="1"/>
  <c r="V347" i="1"/>
  <c r="U347" i="1"/>
  <c r="W346" i="1"/>
  <c r="U710" i="1"/>
  <c r="V709" i="1"/>
  <c r="T372" i="1"/>
  <c r="V348" i="1" l="1"/>
  <c r="U348" i="1"/>
  <c r="W347" i="1"/>
  <c r="W709" i="1"/>
  <c r="T710" i="1"/>
  <c r="T373" i="1"/>
  <c r="V710" i="1"/>
  <c r="U711" i="1"/>
  <c r="T374" i="1" l="1"/>
  <c r="T711" i="1"/>
  <c r="V712" i="1" s="1"/>
  <c r="W710" i="1"/>
  <c r="U712" i="1"/>
  <c r="V711" i="1"/>
  <c r="U349" i="1"/>
  <c r="V349" i="1"/>
  <c r="W348" i="1"/>
  <c r="B348" i="1" s="1"/>
  <c r="U350" i="1" l="1"/>
  <c r="V350" i="1"/>
  <c r="W349" i="1"/>
  <c r="U713" i="1"/>
  <c r="T712" i="1"/>
  <c r="W711" i="1"/>
  <c r="T375" i="1"/>
  <c r="U714" i="1" l="1"/>
  <c r="T376" i="1"/>
  <c r="T713" i="1"/>
  <c r="W712" i="1"/>
  <c r="B712" i="1" s="1"/>
  <c r="V713" i="1"/>
  <c r="V351" i="1"/>
  <c r="U351" i="1"/>
  <c r="W350" i="1"/>
  <c r="W713" i="1" l="1"/>
  <c r="T714" i="1"/>
  <c r="V352" i="1"/>
  <c r="U352" i="1"/>
  <c r="W351" i="1"/>
  <c r="V714" i="1"/>
  <c r="U715" i="1"/>
  <c r="U353" i="1" l="1"/>
  <c r="V353" i="1"/>
  <c r="W352" i="1"/>
  <c r="T715" i="1"/>
  <c r="W714" i="1"/>
  <c r="U716" i="1"/>
  <c r="V715" i="1"/>
  <c r="T716" i="1" l="1"/>
  <c r="V717" i="1" s="1"/>
  <c r="W715" i="1"/>
  <c r="V354" i="1"/>
  <c r="U354" i="1"/>
  <c r="W353" i="1"/>
  <c r="U717" i="1"/>
  <c r="V716" i="1"/>
  <c r="U355" i="1" l="1"/>
  <c r="V355" i="1"/>
  <c r="W354" i="1"/>
  <c r="W716" i="1"/>
  <c r="T717" i="1"/>
  <c r="V718" i="1" s="1"/>
  <c r="U718" i="1"/>
  <c r="U719" i="1" l="1"/>
  <c r="T718" i="1"/>
  <c r="W717" i="1"/>
  <c r="V356" i="1"/>
  <c r="U356" i="1"/>
  <c r="W355" i="1"/>
  <c r="B355" i="1" s="1"/>
  <c r="W718" i="1" l="1"/>
  <c r="T719" i="1"/>
  <c r="V720" i="1" s="1"/>
  <c r="U720" i="1"/>
  <c r="V719" i="1"/>
  <c r="U357" i="1"/>
  <c r="V357" i="1"/>
  <c r="W356" i="1"/>
  <c r="U358" i="1" l="1"/>
  <c r="V358" i="1"/>
  <c r="W357" i="1"/>
  <c r="T720" i="1"/>
  <c r="V721" i="1" s="1"/>
  <c r="W719" i="1"/>
  <c r="B719" i="1" s="1"/>
  <c r="U721" i="1"/>
  <c r="U722" i="1" l="1"/>
  <c r="T721" i="1"/>
  <c r="W720" i="1"/>
  <c r="V359" i="1"/>
  <c r="U359" i="1"/>
  <c r="W358" i="1"/>
  <c r="V360" i="1" l="1"/>
  <c r="U360" i="1"/>
  <c r="W359" i="1"/>
  <c r="T722" i="1"/>
  <c r="V723" i="1" s="1"/>
  <c r="W721" i="1"/>
  <c r="U723" i="1"/>
  <c r="V722" i="1"/>
  <c r="U724" i="1" l="1"/>
  <c r="T723" i="1"/>
  <c r="W722" i="1"/>
  <c r="U361" i="1"/>
  <c r="V361" i="1"/>
  <c r="W360" i="1"/>
  <c r="U362" i="1" l="1"/>
  <c r="V362" i="1"/>
  <c r="W361" i="1"/>
  <c r="W723" i="1"/>
  <c r="T724" i="1"/>
  <c r="V725" i="1" s="1"/>
  <c r="U725" i="1"/>
  <c r="V724" i="1"/>
  <c r="U726" i="1" l="1"/>
  <c r="T725" i="1"/>
  <c r="W724" i="1"/>
  <c r="U363" i="1"/>
  <c r="V363" i="1"/>
  <c r="W362" i="1"/>
  <c r="B362" i="1" s="1"/>
  <c r="V364" i="1" l="1"/>
  <c r="U364" i="1"/>
  <c r="W363" i="1"/>
  <c r="T726" i="1"/>
  <c r="V727" i="1" s="1"/>
  <c r="W725" i="1"/>
  <c r="U727" i="1"/>
  <c r="V726" i="1"/>
  <c r="U728" i="1" l="1"/>
  <c r="W726" i="1"/>
  <c r="B726" i="1" s="1"/>
  <c r="T727" i="1"/>
  <c r="U365" i="1"/>
  <c r="V365" i="1"/>
  <c r="W364" i="1"/>
  <c r="V366" i="1" l="1"/>
  <c r="U366" i="1"/>
  <c r="W365" i="1"/>
  <c r="T728" i="1"/>
  <c r="V729" i="1" s="1"/>
  <c r="W727" i="1"/>
  <c r="V728" i="1"/>
  <c r="U729" i="1"/>
  <c r="U730" i="1" l="1"/>
  <c r="T729" i="1"/>
  <c r="W728" i="1"/>
  <c r="U367" i="1"/>
  <c r="V367" i="1"/>
  <c r="W366" i="1"/>
  <c r="V368" i="1" l="1"/>
  <c r="U368" i="1"/>
  <c r="W367" i="1"/>
  <c r="W729" i="1"/>
  <c r="T730" i="1"/>
  <c r="V731" i="1" s="1"/>
  <c r="U731" i="1"/>
  <c r="V730" i="1"/>
  <c r="U732" i="1" l="1"/>
  <c r="W730" i="1"/>
  <c r="T731" i="1"/>
  <c r="V369" i="1"/>
  <c r="U369" i="1"/>
  <c r="W368" i="1"/>
  <c r="V370" i="1" l="1"/>
  <c r="U370" i="1"/>
  <c r="W369" i="1"/>
  <c r="B369" i="1" s="1"/>
  <c r="T732" i="1"/>
  <c r="V733" i="1" s="1"/>
  <c r="W731" i="1"/>
  <c r="V732" i="1"/>
  <c r="U733" i="1"/>
  <c r="T733" i="1" l="1"/>
  <c r="V734" i="1" s="1"/>
  <c r="W732" i="1"/>
  <c r="V371" i="1"/>
  <c r="U371" i="1"/>
  <c r="W370" i="1"/>
  <c r="U734" i="1"/>
  <c r="U735" i="1" l="1"/>
  <c r="V372" i="1"/>
  <c r="U372" i="1"/>
  <c r="W371" i="1"/>
  <c r="T734" i="1"/>
  <c r="W733" i="1"/>
  <c r="B733" i="1" s="1"/>
  <c r="T735" i="1" l="1"/>
  <c r="V736" i="1" s="1"/>
  <c r="W734" i="1"/>
  <c r="V373" i="1"/>
  <c r="U373" i="1"/>
  <c r="W372" i="1"/>
  <c r="U736" i="1"/>
  <c r="V735" i="1"/>
  <c r="U737" i="1" l="1"/>
  <c r="U374" i="1"/>
  <c r="V374" i="1"/>
  <c r="W373" i="1"/>
  <c r="T736" i="1"/>
  <c r="V737" i="1" s="1"/>
  <c r="W735" i="1"/>
  <c r="V375" i="1" l="1"/>
  <c r="U375" i="1"/>
  <c r="W374" i="1"/>
  <c r="U738" i="1"/>
  <c r="T737" i="1"/>
  <c r="W736" i="1"/>
  <c r="T738" i="1" l="1"/>
  <c r="V739" i="1" s="1"/>
  <c r="W737" i="1"/>
  <c r="U739" i="1"/>
  <c r="V738" i="1"/>
  <c r="V376" i="1"/>
  <c r="U376" i="1"/>
  <c r="W376" i="1" s="1"/>
  <c r="W375" i="1"/>
  <c r="B376" i="1" l="1"/>
  <c r="U740" i="1"/>
  <c r="W738" i="1"/>
  <c r="T739" i="1"/>
  <c r="W739" i="1" l="1"/>
  <c r="T740" i="1"/>
  <c r="V741" i="1" s="1"/>
  <c r="V740" i="1"/>
  <c r="U741" i="1"/>
  <c r="U742" i="1" l="1"/>
  <c r="T741" i="1"/>
  <c r="W740" i="1"/>
  <c r="B740" i="1" s="1"/>
  <c r="W741" i="1" l="1"/>
  <c r="T742" i="1"/>
  <c r="V743" i="1" s="1"/>
  <c r="U743" i="1"/>
  <c r="V742" i="1"/>
  <c r="U744" i="1" l="1"/>
  <c r="W742" i="1"/>
  <c r="T743" i="1"/>
  <c r="T744" i="1" l="1"/>
  <c r="V745" i="1" s="1"/>
  <c r="W743" i="1"/>
  <c r="U745" i="1"/>
  <c r="V744" i="1"/>
  <c r="U746" i="1" l="1"/>
  <c r="T745" i="1"/>
  <c r="W744" i="1"/>
  <c r="T746" i="1" l="1"/>
  <c r="V747" i="1" s="1"/>
  <c r="W745" i="1"/>
  <c r="V746" i="1"/>
  <c r="U747" i="1"/>
  <c r="U748" i="1" l="1"/>
  <c r="W746" i="1"/>
  <c r="T747" i="1"/>
  <c r="W747" i="1" l="1"/>
  <c r="B747" i="1" s="1"/>
  <c r="T748" i="1"/>
  <c r="V749" i="1" s="1"/>
  <c r="U749" i="1"/>
  <c r="V748" i="1"/>
  <c r="U750" i="1" l="1"/>
  <c r="T749" i="1"/>
  <c r="W748" i="1"/>
  <c r="W749" i="1" l="1"/>
  <c r="T750" i="1"/>
  <c r="V751" i="1" s="1"/>
  <c r="U751" i="1"/>
  <c r="V750" i="1"/>
  <c r="U752" i="1" l="1"/>
  <c r="T751" i="1"/>
  <c r="W750" i="1"/>
  <c r="T752" i="1" l="1"/>
  <c r="V753" i="1" s="1"/>
  <c r="W751" i="1"/>
  <c r="U753" i="1"/>
  <c r="V752" i="1"/>
  <c r="U754" i="1" l="1"/>
  <c r="W752" i="1"/>
  <c r="T753" i="1"/>
  <c r="T754" i="1" l="1"/>
  <c r="V755" i="1" s="1"/>
  <c r="W753" i="1"/>
  <c r="V754" i="1"/>
  <c r="U755" i="1"/>
  <c r="U756" i="1" l="1"/>
  <c r="W754" i="1"/>
  <c r="B754" i="1" s="1"/>
  <c r="T755" i="1"/>
  <c r="W755" i="1" l="1"/>
  <c r="T756" i="1"/>
  <c r="V757" i="1" s="1"/>
  <c r="U757" i="1"/>
  <c r="V756" i="1"/>
  <c r="U758" i="1" l="1"/>
  <c r="T757" i="1"/>
  <c r="W756" i="1"/>
  <c r="W757" i="1" l="1"/>
  <c r="T758" i="1"/>
  <c r="V759" i="1" s="1"/>
  <c r="V758" i="1"/>
  <c r="U759" i="1"/>
  <c r="U760" i="1" l="1"/>
  <c r="T759" i="1"/>
  <c r="W758" i="1"/>
  <c r="T760" i="1" l="1"/>
  <c r="V761" i="1" s="1"/>
  <c r="W759" i="1"/>
  <c r="U761" i="1"/>
  <c r="V760" i="1"/>
  <c r="U762" i="1" l="1"/>
  <c r="W760" i="1"/>
  <c r="T761" i="1"/>
  <c r="T762" i="1" l="1"/>
  <c r="V763" i="1" s="1"/>
  <c r="W761" i="1"/>
  <c r="B761" i="1" s="1"/>
  <c r="V762" i="1"/>
  <c r="U763" i="1"/>
  <c r="U764" i="1" l="1"/>
  <c r="T763" i="1"/>
  <c r="W762" i="1"/>
  <c r="W763" i="1" l="1"/>
  <c r="T764" i="1"/>
  <c r="V765" i="1" s="1"/>
  <c r="U765" i="1"/>
  <c r="V764" i="1"/>
  <c r="U766" i="1" l="1"/>
  <c r="T765" i="1"/>
  <c r="W764" i="1"/>
  <c r="W765" i="1" l="1"/>
  <c r="T766" i="1"/>
  <c r="V767" i="1" s="1"/>
  <c r="V766" i="1"/>
  <c r="U767" i="1"/>
  <c r="U768" i="1" l="1"/>
  <c r="T767" i="1"/>
  <c r="W766" i="1"/>
  <c r="W767" i="1" l="1"/>
  <c r="T768" i="1"/>
  <c r="V769" i="1" s="1"/>
  <c r="U769" i="1"/>
  <c r="V768" i="1"/>
  <c r="U770" i="1" l="1"/>
  <c r="T769" i="1"/>
  <c r="W768" i="1"/>
  <c r="B768" i="1" s="1"/>
  <c r="W769" i="1" l="1"/>
  <c r="T770" i="1"/>
  <c r="V771" i="1" s="1"/>
  <c r="U771" i="1"/>
  <c r="V770" i="1"/>
  <c r="U772" i="1" l="1"/>
  <c r="W770" i="1"/>
  <c r="T771" i="1"/>
  <c r="U773" i="1" l="1"/>
  <c r="T772" i="1"/>
  <c r="W771" i="1"/>
  <c r="V772" i="1"/>
  <c r="T773" i="1" l="1"/>
  <c r="V774" i="1" s="1"/>
  <c r="W772" i="1"/>
  <c r="U774" i="1"/>
  <c r="V773" i="1"/>
  <c r="U775" i="1" l="1"/>
  <c r="W773" i="1"/>
  <c r="T774" i="1"/>
  <c r="W774" i="1" l="1"/>
  <c r="T775" i="1"/>
  <c r="V776" i="1" s="1"/>
  <c r="V775" i="1"/>
  <c r="U776" i="1"/>
  <c r="U777" i="1" l="1"/>
  <c r="W775" i="1"/>
  <c r="B775" i="1" s="1"/>
  <c r="T776" i="1"/>
  <c r="U778" i="1" l="1"/>
  <c r="W776" i="1"/>
  <c r="T777" i="1"/>
  <c r="V777" i="1"/>
  <c r="T778" i="1" l="1"/>
  <c r="V779" i="1" s="1"/>
  <c r="W777" i="1"/>
  <c r="U779" i="1"/>
  <c r="V778" i="1"/>
  <c r="T779" i="1" l="1"/>
  <c r="V780" i="1" s="1"/>
  <c r="W778" i="1"/>
  <c r="U780" i="1"/>
  <c r="U781" i="1" l="1"/>
  <c r="T780" i="1"/>
  <c r="W779" i="1"/>
  <c r="W780" i="1" l="1"/>
  <c r="T781" i="1"/>
  <c r="V782" i="1" s="1"/>
  <c r="U782" i="1"/>
  <c r="V781" i="1"/>
  <c r="U783" i="1" l="1"/>
  <c r="T782" i="1"/>
  <c r="W781" i="1"/>
  <c r="T783" i="1" l="1"/>
  <c r="V784" i="1" s="1"/>
  <c r="W782" i="1"/>
  <c r="B782" i="1" s="1"/>
  <c r="U784" i="1"/>
  <c r="V783" i="1"/>
  <c r="U785" i="1" l="1"/>
  <c r="T784" i="1"/>
  <c r="W783" i="1"/>
  <c r="W784" i="1" l="1"/>
  <c r="T785" i="1"/>
  <c r="V786" i="1" s="1"/>
  <c r="U786" i="1"/>
  <c r="V785" i="1"/>
  <c r="U787" i="1" l="1"/>
  <c r="W785" i="1"/>
  <c r="T786" i="1"/>
  <c r="W786" i="1" l="1"/>
  <c r="T787" i="1"/>
  <c r="V788" i="1" s="1"/>
  <c r="U788" i="1"/>
  <c r="V787" i="1"/>
  <c r="T788" i="1" l="1"/>
  <c r="V789" i="1" s="1"/>
  <c r="W787" i="1"/>
  <c r="U789" i="1"/>
  <c r="U790" i="1" l="1"/>
  <c r="W788" i="1"/>
  <c r="T789" i="1"/>
  <c r="T790" i="1" l="1"/>
  <c r="V791" i="1" s="1"/>
  <c r="W789" i="1"/>
  <c r="B789" i="1" s="1"/>
  <c r="V790" i="1"/>
  <c r="U791" i="1"/>
  <c r="U792" i="1" l="1"/>
  <c r="T791" i="1"/>
  <c r="W790" i="1"/>
  <c r="W791" i="1" l="1"/>
  <c r="T792" i="1"/>
  <c r="V793" i="1" s="1"/>
  <c r="U793" i="1"/>
  <c r="V792" i="1"/>
  <c r="U794" i="1" l="1"/>
  <c r="T793" i="1"/>
  <c r="W792" i="1"/>
  <c r="W793" i="1" l="1"/>
  <c r="T794" i="1"/>
  <c r="V795" i="1" s="1"/>
  <c r="U795" i="1"/>
  <c r="V794" i="1"/>
  <c r="U796" i="1" l="1"/>
  <c r="T795" i="1"/>
  <c r="W794" i="1"/>
  <c r="T796" i="1" l="1"/>
  <c r="V797" i="1" s="1"/>
  <c r="W795" i="1"/>
  <c r="U797" i="1"/>
  <c r="V796" i="1"/>
  <c r="U798" i="1" l="1"/>
  <c r="W796" i="1"/>
  <c r="B796" i="1" s="1"/>
  <c r="T797" i="1"/>
  <c r="T798" i="1" l="1"/>
  <c r="V799" i="1" s="1"/>
  <c r="W797" i="1"/>
  <c r="V798" i="1"/>
  <c r="U799" i="1"/>
  <c r="U800" i="1" l="1"/>
  <c r="W798" i="1"/>
  <c r="T799" i="1"/>
  <c r="W799" i="1" l="1"/>
  <c r="T800" i="1"/>
  <c r="V801" i="1" s="1"/>
  <c r="U801" i="1"/>
  <c r="V800" i="1"/>
  <c r="U802" i="1" l="1"/>
  <c r="T801" i="1"/>
  <c r="W800" i="1"/>
  <c r="W801" i="1" l="1"/>
  <c r="T802" i="1"/>
  <c r="V803" i="1" s="1"/>
  <c r="U803" i="1"/>
  <c r="V802" i="1"/>
  <c r="U804" i="1" l="1"/>
  <c r="W802" i="1"/>
  <c r="T803" i="1"/>
  <c r="W803" i="1" l="1"/>
  <c r="B803" i="1" s="1"/>
  <c r="T804" i="1"/>
  <c r="V805" i="1" s="1"/>
  <c r="V804" i="1"/>
  <c r="U805" i="1"/>
  <c r="U806" i="1" l="1"/>
  <c r="W804" i="1"/>
  <c r="T805" i="1"/>
  <c r="W805" i="1" l="1"/>
  <c r="T806" i="1"/>
  <c r="V807" i="1" s="1"/>
  <c r="U807" i="1"/>
  <c r="V806" i="1"/>
  <c r="U808" i="1" l="1"/>
  <c r="T807" i="1"/>
  <c r="W806" i="1"/>
  <c r="W807" i="1" l="1"/>
  <c r="T808" i="1"/>
  <c r="V809" i="1" s="1"/>
  <c r="U809" i="1"/>
  <c r="V808" i="1"/>
  <c r="U810" i="1" l="1"/>
  <c r="T809" i="1"/>
  <c r="W808" i="1"/>
  <c r="T810" i="1" l="1"/>
  <c r="V811" i="1" s="1"/>
  <c r="W809" i="1"/>
  <c r="U811" i="1"/>
  <c r="V810" i="1"/>
  <c r="U812" i="1" l="1"/>
  <c r="T811" i="1"/>
  <c r="W810" i="1"/>
  <c r="B810" i="1" s="1"/>
  <c r="W811" i="1" l="1"/>
  <c r="T812" i="1"/>
  <c r="V813" i="1" s="1"/>
  <c r="U813" i="1"/>
  <c r="V812" i="1"/>
  <c r="W812" i="1" l="1"/>
  <c r="T813" i="1"/>
  <c r="V814" i="1" s="1"/>
  <c r="U814" i="1"/>
  <c r="U815" i="1" l="1"/>
  <c r="T814" i="1"/>
  <c r="W813" i="1"/>
  <c r="T815" i="1" l="1"/>
  <c r="V816" i="1" s="1"/>
  <c r="W814" i="1"/>
  <c r="U816" i="1"/>
  <c r="V815" i="1"/>
  <c r="U817" i="1" l="1"/>
  <c r="W815" i="1"/>
  <c r="T816" i="1"/>
  <c r="W816" i="1" l="1"/>
  <c r="T817" i="1"/>
  <c r="V818" i="1" s="1"/>
  <c r="V817" i="1"/>
  <c r="U818" i="1"/>
  <c r="U819" i="1" l="1"/>
  <c r="W817" i="1"/>
  <c r="B817" i="1" s="1"/>
  <c r="T818" i="1"/>
  <c r="W818" i="1" l="1"/>
  <c r="T819" i="1"/>
  <c r="V820" i="1" s="1"/>
  <c r="U820" i="1"/>
  <c r="V819" i="1"/>
  <c r="U821" i="1" l="1"/>
  <c r="T820" i="1"/>
  <c r="W819" i="1"/>
  <c r="W820" i="1" l="1"/>
  <c r="T821" i="1"/>
  <c r="V822" i="1" s="1"/>
  <c r="V821" i="1"/>
  <c r="U822" i="1"/>
  <c r="U823" i="1" l="1"/>
  <c r="W821" i="1"/>
  <c r="T822" i="1"/>
  <c r="T823" i="1" l="1"/>
  <c r="V824" i="1" s="1"/>
  <c r="W822" i="1"/>
  <c r="U824" i="1"/>
  <c r="V823" i="1"/>
  <c r="U825" i="1" l="1"/>
  <c r="T824" i="1"/>
  <c r="W823" i="1"/>
  <c r="W824" i="1" l="1"/>
  <c r="B824" i="1" s="1"/>
  <c r="T825" i="1"/>
  <c r="V826" i="1" s="1"/>
  <c r="U826" i="1"/>
  <c r="V825" i="1"/>
  <c r="U827" i="1" l="1"/>
  <c r="W825" i="1"/>
  <c r="T826" i="1"/>
  <c r="W826" i="1" l="1"/>
  <c r="T827" i="1"/>
  <c r="V828" i="1" s="1"/>
  <c r="V827" i="1"/>
  <c r="U828" i="1"/>
  <c r="U829" i="1" l="1"/>
  <c r="T828" i="1"/>
  <c r="W827" i="1"/>
  <c r="W828" i="1" l="1"/>
  <c r="T829" i="1"/>
  <c r="V830" i="1" s="1"/>
  <c r="V829" i="1"/>
  <c r="U830" i="1"/>
  <c r="U831" i="1" l="1"/>
  <c r="T830" i="1"/>
  <c r="W829" i="1"/>
  <c r="U832" i="1" l="1"/>
  <c r="W830" i="1"/>
  <c r="T831" i="1"/>
  <c r="V831" i="1"/>
  <c r="T832" i="1" l="1"/>
  <c r="V833" i="1" s="1"/>
  <c r="W831" i="1"/>
  <c r="B831" i="1" s="1"/>
  <c r="U833" i="1"/>
  <c r="V832" i="1"/>
  <c r="U834" i="1" l="1"/>
  <c r="T833" i="1"/>
  <c r="W832" i="1"/>
  <c r="T834" i="1" l="1"/>
  <c r="V835" i="1" s="1"/>
  <c r="W833" i="1"/>
  <c r="U835" i="1"/>
  <c r="V834" i="1"/>
  <c r="U836" i="1" l="1"/>
  <c r="W834" i="1"/>
  <c r="T835" i="1"/>
  <c r="W835" i="1" l="1"/>
  <c r="T836" i="1"/>
  <c r="U837" i="1"/>
  <c r="V836" i="1"/>
  <c r="T837" i="1" l="1"/>
  <c r="V838" i="1" s="1"/>
  <c r="W836" i="1"/>
  <c r="U838" i="1"/>
  <c r="V837" i="1"/>
  <c r="U839" i="1" l="1"/>
  <c r="T838" i="1"/>
  <c r="W837" i="1"/>
  <c r="W838" i="1" l="1"/>
  <c r="B838" i="1" s="1"/>
  <c r="T839" i="1"/>
  <c r="V840" i="1" s="1"/>
  <c r="U840" i="1"/>
  <c r="V839" i="1"/>
  <c r="U841" i="1" l="1"/>
  <c r="W839" i="1"/>
  <c r="T840" i="1"/>
  <c r="T841" i="1" l="1"/>
  <c r="V842" i="1" s="1"/>
  <c r="W840" i="1"/>
  <c r="U842" i="1"/>
  <c r="V841" i="1"/>
  <c r="U843" i="1" l="1"/>
  <c r="W841" i="1"/>
  <c r="T842" i="1"/>
  <c r="W842" i="1" l="1"/>
  <c r="T843" i="1"/>
  <c r="V844" i="1" s="1"/>
  <c r="U844" i="1"/>
  <c r="V843" i="1"/>
  <c r="U845" i="1" l="1"/>
  <c r="T844" i="1"/>
  <c r="W843" i="1"/>
  <c r="T845" i="1" l="1"/>
  <c r="V846" i="1" s="1"/>
  <c r="W844" i="1"/>
  <c r="U846" i="1"/>
  <c r="V845" i="1"/>
  <c r="U847" i="1" l="1"/>
  <c r="T846" i="1"/>
  <c r="W845" i="1"/>
  <c r="B845" i="1" s="1"/>
  <c r="T847" i="1" l="1"/>
  <c r="V848" i="1" s="1"/>
  <c r="W846" i="1"/>
  <c r="U848" i="1"/>
  <c r="V847" i="1"/>
  <c r="U849" i="1" l="1"/>
  <c r="W847" i="1"/>
  <c r="T848" i="1"/>
  <c r="W848" i="1" l="1"/>
  <c r="T849" i="1"/>
  <c r="V850" i="1" s="1"/>
  <c r="U850" i="1"/>
  <c r="V849" i="1"/>
  <c r="U851" i="1" l="1"/>
  <c r="W849" i="1"/>
  <c r="T850" i="1"/>
  <c r="T851" i="1" l="1"/>
  <c r="W850" i="1"/>
  <c r="U852" i="1"/>
  <c r="V851" i="1"/>
  <c r="W851" i="1" l="1"/>
  <c r="T852" i="1"/>
  <c r="U853" i="1"/>
  <c r="V853" i="1"/>
  <c r="V852" i="1"/>
  <c r="U854" i="1" l="1"/>
  <c r="T853" i="1"/>
  <c r="W852" i="1"/>
  <c r="B852" i="1" s="1"/>
  <c r="T854" i="1" l="1"/>
  <c r="V855" i="1" s="1"/>
  <c r="W853" i="1"/>
  <c r="V854" i="1"/>
  <c r="U855" i="1"/>
  <c r="U856" i="1" l="1"/>
  <c r="T855" i="1"/>
  <c r="W854" i="1"/>
  <c r="W855" i="1" l="1"/>
  <c r="T856" i="1"/>
  <c r="V857" i="1" s="1"/>
  <c r="U857" i="1"/>
  <c r="V856" i="1"/>
  <c r="U858" i="1" l="1"/>
  <c r="T857" i="1"/>
  <c r="W856" i="1"/>
  <c r="T858" i="1" l="1"/>
  <c r="V859" i="1" s="1"/>
  <c r="W857" i="1"/>
  <c r="U859" i="1"/>
  <c r="V858" i="1"/>
  <c r="U860" i="1" l="1"/>
  <c r="T859" i="1"/>
  <c r="W858" i="1"/>
  <c r="W859" i="1" l="1"/>
  <c r="B859" i="1" s="1"/>
  <c r="T860" i="1"/>
  <c r="V861" i="1" s="1"/>
  <c r="V860" i="1"/>
  <c r="U861" i="1"/>
  <c r="U862" i="1" l="1"/>
  <c r="W860" i="1"/>
  <c r="T861" i="1"/>
  <c r="U863" i="1" l="1"/>
  <c r="T862" i="1"/>
  <c r="W861" i="1"/>
  <c r="V862" i="1"/>
  <c r="W862" i="1" l="1"/>
  <c r="T863" i="1"/>
  <c r="V864" i="1" s="1"/>
  <c r="V863" i="1"/>
  <c r="U864" i="1"/>
  <c r="U865" i="1" l="1"/>
  <c r="W863" i="1"/>
  <c r="T864" i="1"/>
  <c r="T865" i="1" l="1"/>
  <c r="V866" i="1" s="1"/>
  <c r="W864" i="1"/>
  <c r="U866" i="1"/>
  <c r="V865" i="1"/>
  <c r="U867" i="1" l="1"/>
  <c r="T866" i="1"/>
  <c r="W865" i="1"/>
  <c r="W866" i="1" l="1"/>
  <c r="B866" i="1" s="1"/>
  <c r="T867" i="1"/>
  <c r="V868" i="1" s="1"/>
  <c r="U868" i="1"/>
  <c r="V867" i="1"/>
  <c r="U869" i="1" l="1"/>
  <c r="W867" i="1"/>
  <c r="T868" i="1"/>
  <c r="W868" i="1" l="1"/>
  <c r="T869" i="1"/>
  <c r="V870" i="1" s="1"/>
  <c r="V869" i="1"/>
  <c r="U870" i="1"/>
  <c r="U871" i="1" l="1"/>
  <c r="T870" i="1"/>
  <c r="W869" i="1"/>
  <c r="T871" i="1" l="1"/>
  <c r="V872" i="1" s="1"/>
  <c r="W870" i="1"/>
  <c r="U872" i="1"/>
  <c r="V871" i="1"/>
  <c r="U873" i="1" l="1"/>
  <c r="W871" i="1"/>
  <c r="T872" i="1"/>
  <c r="W872" i="1" l="1"/>
  <c r="T873" i="1"/>
  <c r="V874" i="1" s="1"/>
  <c r="V873" i="1"/>
  <c r="U874" i="1"/>
  <c r="U875" i="1" l="1"/>
  <c r="W873" i="1"/>
  <c r="B873" i="1" s="1"/>
  <c r="T874" i="1"/>
  <c r="W874" i="1" l="1"/>
  <c r="T875" i="1"/>
  <c r="V876" i="1" s="1"/>
  <c r="U876" i="1"/>
  <c r="V875" i="1"/>
  <c r="U877" i="1" l="1"/>
  <c r="T876" i="1"/>
  <c r="W875" i="1"/>
  <c r="T877" i="1" l="1"/>
  <c r="V878" i="1" s="1"/>
  <c r="W876" i="1"/>
  <c r="U878" i="1"/>
  <c r="V877" i="1"/>
  <c r="U879" i="1" l="1"/>
  <c r="W877" i="1"/>
  <c r="T878" i="1"/>
  <c r="T879" i="1" l="1"/>
  <c r="V880" i="1" s="1"/>
  <c r="W878" i="1"/>
  <c r="U880" i="1"/>
  <c r="V879" i="1"/>
  <c r="U881" i="1" l="1"/>
  <c r="T880" i="1"/>
  <c r="W879" i="1"/>
  <c r="W880" i="1" l="1"/>
  <c r="B880" i="1" s="1"/>
  <c r="T881" i="1"/>
  <c r="V882" i="1" s="1"/>
  <c r="U882" i="1"/>
  <c r="V881" i="1"/>
  <c r="U883" i="1" l="1"/>
  <c r="W881" i="1"/>
  <c r="T882" i="1"/>
  <c r="W882" i="1" l="1"/>
  <c r="T883" i="1"/>
  <c r="V884" i="1" s="1"/>
  <c r="U884" i="1"/>
  <c r="V883" i="1"/>
  <c r="U885" i="1" l="1"/>
  <c r="W883" i="1"/>
  <c r="T884" i="1"/>
  <c r="T885" i="1" l="1"/>
  <c r="V886" i="1" s="1"/>
  <c r="W884" i="1"/>
  <c r="U886" i="1"/>
  <c r="V885" i="1"/>
  <c r="U887" i="1" l="1"/>
  <c r="W885" i="1"/>
  <c r="T886" i="1"/>
  <c r="W886" i="1" l="1"/>
  <c r="T887" i="1"/>
  <c r="V888" i="1" s="1"/>
  <c r="V887" i="1"/>
  <c r="U888" i="1"/>
  <c r="U889" i="1" l="1"/>
  <c r="T888" i="1"/>
  <c r="W887" i="1"/>
  <c r="B887" i="1" s="1"/>
  <c r="T889" i="1" l="1"/>
  <c r="V890" i="1" s="1"/>
  <c r="W888" i="1"/>
  <c r="U890" i="1"/>
  <c r="V889" i="1"/>
  <c r="U891" i="1" l="1"/>
  <c r="T890" i="1"/>
  <c r="W889" i="1"/>
  <c r="T891" i="1" l="1"/>
  <c r="V892" i="1" s="1"/>
  <c r="W890" i="1"/>
  <c r="V891" i="1"/>
  <c r="U892" i="1"/>
  <c r="U893" i="1" l="1"/>
  <c r="T892" i="1"/>
  <c r="W891" i="1"/>
  <c r="T893" i="1" l="1"/>
  <c r="V894" i="1" s="1"/>
  <c r="W892" i="1"/>
  <c r="V893" i="1"/>
  <c r="U894" i="1"/>
  <c r="U895" i="1" l="1"/>
  <c r="T894" i="1"/>
  <c r="W893" i="1"/>
  <c r="W894" i="1" l="1"/>
  <c r="B894" i="1" s="1"/>
  <c r="T895" i="1"/>
  <c r="V896" i="1" s="1"/>
  <c r="V895" i="1"/>
  <c r="U896" i="1"/>
  <c r="U897" i="1" l="1"/>
  <c r="W895" i="1"/>
  <c r="T896" i="1"/>
  <c r="W896" i="1" l="1"/>
  <c r="T897" i="1"/>
  <c r="V898" i="1" s="1"/>
  <c r="U898" i="1"/>
  <c r="V897" i="1"/>
  <c r="U899" i="1" l="1"/>
  <c r="T898" i="1"/>
  <c r="W897" i="1"/>
  <c r="T899" i="1" l="1"/>
  <c r="V900" i="1" s="1"/>
  <c r="W898" i="1"/>
  <c r="U900" i="1"/>
  <c r="V899" i="1"/>
  <c r="U901" i="1" l="1"/>
  <c r="W899" i="1"/>
  <c r="T900" i="1"/>
  <c r="W900" i="1" l="1"/>
  <c r="T901" i="1"/>
  <c r="V902" i="1" s="1"/>
  <c r="U902" i="1"/>
  <c r="V901" i="1"/>
  <c r="U903" i="1" l="1"/>
  <c r="W901" i="1"/>
  <c r="B901" i="1" s="1"/>
  <c r="T902" i="1"/>
  <c r="W902" i="1" l="1"/>
  <c r="T903" i="1"/>
  <c r="U904" i="1"/>
  <c r="V904" i="1"/>
  <c r="V903" i="1"/>
  <c r="U905" i="1" l="1"/>
  <c r="T904" i="1"/>
  <c r="W903" i="1"/>
  <c r="T905" i="1" l="1"/>
  <c r="V906" i="1" s="1"/>
  <c r="W904" i="1"/>
  <c r="V905" i="1"/>
  <c r="U906" i="1"/>
  <c r="U907" i="1" l="1"/>
  <c r="W905" i="1"/>
  <c r="T906" i="1"/>
  <c r="T907" i="1" l="1"/>
  <c r="V908" i="1" s="1"/>
  <c r="W906" i="1"/>
  <c r="U908" i="1"/>
  <c r="V907" i="1"/>
  <c r="U909" i="1" l="1"/>
  <c r="W907" i="1"/>
  <c r="T908" i="1"/>
  <c r="T909" i="1" l="1"/>
  <c r="V910" i="1" s="1"/>
  <c r="W908" i="1"/>
  <c r="B908" i="1" s="1"/>
  <c r="U910" i="1"/>
  <c r="V909" i="1"/>
  <c r="U911" i="1" l="1"/>
  <c r="W909" i="1"/>
  <c r="T910" i="1"/>
  <c r="T911" i="1" l="1"/>
  <c r="V912" i="1" s="1"/>
  <c r="W910" i="1"/>
  <c r="V911" i="1"/>
  <c r="U912" i="1"/>
  <c r="U913" i="1" l="1"/>
  <c r="T912" i="1"/>
  <c r="W911" i="1"/>
  <c r="W912" i="1" l="1"/>
  <c r="T913" i="1"/>
  <c r="V914" i="1" s="1"/>
  <c r="U914" i="1"/>
  <c r="V913" i="1"/>
  <c r="U915" i="1" l="1"/>
  <c r="W913" i="1"/>
  <c r="T914" i="1"/>
  <c r="T915" i="1" l="1"/>
  <c r="V916" i="1" s="1"/>
  <c r="W914" i="1"/>
  <c r="V915" i="1"/>
  <c r="U916" i="1"/>
  <c r="U917" i="1" l="1"/>
  <c r="T916" i="1"/>
  <c r="W915" i="1"/>
  <c r="B915" i="1" s="1"/>
  <c r="T917" i="1" l="1"/>
  <c r="V918" i="1" s="1"/>
  <c r="W916" i="1"/>
  <c r="V917" i="1"/>
  <c r="U918" i="1"/>
  <c r="U919" i="1" l="1"/>
  <c r="T918" i="1"/>
  <c r="W917" i="1"/>
  <c r="W918" i="1" l="1"/>
  <c r="T919" i="1"/>
  <c r="V920" i="1" s="1"/>
  <c r="U920" i="1"/>
  <c r="V919" i="1"/>
  <c r="U921" i="1" l="1"/>
  <c r="T920" i="1"/>
  <c r="W919" i="1"/>
  <c r="T921" i="1" l="1"/>
  <c r="V922" i="1" s="1"/>
  <c r="W920" i="1"/>
  <c r="V921" i="1"/>
  <c r="U922" i="1"/>
  <c r="U923" i="1" l="1"/>
  <c r="W921" i="1"/>
  <c r="T922" i="1"/>
  <c r="W922" i="1" l="1"/>
  <c r="B922" i="1" s="1"/>
  <c r="T923" i="1"/>
  <c r="V924" i="1" s="1"/>
  <c r="U924" i="1"/>
  <c r="V923" i="1"/>
  <c r="U925" i="1" l="1"/>
  <c r="T924" i="1"/>
  <c r="W923" i="1"/>
  <c r="W924" i="1" l="1"/>
  <c r="T925" i="1"/>
  <c r="V926" i="1" s="1"/>
  <c r="U926" i="1"/>
  <c r="V925" i="1"/>
  <c r="U927" i="1" l="1"/>
  <c r="T926" i="1"/>
  <c r="W925" i="1"/>
  <c r="T927" i="1" l="1"/>
  <c r="V928" i="1" s="1"/>
  <c r="W926" i="1"/>
  <c r="U928" i="1"/>
  <c r="V927" i="1"/>
  <c r="U929" i="1" l="1"/>
  <c r="W927" i="1"/>
  <c r="T928" i="1"/>
  <c r="W928" i="1" l="1"/>
  <c r="T929" i="1"/>
  <c r="V930" i="1" s="1"/>
  <c r="V929" i="1"/>
  <c r="U930" i="1"/>
  <c r="U931" i="1" l="1"/>
  <c r="W929" i="1"/>
  <c r="B929" i="1" s="1"/>
  <c r="T930" i="1"/>
  <c r="W930" i="1" l="1"/>
  <c r="T931" i="1"/>
  <c r="V932" i="1" s="1"/>
  <c r="U932" i="1"/>
  <c r="V931" i="1"/>
  <c r="U933" i="1" l="1"/>
  <c r="T932" i="1"/>
  <c r="W931" i="1"/>
  <c r="W932" i="1" l="1"/>
  <c r="T933" i="1"/>
  <c r="V934" i="1" s="1"/>
  <c r="U934" i="1"/>
  <c r="V933" i="1"/>
  <c r="U935" i="1" l="1"/>
  <c r="W933" i="1"/>
  <c r="T934" i="1"/>
  <c r="T935" i="1" l="1"/>
  <c r="V936" i="1" s="1"/>
  <c r="W934" i="1"/>
  <c r="U936" i="1"/>
  <c r="V935" i="1"/>
  <c r="U937" i="1" l="1"/>
  <c r="T936" i="1"/>
  <c r="W935" i="1"/>
  <c r="T937" i="1" l="1"/>
  <c r="V938" i="1" s="1"/>
  <c r="W936" i="1"/>
  <c r="B936" i="1" s="1"/>
  <c r="U938" i="1"/>
  <c r="V937" i="1"/>
  <c r="U939" i="1" l="1"/>
  <c r="W937" i="1"/>
  <c r="T938" i="1"/>
  <c r="T939" i="1" l="1"/>
  <c r="V940" i="1" s="1"/>
  <c r="W938" i="1"/>
  <c r="V939" i="1"/>
  <c r="U940" i="1"/>
  <c r="U941" i="1" l="1"/>
  <c r="T940" i="1"/>
  <c r="W939" i="1"/>
  <c r="W940" i="1" l="1"/>
  <c r="T941" i="1"/>
  <c r="V942" i="1" s="1"/>
  <c r="U942" i="1"/>
  <c r="V941" i="1"/>
  <c r="U943" i="1" l="1"/>
  <c r="T942" i="1"/>
  <c r="W941" i="1"/>
  <c r="W942" i="1" l="1"/>
  <c r="T943" i="1"/>
  <c r="V944" i="1" s="1"/>
  <c r="U944" i="1"/>
  <c r="V943" i="1"/>
  <c r="U945" i="1" l="1"/>
  <c r="T944" i="1"/>
  <c r="W943" i="1"/>
  <c r="B943" i="1" s="1"/>
  <c r="T945" i="1" l="1"/>
  <c r="V946" i="1" s="1"/>
  <c r="W944" i="1"/>
  <c r="V945" i="1"/>
  <c r="U946" i="1"/>
  <c r="U947" i="1" l="1"/>
  <c r="T946" i="1"/>
  <c r="W945" i="1"/>
  <c r="W946" i="1" l="1"/>
  <c r="T947" i="1"/>
  <c r="V948" i="1" s="1"/>
  <c r="U948" i="1"/>
  <c r="V947" i="1"/>
  <c r="U949" i="1" l="1"/>
  <c r="W947" i="1"/>
  <c r="T948" i="1"/>
  <c r="W948" i="1" l="1"/>
  <c r="T949" i="1"/>
  <c r="V950" i="1" s="1"/>
  <c r="U950" i="1"/>
  <c r="V949" i="1"/>
  <c r="U951" i="1" l="1"/>
  <c r="W949" i="1"/>
  <c r="T950" i="1"/>
  <c r="T951" i="1" l="1"/>
  <c r="V952" i="1" s="1"/>
  <c r="W950" i="1"/>
  <c r="B950" i="1" s="1"/>
  <c r="V951" i="1"/>
  <c r="U952" i="1"/>
  <c r="U953" i="1" l="1"/>
  <c r="T952" i="1"/>
  <c r="W951" i="1"/>
  <c r="W952" i="1" l="1"/>
  <c r="T953" i="1"/>
  <c r="V954" i="1" s="1"/>
  <c r="U954" i="1"/>
  <c r="V953" i="1"/>
  <c r="U955" i="1" l="1"/>
  <c r="W953" i="1"/>
  <c r="T954" i="1"/>
  <c r="T955" i="1" l="1"/>
  <c r="V956" i="1" s="1"/>
  <c r="W954" i="1"/>
  <c r="V955" i="1"/>
  <c r="U956" i="1"/>
  <c r="U957" i="1" l="1"/>
  <c r="T956" i="1"/>
  <c r="V957" i="1" s="1"/>
  <c r="W955" i="1"/>
  <c r="W956" i="1" l="1"/>
  <c r="T957" i="1"/>
  <c r="V958" i="1" s="1"/>
  <c r="U958" i="1"/>
  <c r="W957" i="1" l="1"/>
  <c r="B957" i="1" s="1"/>
  <c r="T958" i="1"/>
  <c r="V959" i="1" s="1"/>
  <c r="U959" i="1"/>
  <c r="U960" i="1" l="1"/>
  <c r="T959" i="1"/>
  <c r="W958" i="1"/>
  <c r="U961" i="1" l="1"/>
  <c r="W959" i="1"/>
  <c r="T960" i="1"/>
  <c r="V960" i="1"/>
  <c r="T961" i="1" l="1"/>
  <c r="V962" i="1" s="1"/>
  <c r="W960" i="1"/>
  <c r="V961" i="1"/>
  <c r="U962" i="1"/>
  <c r="U963" i="1" l="1"/>
  <c r="T962" i="1"/>
  <c r="W961" i="1"/>
  <c r="W962" i="1" l="1"/>
  <c r="T963" i="1"/>
  <c r="V964" i="1" s="1"/>
  <c r="U964" i="1"/>
  <c r="V963" i="1"/>
  <c r="U965" i="1" l="1"/>
  <c r="W963" i="1"/>
  <c r="T964" i="1"/>
  <c r="W964" i="1" l="1"/>
  <c r="B964" i="1" s="1"/>
  <c r="T965" i="1"/>
  <c r="V966" i="1" s="1"/>
  <c r="V965" i="1"/>
  <c r="U966" i="1"/>
  <c r="U967" i="1" l="1"/>
  <c r="T966" i="1"/>
  <c r="W965" i="1"/>
  <c r="W966" i="1" l="1"/>
  <c r="T967" i="1"/>
  <c r="V968" i="1" s="1"/>
  <c r="U968" i="1"/>
  <c r="V967" i="1"/>
  <c r="U969" i="1" l="1"/>
  <c r="T968" i="1"/>
  <c r="W967" i="1"/>
  <c r="W968" i="1" l="1"/>
  <c r="T969" i="1"/>
  <c r="V970" i="1" s="1"/>
  <c r="U970" i="1"/>
  <c r="V969" i="1"/>
  <c r="U971" i="1" l="1"/>
  <c r="W969" i="1"/>
  <c r="T970" i="1"/>
  <c r="W970" i="1" l="1"/>
  <c r="T971" i="1"/>
  <c r="V971" i="1"/>
  <c r="U972" i="1"/>
  <c r="V972" i="1"/>
  <c r="U973" i="1" l="1"/>
  <c r="T972" i="1"/>
  <c r="W971" i="1"/>
  <c r="B971" i="1" s="1"/>
  <c r="W972" i="1" l="1"/>
  <c r="T973" i="1"/>
  <c r="V974" i="1" s="1"/>
  <c r="U974" i="1"/>
  <c r="V973" i="1"/>
  <c r="U975" i="1" l="1"/>
  <c r="T974" i="1"/>
  <c r="W973" i="1"/>
  <c r="T975" i="1" l="1"/>
  <c r="V976" i="1" s="1"/>
  <c r="W974" i="1"/>
  <c r="U976" i="1"/>
  <c r="V975" i="1"/>
  <c r="U977" i="1" l="1"/>
  <c r="W975" i="1"/>
  <c r="T976" i="1"/>
  <c r="W976" i="1" l="1"/>
  <c r="T977" i="1"/>
  <c r="U978" i="1"/>
  <c r="V978" i="1"/>
  <c r="V977" i="1"/>
  <c r="U979" i="1" l="1"/>
  <c r="W977" i="1"/>
  <c r="T978" i="1"/>
  <c r="T979" i="1" l="1"/>
  <c r="V980" i="1" s="1"/>
  <c r="W978" i="1"/>
  <c r="B978" i="1" s="1"/>
  <c r="U980" i="1"/>
  <c r="V979" i="1"/>
  <c r="U981" i="1" l="1"/>
  <c r="T980" i="1"/>
  <c r="W979" i="1"/>
  <c r="W980" i="1" l="1"/>
  <c r="T981" i="1"/>
  <c r="V982" i="1" s="1"/>
  <c r="V981" i="1"/>
  <c r="U982" i="1"/>
  <c r="U983" i="1" l="1"/>
  <c r="W981" i="1"/>
  <c r="T982" i="1"/>
  <c r="W982" i="1" l="1"/>
  <c r="T983" i="1"/>
  <c r="V984" i="1" s="1"/>
  <c r="U984" i="1"/>
  <c r="V983" i="1"/>
  <c r="U985" i="1" l="1"/>
  <c r="T984" i="1"/>
  <c r="W983" i="1"/>
  <c r="T985" i="1" l="1"/>
  <c r="V986" i="1" s="1"/>
  <c r="W984" i="1"/>
  <c r="V985" i="1"/>
  <c r="U986" i="1"/>
  <c r="U987" i="1" l="1"/>
  <c r="T986" i="1"/>
  <c r="W985" i="1"/>
  <c r="B985" i="1" s="1"/>
  <c r="T987" i="1" l="1"/>
  <c r="V988" i="1" s="1"/>
  <c r="W986" i="1"/>
  <c r="V987" i="1"/>
  <c r="U988" i="1"/>
  <c r="U989" i="1" l="1"/>
  <c r="W987" i="1"/>
  <c r="T988" i="1"/>
  <c r="W988" i="1" l="1"/>
  <c r="T989" i="1"/>
  <c r="V990" i="1" s="1"/>
  <c r="U990" i="1"/>
  <c r="V989" i="1"/>
  <c r="U991" i="1" l="1"/>
  <c r="W989" i="1"/>
  <c r="T990" i="1"/>
  <c r="T991" i="1" l="1"/>
  <c r="V992" i="1" s="1"/>
  <c r="W990" i="1"/>
  <c r="U992" i="1"/>
  <c r="V991" i="1"/>
  <c r="U993" i="1" l="1"/>
  <c r="T992" i="1"/>
  <c r="W991" i="1"/>
  <c r="T993" i="1" l="1"/>
  <c r="V994" i="1" s="1"/>
  <c r="W992" i="1"/>
  <c r="B992" i="1" s="1"/>
  <c r="V993" i="1"/>
  <c r="U994" i="1"/>
  <c r="U995" i="1" l="1"/>
  <c r="T994" i="1"/>
  <c r="W993" i="1"/>
  <c r="W994" i="1" l="1"/>
  <c r="T995" i="1"/>
  <c r="V996" i="1" s="1"/>
  <c r="U996" i="1"/>
  <c r="V995" i="1"/>
  <c r="U997" i="1" l="1"/>
  <c r="T996" i="1"/>
  <c r="V997" i="1" s="1"/>
  <c r="W995" i="1"/>
  <c r="U998" i="1" l="1"/>
  <c r="W996" i="1"/>
  <c r="T997" i="1"/>
  <c r="W997" i="1" l="1"/>
  <c r="T998" i="1"/>
  <c r="V999" i="1" s="1"/>
  <c r="U999" i="1"/>
  <c r="V998" i="1"/>
  <c r="U1000" i="1" l="1"/>
  <c r="W998" i="1"/>
  <c r="T999" i="1"/>
  <c r="T1000" i="1" l="1"/>
  <c r="V1001" i="1" s="1"/>
  <c r="W999" i="1"/>
  <c r="B999" i="1" s="1"/>
  <c r="U1001" i="1"/>
  <c r="V1000" i="1"/>
  <c r="U1002" i="1" l="1"/>
  <c r="T1001" i="1"/>
  <c r="W1000" i="1"/>
  <c r="T1002" i="1" l="1"/>
  <c r="V1003" i="1" s="1"/>
  <c r="W1001" i="1"/>
  <c r="U1003" i="1"/>
  <c r="V1002" i="1"/>
  <c r="U1004" i="1" l="1"/>
  <c r="T1003" i="1"/>
  <c r="W1002" i="1"/>
  <c r="T1004" i="1" l="1"/>
  <c r="W1003" i="1"/>
  <c r="U1005" i="1"/>
  <c r="V1005" i="1"/>
  <c r="V1004" i="1"/>
  <c r="U1006" i="1" l="1"/>
  <c r="T1005" i="1"/>
  <c r="W1004" i="1"/>
  <c r="T1006" i="1" l="1"/>
  <c r="V1007" i="1" s="1"/>
  <c r="W1005" i="1"/>
  <c r="V1006" i="1"/>
  <c r="U1007" i="1"/>
  <c r="U1008" i="1" l="1"/>
  <c r="W1006" i="1"/>
  <c r="B1006" i="1" s="1"/>
  <c r="T1007" i="1"/>
  <c r="W1007" i="1" l="1"/>
  <c r="T1008" i="1"/>
  <c r="V1009" i="1" s="1"/>
  <c r="U1009" i="1"/>
  <c r="V1008" i="1"/>
  <c r="U1010" i="1" l="1"/>
  <c r="T1009" i="1"/>
  <c r="W1008" i="1"/>
  <c r="T1010" i="1" l="1"/>
  <c r="V1011" i="1" s="1"/>
  <c r="W1009" i="1"/>
  <c r="U1011" i="1"/>
  <c r="V1010" i="1"/>
  <c r="U1012" i="1" l="1"/>
  <c r="W1010" i="1"/>
  <c r="T1011" i="1"/>
  <c r="T1012" i="1" l="1"/>
  <c r="V1013" i="1" s="1"/>
  <c r="W1011" i="1"/>
  <c r="V1012" i="1"/>
  <c r="U1013" i="1"/>
  <c r="U1014" i="1" l="1"/>
  <c r="W1012" i="1"/>
  <c r="T1013" i="1"/>
  <c r="T1014" i="1" l="1"/>
  <c r="V1015" i="1" s="1"/>
  <c r="W1013" i="1"/>
  <c r="B1013" i="1" s="1"/>
  <c r="U1015" i="1"/>
  <c r="V1014" i="1"/>
  <c r="U1016" i="1" l="1"/>
  <c r="T1015" i="1"/>
  <c r="W1014" i="1"/>
  <c r="W1015" i="1" l="1"/>
  <c r="T1016" i="1"/>
  <c r="V1017" i="1" s="1"/>
  <c r="U1017" i="1"/>
  <c r="V1016" i="1"/>
  <c r="U1018" i="1" l="1"/>
  <c r="T1017" i="1"/>
  <c r="W1016" i="1"/>
  <c r="T1018" i="1" l="1"/>
  <c r="V1019" i="1" s="1"/>
  <c r="W1017" i="1"/>
  <c r="U1019" i="1"/>
  <c r="V1018" i="1"/>
  <c r="U1020" i="1" l="1"/>
  <c r="T1019" i="1"/>
  <c r="W1018" i="1"/>
  <c r="W1019" i="1" l="1"/>
  <c r="T1020" i="1"/>
  <c r="V1021" i="1" s="1"/>
  <c r="U1021" i="1"/>
  <c r="V1020" i="1"/>
  <c r="U1022" i="1" l="1"/>
  <c r="T1021" i="1"/>
  <c r="W1020" i="1"/>
  <c r="B1020" i="1" s="1"/>
  <c r="T1022" i="1" l="1"/>
  <c r="V1023" i="1" s="1"/>
  <c r="W1021" i="1"/>
  <c r="V1022" i="1"/>
  <c r="U1023" i="1"/>
  <c r="U1024" i="1" l="1"/>
  <c r="W1022" i="1"/>
  <c r="T1023" i="1"/>
  <c r="W1023" i="1" l="1"/>
  <c r="T1024" i="1"/>
  <c r="V1025" i="1" s="1"/>
  <c r="U1025" i="1"/>
  <c r="V1024" i="1"/>
  <c r="U1026" i="1" l="1"/>
  <c r="W1024" i="1"/>
  <c r="T1025" i="1"/>
  <c r="W1025" i="1" l="1"/>
  <c r="T1026" i="1"/>
  <c r="V1027" i="1" s="1"/>
  <c r="U1027" i="1"/>
  <c r="V1026" i="1"/>
  <c r="U1028" i="1" l="1"/>
  <c r="W1026" i="1"/>
  <c r="T1027" i="1"/>
  <c r="T1028" i="1" l="1"/>
  <c r="V1029" i="1" s="1"/>
  <c r="W1027" i="1"/>
  <c r="B1027" i="1" s="1"/>
  <c r="V1028" i="1"/>
  <c r="U1029" i="1"/>
  <c r="U1030" i="1" l="1"/>
  <c r="T1029" i="1"/>
  <c r="W1028" i="1"/>
  <c r="W1029" i="1" l="1"/>
  <c r="T1030" i="1"/>
  <c r="U1031" i="1"/>
  <c r="V1030" i="1"/>
  <c r="W1030" i="1" l="1"/>
  <c r="T1031" i="1"/>
  <c r="V1032" i="1" s="1"/>
  <c r="U1032" i="1"/>
  <c r="V1031" i="1"/>
  <c r="U1033" i="1" l="1"/>
  <c r="W1031" i="1"/>
  <c r="T1032" i="1"/>
  <c r="W1032" i="1" l="1"/>
  <c r="T1033" i="1"/>
  <c r="V1034" i="1" s="1"/>
  <c r="U1034" i="1"/>
  <c r="V1033" i="1"/>
  <c r="U1035" i="1" l="1"/>
  <c r="W1033" i="1"/>
  <c r="T1034" i="1"/>
  <c r="T1035" i="1" l="1"/>
  <c r="V1036" i="1" s="1"/>
  <c r="W1034" i="1"/>
  <c r="B1034" i="1" s="1"/>
  <c r="U1036" i="1"/>
  <c r="V1035" i="1"/>
  <c r="U1037" i="1" l="1"/>
  <c r="W1035" i="1"/>
  <c r="T1036" i="1"/>
  <c r="T1037" i="1" l="1"/>
  <c r="V1038" i="1" s="1"/>
  <c r="W1036" i="1"/>
  <c r="V1037" i="1"/>
  <c r="U1038" i="1"/>
  <c r="U1039" i="1" l="1"/>
  <c r="W1037" i="1"/>
  <c r="T1038" i="1"/>
  <c r="W1038" i="1" l="1"/>
  <c r="T1039" i="1"/>
  <c r="V1040" i="1" s="1"/>
  <c r="U1040" i="1"/>
  <c r="V1039" i="1"/>
  <c r="U1041" i="1" l="1"/>
  <c r="T1040" i="1"/>
  <c r="W1039" i="1"/>
  <c r="W1040" i="1" l="1"/>
  <c r="T1041" i="1"/>
  <c r="V1042" i="1" s="1"/>
  <c r="U1042" i="1"/>
  <c r="V1041" i="1"/>
  <c r="U1043" i="1" l="1"/>
  <c r="T1042" i="1"/>
  <c r="W1041" i="1"/>
  <c r="B1041" i="1" s="1"/>
  <c r="T1043" i="1" l="1"/>
  <c r="V1044" i="1" s="1"/>
  <c r="W1042" i="1"/>
  <c r="U1044" i="1"/>
  <c r="V1043" i="1"/>
  <c r="U1045" i="1" l="1"/>
  <c r="W1043" i="1"/>
  <c r="T1044" i="1"/>
  <c r="T1045" i="1" l="1"/>
  <c r="V1046" i="1" s="1"/>
  <c r="W1044" i="1"/>
  <c r="V1045" i="1"/>
  <c r="U1046" i="1"/>
  <c r="U1047" i="1" l="1"/>
  <c r="W1045" i="1"/>
  <c r="T1046" i="1"/>
  <c r="T1047" i="1" l="1"/>
  <c r="V1048" i="1" s="1"/>
  <c r="W1046" i="1"/>
  <c r="V1047" i="1"/>
  <c r="U1048" i="1"/>
  <c r="U1049" i="1" l="1"/>
  <c r="T1048" i="1"/>
  <c r="W1047" i="1"/>
  <c r="W1048" i="1" l="1"/>
  <c r="B1048" i="1" s="1"/>
  <c r="T1049" i="1"/>
  <c r="V1050" i="1" s="1"/>
  <c r="U1050" i="1"/>
  <c r="V1049" i="1"/>
  <c r="U1051" i="1" l="1"/>
  <c r="W1049" i="1"/>
  <c r="T1050" i="1"/>
  <c r="T1051" i="1" l="1"/>
  <c r="V1052" i="1" s="1"/>
  <c r="W1050" i="1"/>
  <c r="V1051" i="1"/>
  <c r="U1052" i="1"/>
  <c r="U1053" i="1" l="1"/>
  <c r="W1051" i="1"/>
  <c r="T1052" i="1"/>
  <c r="T1053" i="1" l="1"/>
  <c r="V1054" i="1" s="1"/>
  <c r="W1052" i="1"/>
  <c r="U1054" i="1"/>
  <c r="V1053" i="1"/>
  <c r="U1055" i="1" l="1"/>
  <c r="T1054" i="1"/>
  <c r="W1053" i="1"/>
  <c r="W1054" i="1" l="1"/>
  <c r="T1055" i="1"/>
  <c r="U1056" i="1"/>
  <c r="V1055" i="1"/>
  <c r="T1056" i="1" l="1"/>
  <c r="V1057" i="1" s="1"/>
  <c r="W1055" i="1"/>
  <c r="B1055" i="1" s="1"/>
  <c r="U1057" i="1"/>
  <c r="V1056" i="1"/>
  <c r="U1058" i="1" l="1"/>
  <c r="T1057" i="1"/>
  <c r="W1056" i="1"/>
  <c r="U1059" i="1" l="1"/>
  <c r="W1057" i="1"/>
  <c r="T1058" i="1"/>
  <c r="V1058" i="1"/>
  <c r="T1059" i="1" l="1"/>
  <c r="V1060" i="1" s="1"/>
  <c r="W1058" i="1"/>
  <c r="U1060" i="1"/>
  <c r="V1059" i="1"/>
  <c r="U1061" i="1" l="1"/>
  <c r="T1060" i="1"/>
  <c r="W1059" i="1"/>
  <c r="W1060" i="1" l="1"/>
  <c r="T1061" i="1"/>
  <c r="V1062" i="1" s="1"/>
  <c r="U1062" i="1"/>
  <c r="V1061" i="1"/>
  <c r="U1063" i="1" l="1"/>
  <c r="W1061" i="1"/>
  <c r="T1062" i="1"/>
  <c r="W1062" i="1" l="1"/>
  <c r="B1062" i="1" s="1"/>
  <c r="T1063" i="1"/>
  <c r="V1064" i="1" s="1"/>
  <c r="U1064" i="1"/>
  <c r="V1063" i="1"/>
  <c r="U1065" i="1" l="1"/>
  <c r="T1064" i="1"/>
  <c r="W1063" i="1"/>
  <c r="W1064" i="1" l="1"/>
  <c r="T1065" i="1"/>
  <c r="V1066" i="1" s="1"/>
  <c r="U1066" i="1"/>
  <c r="V1065" i="1"/>
  <c r="U1067" i="1" l="1"/>
  <c r="T1066" i="1"/>
  <c r="W1065" i="1"/>
  <c r="T1067" i="1" l="1"/>
  <c r="V1068" i="1" s="1"/>
  <c r="W1066" i="1"/>
  <c r="V1067" i="1"/>
  <c r="U1068" i="1"/>
  <c r="U1069" i="1" l="1"/>
  <c r="T1068" i="1"/>
  <c r="W1067" i="1"/>
  <c r="T1069" i="1" l="1"/>
  <c r="V1070" i="1" s="1"/>
  <c r="W1068" i="1"/>
  <c r="V1069" i="1"/>
  <c r="U1070" i="1"/>
  <c r="U1071" i="1" l="1"/>
  <c r="W1069" i="1"/>
  <c r="B1069" i="1" s="1"/>
  <c r="T1070" i="1"/>
  <c r="W1070" i="1" l="1"/>
  <c r="T1071" i="1"/>
  <c r="V1072" i="1" s="1"/>
  <c r="U1072" i="1"/>
  <c r="V1071" i="1"/>
  <c r="U1073" i="1" l="1"/>
  <c r="W1071" i="1"/>
  <c r="T1072" i="1"/>
  <c r="W1072" i="1" l="1"/>
  <c r="T1073" i="1"/>
  <c r="V1074" i="1" s="1"/>
  <c r="U1074" i="1"/>
  <c r="V1073" i="1"/>
  <c r="U1075" i="1" l="1"/>
  <c r="T1074" i="1"/>
  <c r="W1073" i="1"/>
  <c r="T1075" i="1" l="1"/>
  <c r="V1076" i="1" s="1"/>
  <c r="W1074" i="1"/>
  <c r="V1075" i="1"/>
  <c r="U1076" i="1"/>
  <c r="U1077" i="1" l="1"/>
  <c r="T1076" i="1"/>
  <c r="W1075" i="1"/>
  <c r="W1076" i="1" l="1"/>
  <c r="B1076" i="1" s="1"/>
  <c r="T1077" i="1"/>
  <c r="U1078" i="1"/>
  <c r="V1078" i="1"/>
  <c r="V1077" i="1"/>
  <c r="U1079" i="1" l="1"/>
  <c r="T1078" i="1"/>
  <c r="W1077" i="1"/>
  <c r="W1078" i="1" l="1"/>
  <c r="T1079" i="1"/>
  <c r="V1080" i="1" s="1"/>
  <c r="U1080" i="1"/>
  <c r="V1079" i="1"/>
  <c r="U1081" i="1" l="1"/>
  <c r="W1079" i="1"/>
  <c r="T1080" i="1"/>
  <c r="T1081" i="1" l="1"/>
  <c r="V1082" i="1" s="1"/>
  <c r="W1080" i="1"/>
  <c r="V1081" i="1"/>
  <c r="U1082" i="1"/>
  <c r="U1083" i="1" l="1"/>
  <c r="T1082" i="1"/>
  <c r="W1081" i="1"/>
  <c r="W1082" i="1" l="1"/>
  <c r="T1083" i="1"/>
  <c r="V1084" i="1" s="1"/>
  <c r="U1084" i="1"/>
  <c r="V1083" i="1"/>
  <c r="U1085" i="1" l="1"/>
  <c r="T1084" i="1"/>
  <c r="W1083" i="1"/>
  <c r="B1083" i="1" s="1"/>
  <c r="T1085" i="1" l="1"/>
  <c r="V1086" i="1" s="1"/>
  <c r="W1084" i="1"/>
  <c r="U1086" i="1"/>
  <c r="V1085" i="1"/>
  <c r="U1087" i="1" l="1"/>
  <c r="W1085" i="1"/>
  <c r="T1086" i="1"/>
  <c r="W1086" i="1" l="1"/>
  <c r="T1087" i="1"/>
  <c r="V1088" i="1" s="1"/>
  <c r="U1088" i="1"/>
  <c r="V1087" i="1"/>
  <c r="U1089" i="1" l="1"/>
  <c r="W1087" i="1"/>
  <c r="T1088" i="1"/>
  <c r="W1088" i="1" l="1"/>
  <c r="T1089" i="1"/>
  <c r="V1090" i="1" s="1"/>
  <c r="U1090" i="1"/>
  <c r="V1089" i="1"/>
  <c r="W1089" i="1" l="1"/>
  <c r="T1090" i="1"/>
  <c r="V1091" i="1" s="1"/>
  <c r="U1091" i="1"/>
  <c r="U1092" i="1" l="1"/>
  <c r="T1091" i="1"/>
  <c r="W1090" i="1"/>
  <c r="B1090" i="1" s="1"/>
  <c r="W1091" i="1" l="1"/>
  <c r="T1092" i="1"/>
  <c r="V1093" i="1" s="1"/>
  <c r="U1093" i="1"/>
  <c r="V1092" i="1"/>
  <c r="U1094" i="1" l="1"/>
  <c r="T1093" i="1"/>
  <c r="W1092" i="1"/>
  <c r="T1094" i="1" l="1"/>
  <c r="V1095" i="1" s="1"/>
  <c r="W1093" i="1"/>
  <c r="V1094" i="1"/>
  <c r="U1095" i="1"/>
  <c r="U1096" i="1" l="1"/>
  <c r="W1094" i="1"/>
  <c r="T1095" i="1"/>
  <c r="W1095" i="1" l="1"/>
  <c r="T1096" i="1"/>
  <c r="V1097" i="1" s="1"/>
  <c r="U1097" i="1"/>
  <c r="V1096" i="1"/>
  <c r="U1098" i="1" l="1"/>
  <c r="W1096" i="1"/>
  <c r="T1097" i="1"/>
  <c r="W1097" i="1" l="1"/>
  <c r="B1097" i="1" s="1"/>
  <c r="T1098" i="1"/>
  <c r="V1099" i="1" s="1"/>
  <c r="U1099" i="1"/>
  <c r="V1098" i="1"/>
  <c r="U1100" i="1" l="1"/>
  <c r="T1099" i="1"/>
  <c r="W1098" i="1"/>
  <c r="T1100" i="1" l="1"/>
  <c r="V1101" i="1" s="1"/>
  <c r="W1099" i="1"/>
  <c r="V1100" i="1"/>
  <c r="U1101" i="1"/>
  <c r="U1102" i="1" l="1"/>
  <c r="W1100" i="1"/>
  <c r="T1101" i="1"/>
  <c r="W1101" i="1" l="1"/>
  <c r="T1102" i="1"/>
  <c r="U1103" i="1"/>
  <c r="V1103" i="1"/>
  <c r="V1102" i="1"/>
  <c r="U1104" i="1" l="1"/>
  <c r="T1103" i="1"/>
  <c r="W1102" i="1"/>
  <c r="T1104" i="1" l="1"/>
  <c r="V1105" i="1" s="1"/>
  <c r="W1103" i="1"/>
  <c r="U1105" i="1"/>
  <c r="V1104" i="1"/>
  <c r="U1106" i="1" l="1"/>
  <c r="W1104" i="1"/>
  <c r="B1104" i="1" s="1"/>
  <c r="T1105" i="1"/>
  <c r="W1105" i="1" l="1"/>
  <c r="T1106" i="1"/>
  <c r="V1107" i="1" s="1"/>
  <c r="U1107" i="1"/>
  <c r="V1106" i="1"/>
  <c r="U1108" i="1" l="1"/>
  <c r="W1106" i="1"/>
  <c r="T1107" i="1"/>
  <c r="T1108" i="1" l="1"/>
  <c r="V1109" i="1" s="1"/>
  <c r="W1107" i="1"/>
  <c r="U1109" i="1"/>
  <c r="V1108" i="1"/>
  <c r="U1110" i="1" l="1"/>
  <c r="T1109" i="1"/>
  <c r="W1108" i="1"/>
  <c r="T1110" i="1" l="1"/>
  <c r="W1109" i="1"/>
  <c r="V1110" i="1"/>
  <c r="U1111" i="1"/>
  <c r="T1111" i="1" l="1"/>
  <c r="V1112" i="1" s="1"/>
  <c r="W1110" i="1"/>
  <c r="U1112" i="1"/>
  <c r="V1111" i="1"/>
  <c r="U1113" i="1" l="1"/>
  <c r="W1111" i="1"/>
  <c r="B1111" i="1" s="1"/>
  <c r="T1112" i="1"/>
  <c r="W1112" i="1" l="1"/>
  <c r="T1113" i="1"/>
  <c r="U1114" i="1"/>
  <c r="V1113" i="1"/>
  <c r="W1113" i="1" l="1"/>
  <c r="T1114" i="1"/>
  <c r="V1115" i="1" s="1"/>
  <c r="V1114" i="1"/>
  <c r="U1115" i="1"/>
  <c r="U1116" i="1" l="1"/>
  <c r="W1114" i="1"/>
  <c r="T1115" i="1"/>
  <c r="W1115" i="1" l="1"/>
  <c r="T1116" i="1"/>
  <c r="V1117" i="1" s="1"/>
  <c r="U1117" i="1"/>
  <c r="V1116" i="1"/>
  <c r="U1118" i="1" l="1"/>
  <c r="T1117" i="1"/>
  <c r="W1116" i="1"/>
  <c r="T1118" i="1" l="1"/>
  <c r="V1119" i="1" s="1"/>
  <c r="W1117" i="1"/>
  <c r="U1119" i="1"/>
  <c r="V1118" i="1"/>
  <c r="U1120" i="1" l="1"/>
  <c r="W1118" i="1"/>
  <c r="B1118" i="1" s="1"/>
  <c r="T1119" i="1"/>
  <c r="W1119" i="1" l="1"/>
  <c r="T1120" i="1"/>
  <c r="V1121" i="1" s="1"/>
  <c r="U1121" i="1"/>
  <c r="V1120" i="1"/>
  <c r="U1122" i="1" l="1"/>
  <c r="W1120" i="1"/>
  <c r="T1121" i="1"/>
  <c r="W1121" i="1" l="1"/>
  <c r="T1122" i="1"/>
  <c r="V1123" i="1" s="1"/>
  <c r="U1123" i="1"/>
  <c r="V1122" i="1"/>
  <c r="U1124" i="1" l="1"/>
  <c r="W1122" i="1"/>
  <c r="T1123" i="1"/>
  <c r="T1124" i="1" l="1"/>
  <c r="V1125" i="1" s="1"/>
  <c r="W1123" i="1"/>
  <c r="U1125" i="1"/>
  <c r="V1124" i="1"/>
  <c r="U1126" i="1" l="1"/>
  <c r="T1125" i="1"/>
  <c r="W1124" i="1"/>
  <c r="W1125" i="1" l="1"/>
  <c r="B1125" i="1" s="1"/>
  <c r="T1126" i="1"/>
  <c r="V1127" i="1" s="1"/>
  <c r="U1127" i="1"/>
  <c r="V1126" i="1"/>
  <c r="U1128" i="1" l="1"/>
  <c r="T1127" i="1"/>
  <c r="W1126" i="1"/>
  <c r="T1128" i="1" l="1"/>
  <c r="V1129" i="1" s="1"/>
  <c r="W1127" i="1"/>
  <c r="U1129" i="1"/>
  <c r="V1128" i="1"/>
  <c r="U1130" i="1" l="1"/>
  <c r="T1129" i="1"/>
  <c r="W1128" i="1"/>
  <c r="W1129" i="1" l="1"/>
  <c r="T1130" i="1"/>
  <c r="V1131" i="1" s="1"/>
  <c r="U1131" i="1"/>
  <c r="V1130" i="1"/>
  <c r="U1132" i="1" l="1"/>
  <c r="T1131" i="1"/>
  <c r="W1130" i="1"/>
  <c r="W1131" i="1" l="1"/>
  <c r="T1132" i="1"/>
  <c r="V1133" i="1" s="1"/>
  <c r="U1133" i="1"/>
  <c r="V1132" i="1"/>
  <c r="U1134" i="1" l="1"/>
  <c r="W1132" i="1"/>
  <c r="B1132" i="1" s="1"/>
  <c r="T1133" i="1"/>
  <c r="W1133" i="1" l="1"/>
  <c r="T1134" i="1"/>
  <c r="V1135" i="1" s="1"/>
  <c r="U1135" i="1"/>
  <c r="V1134" i="1"/>
  <c r="U1136" i="1" l="1"/>
  <c r="W1134" i="1"/>
  <c r="T1135" i="1"/>
  <c r="T1136" i="1" l="1"/>
  <c r="V1137" i="1" s="1"/>
  <c r="W1135" i="1"/>
  <c r="V1136" i="1"/>
  <c r="U1137" i="1"/>
  <c r="U1138" i="1" l="1"/>
  <c r="T1137" i="1"/>
  <c r="W1136" i="1"/>
  <c r="W1137" i="1" l="1"/>
  <c r="T1138" i="1"/>
  <c r="V1139" i="1" s="1"/>
  <c r="U1139" i="1"/>
  <c r="V1138" i="1"/>
  <c r="U1140" i="1" l="1"/>
  <c r="W1138" i="1"/>
  <c r="T1139" i="1"/>
  <c r="W1139" i="1" l="1"/>
  <c r="B1139" i="1" s="1"/>
  <c r="T1140" i="1"/>
  <c r="V1141" i="1" s="1"/>
  <c r="U1141" i="1"/>
  <c r="V1140" i="1"/>
  <c r="U1142" i="1" l="1"/>
  <c r="W1140" i="1"/>
  <c r="T1141" i="1"/>
  <c r="V1142" i="1" s="1"/>
  <c r="T1142" i="1" l="1"/>
  <c r="V1143" i="1" s="1"/>
  <c r="W1141" i="1"/>
  <c r="U1143" i="1"/>
  <c r="U1144" i="1" l="1"/>
  <c r="T1143" i="1"/>
  <c r="V1144" i="1" s="1"/>
  <c r="W1142" i="1"/>
  <c r="U1145" i="1" l="1"/>
  <c r="W1143" i="1"/>
  <c r="T1144" i="1"/>
  <c r="T1145" i="1" l="1"/>
  <c r="V1146" i="1" s="1"/>
  <c r="W1144" i="1"/>
  <c r="U1146" i="1"/>
  <c r="V1145" i="1"/>
  <c r="U1147" i="1" l="1"/>
  <c r="T1146" i="1"/>
  <c r="W1145" i="1"/>
  <c r="T1147" i="1" l="1"/>
  <c r="V1148" i="1" s="1"/>
  <c r="W1146" i="1"/>
  <c r="B1146" i="1" s="1"/>
  <c r="U1148" i="1"/>
  <c r="V1147" i="1"/>
  <c r="U1149" i="1" l="1"/>
  <c r="T1148" i="1"/>
  <c r="W1147" i="1"/>
  <c r="T1149" i="1" l="1"/>
  <c r="V1150" i="1" s="1"/>
  <c r="W1148" i="1"/>
  <c r="U1150" i="1"/>
  <c r="V1149" i="1"/>
  <c r="U1151" i="1" l="1"/>
  <c r="W1149" i="1"/>
  <c r="T1150" i="1"/>
  <c r="W1150" i="1" l="1"/>
  <c r="T1151" i="1"/>
  <c r="V1152" i="1" s="1"/>
  <c r="V1151" i="1"/>
  <c r="U1152" i="1"/>
  <c r="U1153" i="1" l="1"/>
  <c r="T1152" i="1"/>
  <c r="W1151" i="1"/>
  <c r="T1153" i="1" l="1"/>
  <c r="V1154" i="1" s="1"/>
  <c r="W1152" i="1"/>
  <c r="V1153" i="1"/>
  <c r="U1154" i="1"/>
  <c r="U1155" i="1" l="1"/>
  <c r="T1154" i="1"/>
  <c r="W1153" i="1"/>
  <c r="B1153" i="1" s="1"/>
  <c r="T1155" i="1" l="1"/>
  <c r="V1156" i="1" s="1"/>
  <c r="W1154" i="1"/>
  <c r="V1155" i="1"/>
  <c r="U1156" i="1"/>
  <c r="U1157" i="1" l="1"/>
  <c r="W1155" i="1"/>
  <c r="T1156" i="1"/>
  <c r="W1156" i="1" l="1"/>
  <c r="T1157" i="1"/>
  <c r="U1158" i="1"/>
  <c r="V1158" i="1"/>
  <c r="V1157" i="1"/>
  <c r="U1159" i="1" l="1"/>
  <c r="T1158" i="1"/>
  <c r="W1157" i="1"/>
  <c r="T1159" i="1" l="1"/>
  <c r="V1160" i="1" s="1"/>
  <c r="W1158" i="1"/>
  <c r="V1159" i="1"/>
  <c r="U1160" i="1"/>
  <c r="U1161" i="1" l="1"/>
  <c r="W1159" i="1"/>
  <c r="T1160" i="1"/>
  <c r="W1160" i="1" l="1"/>
  <c r="B1160" i="1" s="1"/>
  <c r="T1161" i="1"/>
  <c r="V1161" i="1"/>
  <c r="U1162" i="1"/>
  <c r="V1162" i="1"/>
  <c r="U1163" i="1" l="1"/>
  <c r="T1162" i="1"/>
  <c r="W1161" i="1"/>
  <c r="U1164" i="1" l="1"/>
  <c r="T1163" i="1"/>
  <c r="W1162" i="1"/>
  <c r="V1163" i="1"/>
  <c r="T1164" i="1" l="1"/>
  <c r="V1165" i="1" s="1"/>
  <c r="W1163" i="1"/>
  <c r="U1165" i="1"/>
  <c r="V1164" i="1"/>
  <c r="U1166" i="1" l="1"/>
  <c r="W1164" i="1"/>
  <c r="T1165" i="1"/>
  <c r="W1165" i="1" l="1"/>
  <c r="T1166" i="1"/>
  <c r="V1167" i="1" s="1"/>
  <c r="U1167" i="1"/>
  <c r="V1166" i="1"/>
  <c r="U1168" i="1" l="1"/>
  <c r="T1167" i="1"/>
  <c r="W1166" i="1"/>
  <c r="T1168" i="1" l="1"/>
  <c r="V1169" i="1" s="1"/>
  <c r="W1167" i="1"/>
  <c r="B1167" i="1" s="1"/>
  <c r="U1169" i="1"/>
  <c r="V1168" i="1"/>
  <c r="U1170" i="1" l="1"/>
  <c r="T1169" i="1"/>
  <c r="W1168" i="1"/>
  <c r="W1169" i="1" l="1"/>
  <c r="T1170" i="1"/>
  <c r="V1171" i="1" s="1"/>
  <c r="U1171" i="1"/>
  <c r="V1170" i="1"/>
  <c r="U1172" i="1" l="1"/>
  <c r="W1170" i="1"/>
  <c r="T1171" i="1"/>
  <c r="T1172" i="1" l="1"/>
  <c r="V1173" i="1" s="1"/>
  <c r="W1171" i="1"/>
  <c r="U1173" i="1"/>
  <c r="V1172" i="1"/>
  <c r="U1174" i="1" l="1"/>
  <c r="W1172" i="1"/>
  <c r="T1173" i="1"/>
  <c r="W1173" i="1" l="1"/>
  <c r="T1174" i="1"/>
  <c r="V1175" i="1" s="1"/>
  <c r="U1175" i="1"/>
  <c r="V1174" i="1"/>
  <c r="U1176" i="1" l="1"/>
  <c r="W1174" i="1"/>
  <c r="B1174" i="1" s="1"/>
  <c r="T1175" i="1"/>
  <c r="W1175" i="1" l="1"/>
  <c r="T1176" i="1"/>
  <c r="V1177" i="1" s="1"/>
  <c r="U1177" i="1"/>
  <c r="V1176" i="1"/>
  <c r="U1178" i="1" l="1"/>
  <c r="W1176" i="1"/>
  <c r="T1177" i="1"/>
  <c r="T1178" i="1" l="1"/>
  <c r="V1179" i="1" s="1"/>
  <c r="W1177" i="1"/>
  <c r="V1178" i="1"/>
  <c r="U1179" i="1"/>
  <c r="U1180" i="1" l="1"/>
  <c r="W1178" i="1"/>
  <c r="T1179" i="1"/>
  <c r="T1180" i="1" l="1"/>
  <c r="V1181" i="1" s="1"/>
  <c r="W1179" i="1"/>
  <c r="U1181" i="1"/>
  <c r="V1180" i="1"/>
  <c r="U1182" i="1" l="1"/>
  <c r="W1180" i="1"/>
  <c r="T1181" i="1"/>
  <c r="V1182" i="1" s="1"/>
  <c r="T1182" i="1" l="1"/>
  <c r="V1183" i="1" s="1"/>
  <c r="W1181" i="1"/>
  <c r="B1181" i="1" s="1"/>
  <c r="U1183" i="1"/>
  <c r="U1184" i="1" l="1"/>
  <c r="T1183" i="1"/>
  <c r="W1182" i="1"/>
  <c r="T1184" i="1" l="1"/>
  <c r="V1185" i="1" s="1"/>
  <c r="W1183" i="1"/>
  <c r="V1184" i="1"/>
  <c r="U1185" i="1"/>
  <c r="U1186" i="1" l="1"/>
  <c r="T1185" i="1"/>
  <c r="W1184" i="1"/>
  <c r="T1186" i="1" l="1"/>
  <c r="V1187" i="1" s="1"/>
  <c r="W1185" i="1"/>
  <c r="V1186" i="1"/>
  <c r="U1187" i="1"/>
  <c r="U1188" i="1" l="1"/>
  <c r="T1187" i="1"/>
  <c r="W1186" i="1"/>
  <c r="W1187" i="1" l="1"/>
  <c r="T1188" i="1"/>
  <c r="V1189" i="1" s="1"/>
  <c r="U1189" i="1"/>
  <c r="V1188" i="1"/>
  <c r="U1190" i="1" l="1"/>
  <c r="W1188" i="1"/>
  <c r="B1188" i="1" s="1"/>
  <c r="T1189" i="1"/>
  <c r="W1189" i="1" l="1"/>
  <c r="T1190" i="1"/>
  <c r="U1191" i="1"/>
  <c r="V1190" i="1"/>
  <c r="T1191" i="1" l="1"/>
  <c r="V1192" i="1" s="1"/>
  <c r="W1190" i="1"/>
  <c r="V1191" i="1"/>
  <c r="U1192" i="1"/>
  <c r="U1193" i="1" l="1"/>
  <c r="W1191" i="1"/>
  <c r="T1192" i="1"/>
  <c r="W1192" i="1" l="1"/>
  <c r="T1193" i="1"/>
  <c r="V1194" i="1" s="1"/>
  <c r="U1194" i="1"/>
  <c r="V1193" i="1"/>
  <c r="U1195" i="1" l="1"/>
  <c r="T1194" i="1"/>
  <c r="W1193" i="1"/>
  <c r="T1195" i="1" l="1"/>
  <c r="V1196" i="1" s="1"/>
  <c r="W1194" i="1"/>
  <c r="V1195" i="1"/>
  <c r="U1196" i="1"/>
  <c r="U1197" i="1" l="1"/>
  <c r="W1195" i="1"/>
  <c r="B1195" i="1" s="1"/>
  <c r="T1196" i="1"/>
  <c r="T1197" i="1" l="1"/>
  <c r="V1198" i="1" s="1"/>
  <c r="W1196" i="1"/>
  <c r="U1198" i="1"/>
  <c r="V1197" i="1"/>
  <c r="U1199" i="1" l="1"/>
  <c r="W1197" i="1"/>
  <c r="T1198" i="1"/>
  <c r="W1198" i="1" l="1"/>
  <c r="T1199" i="1"/>
  <c r="V1200" i="1" s="1"/>
  <c r="V1199" i="1"/>
  <c r="U1200" i="1"/>
  <c r="U1201" i="1" l="1"/>
  <c r="W1199" i="1"/>
  <c r="T1200" i="1"/>
  <c r="T1201" i="1" l="1"/>
  <c r="V1202" i="1" s="1"/>
  <c r="W1200" i="1"/>
  <c r="V1201" i="1"/>
  <c r="U1202" i="1"/>
  <c r="U1203" i="1" l="1"/>
  <c r="T1202" i="1"/>
  <c r="W1201" i="1"/>
  <c r="T1203" i="1" l="1"/>
  <c r="V1204" i="1" s="1"/>
  <c r="W1202" i="1"/>
  <c r="B1202" i="1" s="1"/>
  <c r="V1203" i="1"/>
  <c r="U1204" i="1"/>
  <c r="U1205" i="1" l="1"/>
  <c r="W1203" i="1"/>
  <c r="T1204" i="1"/>
  <c r="W1204" i="1" l="1"/>
  <c r="T1205" i="1"/>
  <c r="V1206" i="1" s="1"/>
  <c r="V1205" i="1"/>
  <c r="U1206" i="1"/>
  <c r="U1207" i="1" l="1"/>
  <c r="T1206" i="1"/>
  <c r="W1205" i="1"/>
  <c r="W1206" i="1" l="1"/>
  <c r="T1207" i="1"/>
  <c r="V1208" i="1" s="1"/>
  <c r="U1208" i="1"/>
  <c r="V1207" i="1"/>
  <c r="U1209" i="1" l="1"/>
  <c r="W1207" i="1"/>
  <c r="T1208" i="1"/>
  <c r="W1208" i="1" l="1"/>
  <c r="T1209" i="1"/>
  <c r="V1210" i="1" s="1"/>
  <c r="V1209" i="1"/>
  <c r="U1210" i="1"/>
  <c r="U1211" i="1" l="1"/>
  <c r="T1210" i="1"/>
  <c r="W1209" i="1"/>
  <c r="B1209" i="1" s="1"/>
  <c r="T1211" i="1" l="1"/>
  <c r="V1212" i="1" s="1"/>
  <c r="W1210" i="1"/>
  <c r="U1212" i="1"/>
  <c r="V1211" i="1"/>
  <c r="U1213" i="1" l="1"/>
  <c r="T1212" i="1"/>
  <c r="W1211" i="1"/>
  <c r="T1213" i="1" l="1"/>
  <c r="V1214" i="1" s="1"/>
  <c r="W1212" i="1"/>
  <c r="V1213" i="1"/>
  <c r="U1214" i="1"/>
  <c r="U1215" i="1" l="1"/>
  <c r="W1213" i="1"/>
  <c r="T1214" i="1"/>
  <c r="W1214" i="1" l="1"/>
  <c r="T1215" i="1"/>
  <c r="V1216" i="1" s="1"/>
  <c r="U1216" i="1"/>
  <c r="V1215" i="1"/>
  <c r="U1217" i="1" l="1"/>
  <c r="T1216" i="1"/>
  <c r="W1215" i="1"/>
  <c r="T1217" i="1" l="1"/>
  <c r="V1218" i="1" s="1"/>
  <c r="W1216" i="1"/>
  <c r="B1216" i="1" s="1"/>
  <c r="V1217" i="1"/>
  <c r="U1218" i="1"/>
  <c r="U1219" i="1" l="1"/>
  <c r="T1218" i="1"/>
  <c r="W1217" i="1"/>
  <c r="W1218" i="1" l="1"/>
  <c r="T1219" i="1"/>
  <c r="V1220" i="1" s="1"/>
  <c r="V1219" i="1"/>
  <c r="U1220" i="1"/>
  <c r="U1221" i="1" l="1"/>
  <c r="T1220" i="1"/>
  <c r="W1219" i="1"/>
  <c r="W1220" i="1" l="1"/>
  <c r="T1221" i="1"/>
  <c r="V1222" i="1" s="1"/>
  <c r="U1222" i="1"/>
  <c r="V1221" i="1"/>
  <c r="W1221" i="1" l="1"/>
  <c r="T1222" i="1"/>
  <c r="V1223" i="1" s="1"/>
  <c r="U1223" i="1"/>
  <c r="U1224" i="1" l="1"/>
  <c r="W1222" i="1"/>
  <c r="T1223" i="1"/>
  <c r="W1223" i="1" l="1"/>
  <c r="B1223" i="1" s="1"/>
  <c r="T1224" i="1"/>
  <c r="V1225" i="1" s="1"/>
  <c r="U1225" i="1"/>
  <c r="V1224" i="1"/>
  <c r="U1226" i="1" l="1"/>
  <c r="T1225" i="1"/>
  <c r="W1224" i="1"/>
  <c r="U1227" i="1" l="1"/>
  <c r="T1226" i="1"/>
  <c r="W1225" i="1"/>
  <c r="V1226" i="1"/>
  <c r="W1226" i="1" l="1"/>
  <c r="T1227" i="1"/>
  <c r="V1228" i="1" s="1"/>
  <c r="U1228" i="1"/>
  <c r="V1227" i="1"/>
  <c r="U1229" i="1" l="1"/>
  <c r="W1227" i="1"/>
  <c r="T1228" i="1"/>
  <c r="T1229" i="1" l="1"/>
  <c r="V1230" i="1" s="1"/>
  <c r="W1228" i="1"/>
  <c r="U1230" i="1"/>
  <c r="V1229" i="1"/>
  <c r="U1231" i="1" l="1"/>
  <c r="W1229" i="1"/>
  <c r="T1230" i="1"/>
  <c r="T1231" i="1" l="1"/>
  <c r="V1232" i="1" s="1"/>
  <c r="W1230" i="1"/>
  <c r="B1230" i="1" s="1"/>
  <c r="U1232" i="1"/>
  <c r="V1231" i="1"/>
  <c r="U1233" i="1" l="1"/>
  <c r="T1232" i="1"/>
  <c r="W1231" i="1"/>
  <c r="T1233" i="1" l="1"/>
  <c r="V1234" i="1" s="1"/>
  <c r="W1232" i="1"/>
  <c r="U1234" i="1"/>
  <c r="V1233" i="1"/>
  <c r="U1235" i="1" l="1"/>
  <c r="T1234" i="1"/>
  <c r="W1233" i="1"/>
  <c r="T1235" i="1" l="1"/>
  <c r="V1236" i="1" s="1"/>
  <c r="W1234" i="1"/>
  <c r="U1236" i="1"/>
  <c r="V1235" i="1"/>
  <c r="U1237" i="1" l="1"/>
  <c r="T1236" i="1"/>
  <c r="W1235" i="1"/>
  <c r="W1236" i="1" l="1"/>
  <c r="T1237" i="1"/>
  <c r="V1238" i="1" s="1"/>
  <c r="V1237" i="1"/>
  <c r="U1238" i="1"/>
  <c r="U1239" i="1" l="1"/>
  <c r="W1237" i="1"/>
  <c r="B1237" i="1" s="1"/>
  <c r="T1238" i="1"/>
  <c r="W1238" i="1" l="1"/>
  <c r="T1239" i="1"/>
  <c r="V1240" i="1" s="1"/>
  <c r="U1240" i="1"/>
  <c r="V1239" i="1"/>
  <c r="U1241" i="1" l="1"/>
  <c r="T1240" i="1"/>
  <c r="W1239" i="1"/>
  <c r="U1242" i="1" l="1"/>
  <c r="W1240" i="1"/>
  <c r="T1241" i="1"/>
  <c r="V1241" i="1"/>
  <c r="W1241" i="1" l="1"/>
  <c r="T1242" i="1"/>
  <c r="V1243" i="1" s="1"/>
  <c r="V1242" i="1"/>
  <c r="U1243" i="1"/>
  <c r="U1244" i="1" l="1"/>
  <c r="T1243" i="1"/>
  <c r="W1242" i="1"/>
  <c r="W1243" i="1" l="1"/>
  <c r="T1244" i="1"/>
  <c r="V1245" i="1" s="1"/>
  <c r="U1245" i="1"/>
  <c r="V1244" i="1"/>
  <c r="U1246" i="1" l="1"/>
  <c r="T1245" i="1"/>
  <c r="W1244" i="1"/>
  <c r="B1244" i="1" s="1"/>
  <c r="W1245" i="1" l="1"/>
  <c r="T1246" i="1"/>
  <c r="V1247" i="1" s="1"/>
  <c r="U1247" i="1"/>
  <c r="V1246" i="1"/>
  <c r="U1248" i="1" l="1"/>
  <c r="W1246" i="1"/>
  <c r="T1247" i="1"/>
  <c r="T1248" i="1" l="1"/>
  <c r="V1249" i="1" s="1"/>
  <c r="W1247" i="1"/>
  <c r="U1249" i="1"/>
  <c r="V1248" i="1"/>
  <c r="U1250" i="1" l="1"/>
  <c r="T1249" i="1"/>
  <c r="W1248" i="1"/>
  <c r="W1249" i="1" l="1"/>
  <c r="T1250" i="1"/>
  <c r="V1251" i="1" s="1"/>
  <c r="U1251" i="1"/>
  <c r="V1250" i="1"/>
  <c r="U1252" i="1" l="1"/>
  <c r="W1250" i="1"/>
  <c r="T1251" i="1"/>
  <c r="T1252" i="1" l="1"/>
  <c r="V1253" i="1" s="1"/>
  <c r="W1251" i="1"/>
  <c r="B1251" i="1" s="1"/>
  <c r="U1253" i="1"/>
  <c r="V1252" i="1"/>
  <c r="U1254" i="1" l="1"/>
  <c r="T1253" i="1"/>
  <c r="W1252" i="1"/>
  <c r="W1253" i="1" l="1"/>
  <c r="T1254" i="1"/>
  <c r="V1255" i="1" s="1"/>
  <c r="U1255" i="1"/>
  <c r="V1254" i="1"/>
  <c r="U1256" i="1" l="1"/>
  <c r="W1254" i="1"/>
  <c r="T1255" i="1"/>
  <c r="W1255" i="1" l="1"/>
  <c r="T1256" i="1"/>
  <c r="V1257" i="1" s="1"/>
  <c r="V1256" i="1"/>
  <c r="U1257" i="1"/>
  <c r="U1258" i="1" l="1"/>
  <c r="T1257" i="1"/>
  <c r="W1256" i="1"/>
  <c r="T1258" i="1" l="1"/>
  <c r="V1259" i="1" s="1"/>
  <c r="W1257" i="1"/>
  <c r="U1259" i="1"/>
  <c r="V1258" i="1"/>
  <c r="U1260" i="1" l="1"/>
  <c r="T1259" i="1"/>
  <c r="W1258" i="1"/>
  <c r="B1258" i="1" s="1"/>
  <c r="W1259" i="1" l="1"/>
  <c r="T1260" i="1"/>
  <c r="V1261" i="1" s="1"/>
  <c r="U1261" i="1"/>
  <c r="V1260" i="1"/>
  <c r="U1262" i="1" l="1"/>
  <c r="T1261" i="1"/>
  <c r="W1260" i="1"/>
  <c r="T1262" i="1" l="1"/>
  <c r="V1263" i="1" s="1"/>
  <c r="W1261" i="1"/>
  <c r="U1263" i="1"/>
  <c r="V1262" i="1"/>
  <c r="U1264" i="1" l="1"/>
  <c r="T1263" i="1"/>
  <c r="W1262" i="1"/>
  <c r="W1263" i="1" l="1"/>
  <c r="T1264" i="1"/>
  <c r="V1265" i="1" s="1"/>
  <c r="U1265" i="1"/>
  <c r="V1264" i="1"/>
  <c r="U1266" i="1" l="1"/>
  <c r="T1265" i="1"/>
  <c r="W1264" i="1"/>
  <c r="W1265" i="1" l="1"/>
  <c r="B1265" i="1" s="1"/>
  <c r="T1266" i="1"/>
  <c r="V1267" i="1" s="1"/>
  <c r="U1267" i="1"/>
  <c r="V1266" i="1"/>
  <c r="U1268" i="1" l="1"/>
  <c r="T1267" i="1"/>
  <c r="W1266" i="1"/>
  <c r="T1268" i="1" l="1"/>
  <c r="V1269" i="1" s="1"/>
  <c r="W1267" i="1"/>
  <c r="U1269" i="1"/>
  <c r="V1268" i="1"/>
  <c r="U1270" i="1" l="1"/>
  <c r="W1268" i="1"/>
  <c r="T1269" i="1"/>
  <c r="T1270" i="1" l="1"/>
  <c r="V1271" i="1" s="1"/>
  <c r="W1269" i="1"/>
  <c r="V1270" i="1"/>
  <c r="U1271" i="1"/>
  <c r="U1272" i="1" l="1"/>
  <c r="T1271" i="1"/>
  <c r="W1270" i="1"/>
  <c r="T1272" i="1" l="1"/>
  <c r="V1273" i="1" s="1"/>
  <c r="W1271" i="1"/>
  <c r="V1272" i="1"/>
  <c r="U1273" i="1"/>
  <c r="U1274" i="1" l="1"/>
  <c r="T1273" i="1"/>
  <c r="W1272" i="1"/>
  <c r="B1272" i="1" s="1"/>
  <c r="W1273" i="1" l="1"/>
  <c r="T1274" i="1"/>
  <c r="V1275" i="1" s="1"/>
  <c r="U1275" i="1"/>
  <c r="V1274" i="1"/>
  <c r="U1276" i="1" l="1"/>
  <c r="T1275" i="1"/>
  <c r="W1274" i="1"/>
  <c r="T1276" i="1" l="1"/>
  <c r="V1277" i="1" s="1"/>
  <c r="W1275" i="1"/>
  <c r="U1277" i="1"/>
  <c r="V1276" i="1"/>
  <c r="U1278" i="1" l="1"/>
  <c r="T1277" i="1"/>
  <c r="W1276" i="1"/>
  <c r="T1278" i="1" l="1"/>
  <c r="V1279" i="1" s="1"/>
  <c r="W1277" i="1"/>
  <c r="U1279" i="1"/>
  <c r="V1278" i="1"/>
  <c r="U1280" i="1" l="1"/>
  <c r="W1278" i="1"/>
  <c r="T1279" i="1"/>
  <c r="U1281" i="1" l="1"/>
  <c r="T1280" i="1"/>
  <c r="W1279" i="1"/>
  <c r="B1279" i="1" s="1"/>
  <c r="V1280" i="1"/>
  <c r="T1281" i="1" l="1"/>
  <c r="V1282" i="1" s="1"/>
  <c r="W1280" i="1"/>
  <c r="U1282" i="1"/>
  <c r="V1281" i="1"/>
  <c r="U1283" i="1" l="1"/>
  <c r="T1282" i="1"/>
  <c r="W1281" i="1"/>
  <c r="T1283" i="1" l="1"/>
  <c r="V1284" i="1" s="1"/>
  <c r="W1282" i="1"/>
  <c r="U1284" i="1"/>
  <c r="V1283" i="1"/>
  <c r="U1285" i="1" l="1"/>
  <c r="T1284" i="1"/>
  <c r="W1283" i="1"/>
  <c r="T1285" i="1" l="1"/>
  <c r="V1286" i="1" s="1"/>
  <c r="W1284" i="1"/>
  <c r="U1286" i="1"/>
  <c r="V1285" i="1"/>
  <c r="U1287" i="1" l="1"/>
  <c r="W1285" i="1"/>
  <c r="T1286" i="1"/>
  <c r="T1287" i="1" l="1"/>
  <c r="V1288" i="1" s="1"/>
  <c r="W1286" i="1"/>
  <c r="B1286" i="1" s="1"/>
  <c r="U1288" i="1"/>
  <c r="V1287" i="1"/>
  <c r="U1289" i="1" l="1"/>
  <c r="W1287" i="1"/>
  <c r="T1288" i="1"/>
  <c r="T1289" i="1" l="1"/>
  <c r="V1290" i="1" s="1"/>
  <c r="W1288" i="1"/>
  <c r="U1290" i="1"/>
  <c r="V1289" i="1"/>
  <c r="U1291" i="1" l="1"/>
  <c r="T1290" i="1"/>
  <c r="W1289" i="1"/>
  <c r="W1290" i="1" l="1"/>
  <c r="T1291" i="1"/>
  <c r="V1292" i="1" s="1"/>
  <c r="V1291" i="1"/>
  <c r="U1292" i="1"/>
  <c r="U1293" i="1" l="1"/>
  <c r="T1292" i="1"/>
  <c r="W1291" i="1"/>
  <c r="T1293" i="1" l="1"/>
  <c r="V1294" i="1" s="1"/>
  <c r="W1292" i="1"/>
  <c r="U1294" i="1"/>
  <c r="V1293" i="1"/>
  <c r="U1295" i="1" l="1"/>
  <c r="T1294" i="1"/>
  <c r="W1293" i="1"/>
  <c r="B1293" i="1" s="1"/>
  <c r="T1295" i="1" l="1"/>
  <c r="V1296" i="1" s="1"/>
  <c r="W1294" i="1"/>
  <c r="U1296" i="1"/>
  <c r="V1295" i="1"/>
  <c r="U1297" i="1" l="1"/>
  <c r="W1295" i="1"/>
  <c r="T1296" i="1"/>
  <c r="W1296" i="1" l="1"/>
  <c r="T1297" i="1"/>
  <c r="V1298" i="1" s="1"/>
  <c r="V1297" i="1"/>
  <c r="U1298" i="1"/>
  <c r="U1299" i="1" l="1"/>
  <c r="W1297" i="1"/>
  <c r="T1298" i="1"/>
  <c r="T1299" i="1" l="1"/>
  <c r="V1300" i="1" s="1"/>
  <c r="W1298" i="1"/>
  <c r="U1300" i="1"/>
  <c r="V1299" i="1"/>
  <c r="U1301" i="1" l="1"/>
  <c r="W1299" i="1"/>
  <c r="T1300" i="1"/>
  <c r="W1300" i="1" l="1"/>
  <c r="B1300" i="1" s="1"/>
  <c r="T1301" i="1"/>
  <c r="V1302" i="1" s="1"/>
  <c r="U1302" i="1"/>
  <c r="V1301" i="1"/>
  <c r="U1303" i="1" l="1"/>
  <c r="W1301" i="1"/>
  <c r="T1302" i="1"/>
  <c r="T1303" i="1" l="1"/>
  <c r="V1304" i="1" s="1"/>
  <c r="W1302" i="1"/>
  <c r="U1304" i="1"/>
  <c r="V1303" i="1"/>
  <c r="U1305" i="1" l="1"/>
  <c r="T1304" i="1"/>
  <c r="W1303" i="1"/>
  <c r="T1305" i="1" l="1"/>
  <c r="V1306" i="1" s="1"/>
  <c r="W1304" i="1"/>
  <c r="U1306" i="1"/>
  <c r="V1305" i="1"/>
  <c r="U1307" i="1" l="1"/>
  <c r="T1306" i="1"/>
  <c r="W1305" i="1"/>
  <c r="W1306" i="1" l="1"/>
  <c r="T1307" i="1"/>
  <c r="V1308" i="1" s="1"/>
  <c r="V1307" i="1"/>
  <c r="U1308" i="1"/>
  <c r="U1309" i="1" l="1"/>
  <c r="T1308" i="1"/>
  <c r="W1307" i="1"/>
  <c r="B1307" i="1" s="1"/>
  <c r="T1309" i="1" l="1"/>
  <c r="V1310" i="1" s="1"/>
  <c r="W1308" i="1"/>
  <c r="V1309" i="1"/>
  <c r="U1310" i="1"/>
  <c r="U1311" i="1" l="1"/>
  <c r="T1310" i="1"/>
  <c r="W1309" i="1"/>
  <c r="T1311" i="1" l="1"/>
  <c r="V1312" i="1" s="1"/>
  <c r="W1310" i="1"/>
  <c r="V1311" i="1"/>
  <c r="U1312" i="1"/>
  <c r="U1313" i="1" l="1"/>
  <c r="W1311" i="1"/>
  <c r="T1312" i="1"/>
  <c r="T1313" i="1" l="1"/>
  <c r="V1314" i="1" s="1"/>
  <c r="W1312" i="1"/>
  <c r="U1314" i="1"/>
  <c r="V1313" i="1"/>
  <c r="U1315" i="1" l="1"/>
  <c r="T1314" i="1"/>
  <c r="W1313" i="1"/>
  <c r="W1314" i="1" l="1"/>
  <c r="B1314" i="1" s="1"/>
  <c r="T1315" i="1"/>
  <c r="V1315" i="1"/>
  <c r="U1316" i="1"/>
  <c r="V1316" i="1"/>
  <c r="U1317" i="1" l="1"/>
  <c r="T1316" i="1"/>
  <c r="W1315" i="1"/>
  <c r="W1316" i="1" l="1"/>
  <c r="T1317" i="1"/>
  <c r="V1318" i="1" s="1"/>
  <c r="V1317" i="1"/>
  <c r="U1318" i="1"/>
  <c r="U1319" i="1" l="1"/>
  <c r="T1318" i="1"/>
  <c r="W1317" i="1"/>
  <c r="W1318" i="1" l="1"/>
  <c r="T1319" i="1"/>
  <c r="U1320" i="1"/>
  <c r="V1320" i="1"/>
  <c r="V1319" i="1"/>
  <c r="U1321" i="1" l="1"/>
  <c r="W1319" i="1"/>
  <c r="T1320" i="1"/>
  <c r="W1320" i="1" l="1"/>
  <c r="T1321" i="1"/>
  <c r="U1322" i="1"/>
  <c r="V1322" i="1"/>
  <c r="V1321" i="1"/>
  <c r="U1323" i="1" l="1"/>
  <c r="T1322" i="1"/>
  <c r="W1321" i="1"/>
  <c r="B1321" i="1" s="1"/>
  <c r="T1323" i="1" l="1"/>
  <c r="V1324" i="1" s="1"/>
  <c r="W1322" i="1"/>
  <c r="U1324" i="1"/>
  <c r="V1323" i="1"/>
  <c r="U1325" i="1" l="1"/>
  <c r="W1323" i="1"/>
  <c r="T1324" i="1"/>
  <c r="T1325" i="1" l="1"/>
  <c r="V1326" i="1" s="1"/>
  <c r="W1324" i="1"/>
  <c r="V1325" i="1"/>
  <c r="U1326" i="1"/>
  <c r="U1327" i="1" l="1"/>
  <c r="W1325" i="1"/>
  <c r="T1326" i="1"/>
  <c r="T1327" i="1" l="1"/>
  <c r="V1328" i="1" s="1"/>
  <c r="W1326" i="1"/>
  <c r="V1327" i="1"/>
  <c r="U1328" i="1"/>
  <c r="U1329" i="1" l="1"/>
  <c r="W1327" i="1"/>
  <c r="T1328" i="1"/>
  <c r="T1329" i="1" l="1"/>
  <c r="V1330" i="1" s="1"/>
  <c r="W1328" i="1"/>
  <c r="B1328" i="1" s="1"/>
  <c r="U1330" i="1"/>
  <c r="V1329" i="1"/>
  <c r="U1331" i="1" l="1"/>
  <c r="W1329" i="1"/>
  <c r="T1330" i="1"/>
  <c r="T1331" i="1" l="1"/>
  <c r="V1332" i="1" s="1"/>
  <c r="W1330" i="1"/>
  <c r="V1331" i="1"/>
  <c r="U1332" i="1"/>
  <c r="U1333" i="1" l="1"/>
  <c r="T1332" i="1"/>
  <c r="W1331" i="1"/>
  <c r="W1332" i="1" l="1"/>
  <c r="T1333" i="1"/>
  <c r="V1334" i="1" s="1"/>
  <c r="V1333" i="1"/>
  <c r="U1334" i="1"/>
  <c r="U1335" i="1" l="1"/>
  <c r="T1334" i="1"/>
  <c r="W1333" i="1"/>
  <c r="W1334" i="1" l="1"/>
  <c r="T1335" i="1"/>
  <c r="V1336" i="1" s="1"/>
  <c r="V1335" i="1"/>
  <c r="U1336" i="1"/>
  <c r="U1337" i="1" l="1"/>
  <c r="T1336" i="1"/>
  <c r="W1335" i="1"/>
  <c r="B1335" i="1" s="1"/>
  <c r="W1336" i="1" l="1"/>
  <c r="T1337" i="1"/>
  <c r="V1338" i="1" s="1"/>
  <c r="U1338" i="1"/>
  <c r="V1337" i="1"/>
  <c r="U1339" i="1" l="1"/>
  <c r="T1338" i="1"/>
  <c r="W1337" i="1"/>
  <c r="W1338" i="1" l="1"/>
  <c r="T1339" i="1"/>
  <c r="V1340" i="1" s="1"/>
  <c r="U1340" i="1"/>
  <c r="V1339" i="1"/>
  <c r="U1341" i="1" l="1"/>
  <c r="T1340" i="1"/>
  <c r="W1339" i="1"/>
  <c r="W1340" i="1" l="1"/>
  <c r="T1341" i="1"/>
  <c r="V1342" i="1" s="1"/>
  <c r="U1342" i="1"/>
  <c r="V1341" i="1"/>
  <c r="U1343" i="1" l="1"/>
  <c r="W1341" i="1"/>
  <c r="T1342" i="1"/>
  <c r="T1343" i="1" l="1"/>
  <c r="V1344" i="1" s="1"/>
  <c r="W1342" i="1"/>
  <c r="B1342" i="1" s="1"/>
  <c r="U1344" i="1"/>
  <c r="V1343" i="1"/>
  <c r="U1345" i="1" l="1"/>
  <c r="W1343" i="1"/>
  <c r="T1344" i="1"/>
  <c r="T1345" i="1" l="1"/>
  <c r="V1346" i="1" s="1"/>
  <c r="W1344" i="1"/>
  <c r="U1346" i="1"/>
  <c r="V1345" i="1"/>
  <c r="U1347" i="1" l="1"/>
  <c r="W1345" i="1"/>
  <c r="T1346" i="1"/>
  <c r="T1347" i="1" l="1"/>
  <c r="V1348" i="1" s="1"/>
  <c r="W1346" i="1"/>
  <c r="U1348" i="1"/>
  <c r="V1347" i="1"/>
  <c r="U1349" i="1" l="1"/>
  <c r="W1347" i="1"/>
  <c r="T1348" i="1"/>
  <c r="T1349" i="1" l="1"/>
  <c r="V1350" i="1" s="1"/>
  <c r="W1348" i="1"/>
  <c r="V1349" i="1"/>
  <c r="U1350" i="1"/>
  <c r="U1351" i="1" l="1"/>
  <c r="T1350" i="1"/>
  <c r="W1349" i="1"/>
  <c r="B1349" i="1" s="1"/>
  <c r="W1350" i="1" l="1"/>
  <c r="T1351" i="1"/>
  <c r="V1352" i="1" s="1"/>
  <c r="V1351" i="1"/>
  <c r="U1352" i="1"/>
  <c r="U1353" i="1" l="1"/>
  <c r="T1352" i="1"/>
  <c r="V1353" i="1" s="1"/>
  <c r="W1351" i="1"/>
  <c r="T1353" i="1" l="1"/>
  <c r="V1354" i="1" s="1"/>
  <c r="W1352" i="1"/>
  <c r="U1354" i="1"/>
  <c r="U1355" i="1" l="1"/>
  <c r="T1354" i="1"/>
  <c r="W1353" i="1"/>
  <c r="W1354" i="1" l="1"/>
  <c r="T1355" i="1"/>
  <c r="V1356" i="1" s="1"/>
  <c r="U1356" i="1"/>
  <c r="V1355" i="1"/>
  <c r="U1357" i="1" l="1"/>
  <c r="W1355" i="1"/>
  <c r="T1356" i="1"/>
  <c r="W1356" i="1" l="1"/>
  <c r="B1356" i="1" s="1"/>
  <c r="T1357" i="1"/>
  <c r="V1358" i="1" s="1"/>
  <c r="U1358" i="1"/>
  <c r="V1357" i="1"/>
  <c r="U1359" i="1" l="1"/>
  <c r="T1358" i="1"/>
  <c r="W1357" i="1"/>
  <c r="W1358" i="1" l="1"/>
  <c r="T1359" i="1"/>
  <c r="V1360" i="1" s="1"/>
  <c r="U1360" i="1"/>
  <c r="V1359" i="1"/>
  <c r="U1361" i="1" l="1"/>
  <c r="W1359" i="1"/>
  <c r="T1360" i="1"/>
  <c r="T1361" i="1" l="1"/>
  <c r="V1362" i="1" s="1"/>
  <c r="W1360" i="1"/>
  <c r="V1361" i="1"/>
  <c r="U1362" i="1"/>
  <c r="U1363" i="1" l="1"/>
  <c r="W1361" i="1"/>
  <c r="T1362" i="1"/>
  <c r="W1362" i="1" l="1"/>
  <c r="T1363" i="1"/>
  <c r="V1364" i="1" s="1"/>
  <c r="U1364" i="1"/>
  <c r="V1363" i="1"/>
  <c r="U1365" i="1" l="1"/>
  <c r="T1364" i="1"/>
  <c r="W1363" i="1"/>
  <c r="B1363" i="1" s="1"/>
  <c r="T1365" i="1" l="1"/>
  <c r="W1364" i="1"/>
  <c r="U1366" i="1"/>
  <c r="V1366" i="1"/>
  <c r="V1365" i="1"/>
  <c r="U1367" i="1" l="1"/>
  <c r="T1366" i="1"/>
  <c r="W1365" i="1"/>
  <c r="T1367" i="1" l="1"/>
  <c r="V1368" i="1" s="1"/>
  <c r="W1366" i="1"/>
  <c r="U1368" i="1"/>
  <c r="V1367" i="1"/>
  <c r="U1369" i="1" l="1"/>
  <c r="W1367" i="1"/>
  <c r="T1368" i="1"/>
  <c r="W1368" i="1" l="1"/>
  <c r="T1369" i="1"/>
  <c r="V1370" i="1" s="1"/>
  <c r="U1370" i="1"/>
  <c r="V1369" i="1"/>
  <c r="U1371" i="1" l="1"/>
  <c r="W1369" i="1"/>
  <c r="T1370" i="1"/>
  <c r="T1371" i="1" l="1"/>
  <c r="V1372" i="1" s="1"/>
  <c r="W1370" i="1"/>
  <c r="B1370" i="1" s="1"/>
  <c r="U1372" i="1"/>
  <c r="V1371" i="1"/>
  <c r="U1373" i="1" l="1"/>
  <c r="W1371" i="1"/>
  <c r="T1372" i="1"/>
  <c r="T1373" i="1" l="1"/>
  <c r="V1374" i="1" s="1"/>
  <c r="W1372" i="1"/>
  <c r="U1374" i="1"/>
  <c r="V1373" i="1"/>
  <c r="U1375" i="1" l="1"/>
  <c r="T1374" i="1"/>
  <c r="V1375" i="1" s="1"/>
  <c r="W1373" i="1"/>
  <c r="T1375" i="1" l="1"/>
  <c r="V1376" i="1" s="1"/>
  <c r="W1374" i="1"/>
  <c r="U1376" i="1"/>
  <c r="U1377" i="1" l="1"/>
  <c r="T1376" i="1"/>
  <c r="W1375" i="1"/>
  <c r="W1376" i="1" l="1"/>
  <c r="T1377" i="1"/>
  <c r="V1378" i="1" s="1"/>
  <c r="V1377" i="1"/>
  <c r="U1378" i="1"/>
  <c r="U1379" i="1" l="1"/>
  <c r="W1377" i="1"/>
  <c r="B1377" i="1" s="1"/>
  <c r="T1378" i="1"/>
  <c r="T1379" i="1" l="1"/>
  <c r="V1380" i="1" s="1"/>
  <c r="W1378" i="1"/>
  <c r="V1379" i="1"/>
  <c r="U1380" i="1"/>
  <c r="U1381" i="1" l="1"/>
  <c r="W1379" i="1"/>
  <c r="T1380" i="1"/>
  <c r="W1380" i="1" l="1"/>
  <c r="T1381" i="1"/>
  <c r="V1382" i="1" s="1"/>
  <c r="V1381" i="1"/>
  <c r="U1382" i="1"/>
  <c r="U1383" i="1" l="1"/>
  <c r="W1381" i="1"/>
  <c r="T1382" i="1"/>
  <c r="W1382" i="1" l="1"/>
  <c r="T1383" i="1"/>
  <c r="V1384" i="1" s="1"/>
  <c r="U1384" i="1"/>
  <c r="V1383" i="1"/>
  <c r="U1385" i="1" l="1"/>
  <c r="T1384" i="1"/>
  <c r="W1383" i="1"/>
  <c r="T1385" i="1" l="1"/>
  <c r="V1386" i="1" s="1"/>
  <c r="W1384" i="1"/>
  <c r="B1384" i="1" s="1"/>
  <c r="U1386" i="1"/>
  <c r="V1385" i="1"/>
  <c r="U1387" i="1" l="1"/>
  <c r="T1386" i="1"/>
  <c r="W1385" i="1"/>
  <c r="W1386" i="1" l="1"/>
  <c r="T1387" i="1"/>
  <c r="V1388" i="1" s="1"/>
  <c r="U1388" i="1"/>
  <c r="V1387" i="1"/>
  <c r="U1389" i="1" l="1"/>
  <c r="W1387" i="1"/>
  <c r="T1388" i="1"/>
  <c r="W1388" i="1" l="1"/>
  <c r="T1389" i="1"/>
  <c r="V1390" i="1" s="1"/>
  <c r="U1390" i="1"/>
  <c r="V1389" i="1"/>
  <c r="U1391" i="1" l="1"/>
  <c r="W1389" i="1"/>
  <c r="T1390" i="1"/>
  <c r="W1390" i="1" l="1"/>
  <c r="T1391" i="1"/>
  <c r="V1392" i="1" s="1"/>
  <c r="V1391" i="1"/>
  <c r="U1392" i="1"/>
  <c r="U1393" i="1" l="1"/>
  <c r="T1392" i="1"/>
  <c r="W1391" i="1"/>
  <c r="B1391" i="1" s="1"/>
  <c r="T1393" i="1" l="1"/>
  <c r="V1394" i="1" s="1"/>
  <c r="W1392" i="1"/>
  <c r="U1394" i="1"/>
  <c r="V1393" i="1"/>
  <c r="U1395" i="1" l="1"/>
  <c r="T1394" i="1"/>
  <c r="W1393" i="1"/>
  <c r="T1395" i="1" l="1"/>
  <c r="V1396" i="1" s="1"/>
  <c r="W1394" i="1"/>
  <c r="V1395" i="1"/>
  <c r="U1396" i="1"/>
  <c r="U1397" i="1" l="1"/>
  <c r="T1396" i="1"/>
  <c r="W1395" i="1"/>
  <c r="W1396" i="1" l="1"/>
  <c r="T1397" i="1"/>
  <c r="U1398" i="1"/>
  <c r="V1398" i="1"/>
  <c r="V1397" i="1"/>
  <c r="U1399" i="1" l="1"/>
  <c r="T1398" i="1"/>
  <c r="W1397" i="1"/>
  <c r="T1399" i="1" l="1"/>
  <c r="W1398" i="1"/>
  <c r="B1398" i="1" s="1"/>
  <c r="V1400" i="1"/>
  <c r="U1400" i="1"/>
  <c r="V1399" i="1"/>
  <c r="U1401" i="1" l="1"/>
  <c r="T1400" i="1"/>
  <c r="W1399" i="1"/>
  <c r="T1401" i="1" l="1"/>
  <c r="W1400" i="1"/>
  <c r="U1402" i="1"/>
  <c r="V1402" i="1"/>
  <c r="V1401" i="1"/>
  <c r="U1403" i="1" l="1"/>
  <c r="T1402" i="1"/>
  <c r="W1401" i="1"/>
  <c r="T1403" i="1" l="1"/>
  <c r="V1404" i="1" s="1"/>
  <c r="W1402" i="1"/>
  <c r="U1404" i="1"/>
  <c r="V1403" i="1"/>
  <c r="U1405" i="1" l="1"/>
  <c r="W1403" i="1"/>
  <c r="T1404" i="1"/>
  <c r="W1404" i="1" l="1"/>
  <c r="T1405" i="1"/>
  <c r="V1406" i="1" s="1"/>
  <c r="V1405" i="1"/>
  <c r="U1406" i="1"/>
  <c r="U1407" i="1" l="1"/>
  <c r="T1406" i="1"/>
  <c r="W1405" i="1"/>
  <c r="B1405" i="1" s="1"/>
  <c r="W1406" i="1" l="1"/>
  <c r="T1407" i="1"/>
  <c r="V1408" i="1" s="1"/>
  <c r="U1408" i="1"/>
  <c r="V1407" i="1"/>
  <c r="U1409" i="1" l="1"/>
  <c r="W1407" i="1"/>
  <c r="T1408" i="1"/>
  <c r="W1408" i="1" l="1"/>
  <c r="T1409" i="1"/>
  <c r="V1410" i="1" s="1"/>
  <c r="U1410" i="1"/>
  <c r="V1409" i="1"/>
  <c r="U1411" i="1" l="1"/>
  <c r="T1410" i="1"/>
  <c r="W1409" i="1"/>
  <c r="T1411" i="1" l="1"/>
  <c r="V1412" i="1" s="1"/>
  <c r="W1410" i="1"/>
  <c r="U1412" i="1"/>
  <c r="V1411" i="1"/>
  <c r="U1413" i="1" l="1"/>
  <c r="W1411" i="1"/>
  <c r="T1412" i="1"/>
  <c r="T1413" i="1" l="1"/>
  <c r="V1414" i="1" s="1"/>
  <c r="W1412" i="1"/>
  <c r="B1412" i="1" s="1"/>
  <c r="V1413" i="1"/>
  <c r="U1414" i="1"/>
  <c r="U1415" i="1" l="1"/>
  <c r="T1414" i="1"/>
  <c r="W1413" i="1"/>
  <c r="T1415" i="1" l="1"/>
  <c r="V1416" i="1" s="1"/>
  <c r="W1414" i="1"/>
  <c r="U1416" i="1"/>
  <c r="V1415" i="1"/>
  <c r="U1417" i="1" l="1"/>
  <c r="W1415" i="1"/>
  <c r="T1416" i="1"/>
  <c r="T1417" i="1" l="1"/>
  <c r="V1418" i="1" s="1"/>
  <c r="W1416" i="1"/>
  <c r="U1418" i="1"/>
  <c r="V1417" i="1"/>
  <c r="U1419" i="1" l="1"/>
  <c r="W1417" i="1"/>
  <c r="T1418" i="1"/>
  <c r="T1419" i="1" l="1"/>
  <c r="V1420" i="1" s="1"/>
  <c r="W1418" i="1"/>
  <c r="V1419" i="1"/>
  <c r="U1420" i="1"/>
  <c r="U1421" i="1" l="1"/>
  <c r="W1419" i="1"/>
  <c r="B1419" i="1" s="1"/>
  <c r="T1420" i="1"/>
  <c r="T1421" i="1" l="1"/>
  <c r="V1422" i="1" s="1"/>
  <c r="W1420" i="1"/>
  <c r="U1422" i="1"/>
  <c r="V1421" i="1"/>
  <c r="U1423" i="1" l="1"/>
  <c r="W1421" i="1"/>
  <c r="T1422" i="1"/>
  <c r="T1423" i="1" l="1"/>
  <c r="V1424" i="1" s="1"/>
  <c r="W1422" i="1"/>
  <c r="V1423" i="1"/>
  <c r="U1424" i="1"/>
  <c r="U1425" i="1" l="1"/>
  <c r="W1423" i="1"/>
  <c r="T1424" i="1"/>
  <c r="T1425" i="1" l="1"/>
  <c r="V1426" i="1" s="1"/>
  <c r="W1424" i="1"/>
  <c r="U1426" i="1"/>
  <c r="V1425" i="1"/>
  <c r="U1427" i="1" l="1"/>
  <c r="W1425" i="1"/>
  <c r="T1426" i="1"/>
  <c r="T1427" i="1" l="1"/>
  <c r="V1428" i="1" s="1"/>
  <c r="W1426" i="1"/>
  <c r="B1426" i="1" s="1"/>
  <c r="V1427" i="1"/>
  <c r="U1428" i="1"/>
  <c r="U1429" i="1" l="1"/>
  <c r="T1428" i="1"/>
  <c r="W1427" i="1"/>
  <c r="T1429" i="1" l="1"/>
  <c r="V1430" i="1" s="1"/>
  <c r="W1428" i="1"/>
  <c r="U1430" i="1"/>
  <c r="V1429" i="1"/>
  <c r="U1431" i="1" l="1"/>
  <c r="T1430" i="1"/>
  <c r="W1429" i="1"/>
  <c r="T1431" i="1" l="1"/>
  <c r="V1432" i="1" s="1"/>
  <c r="W1430" i="1"/>
  <c r="V1431" i="1"/>
  <c r="U1432" i="1"/>
  <c r="U1433" i="1" l="1"/>
  <c r="W1431" i="1"/>
  <c r="T1432" i="1"/>
  <c r="T1433" i="1" l="1"/>
  <c r="V1434" i="1" s="1"/>
  <c r="W1432" i="1"/>
  <c r="V1433" i="1"/>
  <c r="U1434" i="1"/>
  <c r="U1435" i="1" l="1"/>
  <c r="W1433" i="1"/>
  <c r="B1433" i="1" s="1"/>
  <c r="T1434" i="1"/>
  <c r="W1434" i="1" l="1"/>
  <c r="T1435" i="1"/>
  <c r="V1436" i="1" s="1"/>
  <c r="U1436" i="1"/>
  <c r="V1435" i="1"/>
  <c r="W1435" i="1" l="1"/>
  <c r="T1436" i="1"/>
  <c r="V1437" i="1" s="1"/>
  <c r="U1437" i="1"/>
  <c r="U1438" i="1" l="1"/>
  <c r="W1436" i="1"/>
  <c r="T1437" i="1"/>
  <c r="W1437" i="1" l="1"/>
  <c r="T1438" i="1"/>
  <c r="U1439" i="1"/>
  <c r="V1439" i="1"/>
  <c r="V1438" i="1"/>
  <c r="U1440" i="1" l="1"/>
  <c r="T1439" i="1"/>
  <c r="W1438" i="1"/>
  <c r="W1439" i="1" l="1"/>
  <c r="T1440" i="1"/>
  <c r="V1441" i="1" s="1"/>
  <c r="U1441" i="1"/>
  <c r="V1440" i="1"/>
  <c r="U1442" i="1" l="1"/>
  <c r="T1441" i="1"/>
  <c r="W1440" i="1"/>
  <c r="B1440" i="1" s="1"/>
  <c r="T1442" i="1" l="1"/>
  <c r="V1443" i="1" s="1"/>
  <c r="W1441" i="1"/>
  <c r="U1443" i="1"/>
  <c r="V1442" i="1"/>
  <c r="U1444" i="1" l="1"/>
  <c r="W1442" i="1"/>
  <c r="T1443" i="1"/>
  <c r="T1444" i="1" l="1"/>
  <c r="V1445" i="1" s="1"/>
  <c r="W1443" i="1"/>
  <c r="V1444" i="1"/>
  <c r="U1445" i="1"/>
  <c r="U1446" i="1" l="1"/>
  <c r="T1445" i="1"/>
  <c r="W1444" i="1"/>
  <c r="T1446" i="1" l="1"/>
  <c r="W1445" i="1"/>
  <c r="U1447" i="1"/>
  <c r="V1446" i="1"/>
  <c r="W1446" i="1" l="1"/>
  <c r="T1447" i="1"/>
  <c r="U1448" i="1"/>
  <c r="V1448" i="1"/>
  <c r="V1447" i="1"/>
  <c r="U1449" i="1" l="1"/>
  <c r="T1448" i="1"/>
  <c r="W1447" i="1"/>
  <c r="B1447" i="1" s="1"/>
  <c r="W1448" i="1" l="1"/>
  <c r="T1449" i="1"/>
  <c r="V1450" i="1" s="1"/>
  <c r="U1450" i="1"/>
  <c r="V1449" i="1"/>
  <c r="U1451" i="1" l="1"/>
  <c r="W1449" i="1"/>
  <c r="T1450" i="1"/>
  <c r="T1451" i="1" l="1"/>
  <c r="V1452" i="1" s="1"/>
  <c r="W1450" i="1"/>
  <c r="U1452" i="1"/>
  <c r="V1451" i="1"/>
  <c r="U1453" i="1" l="1"/>
  <c r="W1451" i="1"/>
  <c r="T1452" i="1"/>
  <c r="T1453" i="1" l="1"/>
  <c r="V1454" i="1" s="1"/>
  <c r="W1452" i="1"/>
  <c r="U1454" i="1"/>
  <c r="V1453" i="1"/>
  <c r="U1455" i="1" l="1"/>
  <c r="T1454" i="1"/>
  <c r="W1453" i="1"/>
  <c r="T1455" i="1" l="1"/>
  <c r="V1456" i="1" s="1"/>
  <c r="W1454" i="1"/>
  <c r="B1454" i="1" s="1"/>
  <c r="U1456" i="1"/>
  <c r="V1455" i="1"/>
  <c r="U1457" i="1" l="1"/>
  <c r="T1456" i="1"/>
  <c r="W1455" i="1"/>
  <c r="T1457" i="1" l="1"/>
  <c r="V1458" i="1" s="1"/>
  <c r="W1456" i="1"/>
  <c r="U1458" i="1"/>
  <c r="V1457" i="1"/>
  <c r="U1459" i="1" l="1"/>
  <c r="T1458" i="1"/>
  <c r="W1457" i="1"/>
  <c r="T1459" i="1" l="1"/>
  <c r="V1460" i="1" s="1"/>
  <c r="W1458" i="1"/>
  <c r="U1460" i="1"/>
  <c r="V1459" i="1"/>
  <c r="U1461" i="1" l="1"/>
  <c r="W1459" i="1"/>
  <c r="T1460" i="1"/>
  <c r="T1461" i="1" l="1"/>
  <c r="V1462" i="1" s="1"/>
  <c r="W1460" i="1"/>
  <c r="U1462" i="1"/>
  <c r="V1461" i="1"/>
  <c r="U1463" i="1" l="1"/>
  <c r="T1462" i="1"/>
  <c r="W1461" i="1"/>
  <c r="B1461" i="1" s="1"/>
  <c r="W1462" i="1" l="1"/>
  <c r="T1463" i="1"/>
  <c r="V1464" i="1" s="1"/>
  <c r="V1463" i="1"/>
  <c r="U1464" i="1"/>
  <c r="T1464" i="1" l="1"/>
  <c r="V1465" i="1" s="1"/>
  <c r="W1463" i="1"/>
  <c r="U1465" i="1"/>
  <c r="U1466" i="1" l="1"/>
  <c r="T1465" i="1"/>
  <c r="W1464" i="1"/>
  <c r="T1466" i="1" l="1"/>
  <c r="V1467" i="1" s="1"/>
  <c r="W1465" i="1"/>
  <c r="U1467" i="1"/>
  <c r="V1466" i="1"/>
  <c r="U1468" i="1" l="1"/>
  <c r="T1467" i="1"/>
  <c r="W1466" i="1"/>
  <c r="W1467" i="1" l="1"/>
  <c r="T1468" i="1"/>
  <c r="V1469" i="1" s="1"/>
  <c r="V1468" i="1"/>
  <c r="U1469" i="1"/>
  <c r="U1470" i="1" l="1"/>
  <c r="T1469" i="1"/>
  <c r="W1468" i="1"/>
  <c r="B1468" i="1" s="1"/>
  <c r="T1470" i="1" l="1"/>
  <c r="V1471" i="1" s="1"/>
  <c r="W1469" i="1"/>
  <c r="U1471" i="1"/>
  <c r="V1470" i="1"/>
  <c r="U1472" i="1" l="1"/>
  <c r="W1470" i="1"/>
  <c r="T1471" i="1"/>
  <c r="T1472" i="1" l="1"/>
  <c r="V1473" i="1" s="1"/>
  <c r="W1471" i="1"/>
  <c r="U1473" i="1"/>
  <c r="V1472" i="1"/>
  <c r="U1474" i="1" l="1"/>
  <c r="T1473" i="1"/>
  <c r="W1472" i="1"/>
  <c r="T1474" i="1" l="1"/>
  <c r="V1475" i="1" s="1"/>
  <c r="W1473" i="1"/>
  <c r="U1475" i="1"/>
  <c r="V1474" i="1"/>
  <c r="U1476" i="1" l="1"/>
  <c r="W1474" i="1"/>
  <c r="T1475" i="1"/>
  <c r="T1476" i="1" l="1"/>
  <c r="V1477" i="1" s="1"/>
  <c r="W1475" i="1"/>
  <c r="B1475" i="1" s="1"/>
  <c r="V1476" i="1"/>
  <c r="U1477" i="1"/>
  <c r="U1478" i="1" l="1"/>
  <c r="T1477" i="1"/>
  <c r="W1476" i="1"/>
  <c r="W1477" i="1" l="1"/>
  <c r="T1478" i="1"/>
  <c r="V1479" i="1" s="1"/>
  <c r="V1478" i="1"/>
  <c r="U1479" i="1"/>
  <c r="U1480" i="1" l="1"/>
  <c r="W1478" i="1"/>
  <c r="T1479" i="1"/>
  <c r="W1479" i="1" l="1"/>
  <c r="T1480" i="1"/>
  <c r="V1481" i="1" s="1"/>
  <c r="U1481" i="1"/>
  <c r="V1480" i="1"/>
  <c r="U1482" i="1" l="1"/>
  <c r="T1481" i="1"/>
  <c r="W1480" i="1"/>
  <c r="W1481" i="1" l="1"/>
  <c r="T1482" i="1"/>
  <c r="V1483" i="1" s="1"/>
  <c r="V1482" i="1"/>
  <c r="U1483" i="1"/>
  <c r="U1484" i="1" l="1"/>
  <c r="T1483" i="1"/>
  <c r="W1482" i="1"/>
  <c r="B1482" i="1" s="1"/>
  <c r="T1484" i="1" l="1"/>
  <c r="V1485" i="1" s="1"/>
  <c r="W1483" i="1"/>
  <c r="U1485" i="1"/>
  <c r="V1484" i="1"/>
  <c r="U1486" i="1" l="1"/>
  <c r="T1485" i="1"/>
  <c r="W1484" i="1"/>
  <c r="T1486" i="1" l="1"/>
  <c r="W1485" i="1"/>
  <c r="V1486" i="1"/>
  <c r="U1487" i="1"/>
  <c r="V1487" i="1"/>
  <c r="U1488" i="1" l="1"/>
  <c r="T1487" i="1"/>
  <c r="W1486" i="1"/>
  <c r="W1487" i="1" l="1"/>
  <c r="T1488" i="1"/>
  <c r="V1489" i="1" s="1"/>
  <c r="U1489" i="1"/>
  <c r="V1488" i="1"/>
  <c r="U1490" i="1" l="1"/>
  <c r="T1489" i="1"/>
  <c r="W1488" i="1"/>
  <c r="T1490" i="1" l="1"/>
  <c r="V1491" i="1" s="1"/>
  <c r="W1489" i="1"/>
  <c r="B1489" i="1" s="1"/>
  <c r="U1491" i="1"/>
  <c r="V1490" i="1"/>
  <c r="U1492" i="1" l="1"/>
  <c r="T1491" i="1"/>
  <c r="W1490" i="1"/>
  <c r="W1491" i="1" l="1"/>
  <c r="T1492" i="1"/>
  <c r="V1493" i="1" s="1"/>
  <c r="V1492" i="1"/>
  <c r="U1493" i="1"/>
  <c r="U1494" i="1" l="1"/>
  <c r="T1493" i="1"/>
  <c r="W1492" i="1"/>
  <c r="W1493" i="1" l="1"/>
  <c r="T1494" i="1"/>
  <c r="V1495" i="1" s="1"/>
  <c r="U1495" i="1"/>
  <c r="V1494" i="1"/>
  <c r="U1496" i="1" l="1"/>
  <c r="W1494" i="1"/>
  <c r="T1495" i="1"/>
  <c r="W1495" i="1" l="1"/>
  <c r="T1496" i="1"/>
  <c r="V1497" i="1" s="1"/>
  <c r="V1496" i="1"/>
  <c r="U1497" i="1"/>
  <c r="U1498" i="1" l="1"/>
  <c r="W1496" i="1"/>
  <c r="B1496" i="1" s="1"/>
  <c r="T1497" i="1"/>
  <c r="T1498" i="1" l="1"/>
  <c r="V1499" i="1" s="1"/>
  <c r="W1497" i="1"/>
  <c r="V1498" i="1"/>
  <c r="U1499" i="1"/>
  <c r="U1500" i="1" l="1"/>
  <c r="W1498" i="1"/>
  <c r="T1499" i="1"/>
  <c r="T1500" i="1" l="1"/>
  <c r="V1501" i="1" s="1"/>
  <c r="W1499" i="1"/>
  <c r="V1500" i="1"/>
  <c r="U1501" i="1"/>
  <c r="U1502" i="1" l="1"/>
  <c r="T1501" i="1"/>
  <c r="W1500" i="1"/>
  <c r="T1502" i="1" l="1"/>
  <c r="V1503" i="1" s="1"/>
  <c r="W1501" i="1"/>
  <c r="V1502" i="1"/>
  <c r="U1503" i="1"/>
  <c r="U1504" i="1" l="1"/>
  <c r="T1503" i="1"/>
  <c r="W1502" i="1"/>
  <c r="W1503" i="1" l="1"/>
  <c r="B1503" i="1" s="1"/>
  <c r="T1504" i="1"/>
  <c r="V1505" i="1" s="1"/>
  <c r="V1504" i="1"/>
  <c r="U1505" i="1"/>
  <c r="U1506" i="1" l="1"/>
  <c r="T1505" i="1"/>
  <c r="W1504" i="1"/>
  <c r="T1506" i="1" l="1"/>
  <c r="V1507" i="1" s="1"/>
  <c r="W1505" i="1"/>
  <c r="V1506" i="1"/>
  <c r="U1507" i="1"/>
  <c r="U1508" i="1" l="1"/>
  <c r="T1507" i="1"/>
  <c r="W1506" i="1"/>
  <c r="U1509" i="1" l="1"/>
  <c r="W1507" i="1"/>
  <c r="T1508" i="1"/>
  <c r="V1508" i="1"/>
  <c r="W1508" i="1" l="1"/>
  <c r="T1509" i="1"/>
  <c r="V1510" i="1" s="1"/>
  <c r="U1510" i="1"/>
  <c r="V1509" i="1"/>
  <c r="U1511" i="1" l="1"/>
  <c r="T1510" i="1"/>
  <c r="W1509" i="1"/>
  <c r="T1511" i="1" l="1"/>
  <c r="V1512" i="1" s="1"/>
  <c r="W1510" i="1"/>
  <c r="B1510" i="1" s="1"/>
  <c r="U1512" i="1"/>
  <c r="V1511" i="1"/>
  <c r="U1513" i="1" l="1"/>
  <c r="T1512" i="1"/>
  <c r="W1511" i="1"/>
  <c r="W1512" i="1" l="1"/>
  <c r="T1513" i="1"/>
  <c r="V1514" i="1" s="1"/>
  <c r="V1513" i="1"/>
  <c r="U1514" i="1"/>
  <c r="U1515" i="1" l="1"/>
  <c r="W1513" i="1"/>
  <c r="T1514" i="1"/>
  <c r="T1515" i="1" l="1"/>
  <c r="V1516" i="1" s="1"/>
  <c r="W1514" i="1"/>
  <c r="V1515" i="1"/>
  <c r="U1516" i="1"/>
  <c r="U1517" i="1" l="1"/>
  <c r="T1516" i="1"/>
  <c r="W1515" i="1"/>
  <c r="T1517" i="1" l="1"/>
  <c r="V1518" i="1" s="1"/>
  <c r="W1516" i="1"/>
  <c r="V1517" i="1"/>
  <c r="U1518" i="1"/>
  <c r="U1519" i="1" l="1"/>
  <c r="W1517" i="1"/>
  <c r="B1517" i="1" s="1"/>
  <c r="T1518" i="1"/>
  <c r="T1519" i="1" l="1"/>
  <c r="V1520" i="1" s="1"/>
  <c r="W1518" i="1"/>
  <c r="U1520" i="1"/>
  <c r="V1519" i="1"/>
  <c r="U1521" i="1" l="1"/>
  <c r="W1519" i="1"/>
  <c r="T1520" i="1"/>
  <c r="T1521" i="1" l="1"/>
  <c r="V1522" i="1" s="1"/>
  <c r="W1520" i="1"/>
  <c r="V1521" i="1"/>
  <c r="U1522" i="1"/>
  <c r="U1523" i="1" l="1"/>
  <c r="W1521" i="1"/>
  <c r="T1522" i="1"/>
  <c r="T1523" i="1" l="1"/>
  <c r="V1524" i="1" s="1"/>
  <c r="W1522" i="1"/>
  <c r="U1524" i="1"/>
  <c r="V1523" i="1"/>
  <c r="U1525" i="1" l="1"/>
  <c r="T1524" i="1"/>
  <c r="W1523" i="1"/>
  <c r="T1525" i="1" l="1"/>
  <c r="V1526" i="1" s="1"/>
  <c r="W1524" i="1"/>
  <c r="B1524" i="1" s="1"/>
  <c r="U1526" i="1"/>
  <c r="V1525" i="1"/>
  <c r="U1527" i="1" l="1"/>
  <c r="W1525" i="1"/>
  <c r="T1526" i="1"/>
  <c r="W1526" i="1" l="1"/>
  <c r="T1527" i="1"/>
  <c r="V1528" i="1" s="1"/>
  <c r="U1528" i="1"/>
  <c r="V1527" i="1"/>
  <c r="U1529" i="1" l="1"/>
  <c r="W1527" i="1"/>
  <c r="T1528" i="1"/>
  <c r="T1529" i="1" l="1"/>
  <c r="V1530" i="1" s="1"/>
  <c r="W1528" i="1"/>
  <c r="U1530" i="1"/>
  <c r="V1529" i="1"/>
  <c r="U1531" i="1" l="1"/>
  <c r="W1529" i="1"/>
  <c r="T1530" i="1"/>
  <c r="T1531" i="1" l="1"/>
  <c r="V1532" i="1" s="1"/>
  <c r="W1530" i="1"/>
  <c r="U1532" i="1"/>
  <c r="V1531" i="1"/>
  <c r="U1533" i="1" l="1"/>
  <c r="W1531" i="1"/>
  <c r="B1531" i="1" s="1"/>
  <c r="T1532" i="1"/>
  <c r="T1533" i="1" l="1"/>
  <c r="V1534" i="1" s="1"/>
  <c r="W1532" i="1"/>
  <c r="V1533" i="1"/>
  <c r="U1534" i="1"/>
  <c r="U1535" i="1" l="1"/>
  <c r="T1534" i="1"/>
  <c r="W1533" i="1"/>
  <c r="T1535" i="1" l="1"/>
  <c r="V1536" i="1" s="1"/>
  <c r="W1534" i="1"/>
  <c r="V1535" i="1"/>
  <c r="U1536" i="1"/>
  <c r="U1537" i="1" l="1"/>
  <c r="W1535" i="1"/>
  <c r="T1536" i="1"/>
  <c r="T1537" i="1" l="1"/>
  <c r="V1538" i="1" s="1"/>
  <c r="W1536" i="1"/>
  <c r="V1537" i="1"/>
  <c r="U1538" i="1"/>
  <c r="U1539" i="1" l="1"/>
  <c r="W1537" i="1"/>
  <c r="T1538" i="1"/>
  <c r="T1539" i="1" l="1"/>
  <c r="V1540" i="1" s="1"/>
  <c r="W1538" i="1"/>
  <c r="B1538" i="1" s="1"/>
  <c r="U1540" i="1"/>
  <c r="V1539" i="1"/>
  <c r="U1541" i="1" l="1"/>
  <c r="W1539" i="1"/>
  <c r="T1540" i="1"/>
  <c r="W1540" i="1" l="1"/>
  <c r="T1541" i="1"/>
  <c r="V1542" i="1" s="1"/>
  <c r="V1541" i="1"/>
  <c r="U1542" i="1"/>
  <c r="U1543" i="1" l="1"/>
  <c r="W1541" i="1"/>
  <c r="T1542" i="1"/>
  <c r="V1543" i="1" s="1"/>
  <c r="T1543" i="1" l="1"/>
  <c r="V1544" i="1" s="1"/>
  <c r="W1542" i="1"/>
  <c r="U1544" i="1"/>
  <c r="U1545" i="1" l="1"/>
  <c r="T1544" i="1"/>
  <c r="W1543" i="1"/>
  <c r="T1545" i="1" l="1"/>
  <c r="V1546" i="1" s="1"/>
  <c r="W1544" i="1"/>
  <c r="V1545" i="1"/>
  <c r="U1546" i="1"/>
  <c r="U1547" i="1" l="1"/>
  <c r="W1545" i="1"/>
  <c r="B1545" i="1" s="1"/>
  <c r="T1546" i="1"/>
  <c r="T1547" i="1" l="1"/>
  <c r="V1548" i="1" s="1"/>
  <c r="W1546" i="1"/>
  <c r="U1548" i="1"/>
  <c r="V1547" i="1"/>
  <c r="U1549" i="1" l="1"/>
  <c r="W1547" i="1"/>
  <c r="T1548" i="1"/>
  <c r="W1548" i="1" l="1"/>
  <c r="T1549" i="1"/>
  <c r="V1550" i="1" s="1"/>
  <c r="U1550" i="1"/>
  <c r="V1549" i="1"/>
  <c r="U1551" i="1" l="1"/>
  <c r="W1549" i="1"/>
  <c r="T1550" i="1"/>
  <c r="W1550" i="1" l="1"/>
  <c r="T1551" i="1"/>
  <c r="V1552" i="1" s="1"/>
  <c r="U1552" i="1"/>
  <c r="V1551" i="1"/>
  <c r="U1553" i="1" l="1"/>
  <c r="W1551" i="1"/>
  <c r="T1552" i="1"/>
  <c r="T1553" i="1" l="1"/>
  <c r="V1554" i="1" s="1"/>
  <c r="W1552" i="1"/>
  <c r="B1552" i="1" s="1"/>
  <c r="U1554" i="1"/>
  <c r="V1553" i="1"/>
  <c r="U1555" i="1" l="1"/>
  <c r="W1553" i="1"/>
  <c r="T1554" i="1"/>
  <c r="T1555" i="1" l="1"/>
  <c r="V1556" i="1" s="1"/>
  <c r="W1554" i="1"/>
  <c r="U1556" i="1"/>
  <c r="V1555" i="1"/>
  <c r="U1557" i="1" l="1"/>
  <c r="W1555" i="1"/>
  <c r="T1556" i="1"/>
  <c r="T1557" i="1" l="1"/>
  <c r="V1558" i="1" s="1"/>
  <c r="W1556" i="1"/>
  <c r="V1557" i="1"/>
  <c r="U1558" i="1"/>
  <c r="U1559" i="1" l="1"/>
  <c r="T1558" i="1"/>
  <c r="W1557" i="1"/>
  <c r="T1559" i="1" l="1"/>
  <c r="V1560" i="1" s="1"/>
  <c r="W1558" i="1"/>
  <c r="V1559" i="1"/>
  <c r="U1560" i="1"/>
  <c r="U1561" i="1" l="1"/>
  <c r="W1559" i="1"/>
  <c r="B1559" i="1" s="1"/>
  <c r="T1560" i="1"/>
  <c r="T1561" i="1" l="1"/>
  <c r="V1562" i="1" s="1"/>
  <c r="W1560" i="1"/>
  <c r="U1562" i="1"/>
  <c r="V1561" i="1"/>
  <c r="U1563" i="1" l="1"/>
  <c r="T1562" i="1"/>
  <c r="W1561" i="1"/>
  <c r="T1563" i="1" l="1"/>
  <c r="V1564" i="1" s="1"/>
  <c r="W1562" i="1"/>
  <c r="U1564" i="1"/>
  <c r="V1563" i="1"/>
  <c r="U1565" i="1" l="1"/>
  <c r="W1563" i="1"/>
  <c r="T1564" i="1"/>
  <c r="T1565" i="1" l="1"/>
  <c r="V1566" i="1" s="1"/>
  <c r="W1564" i="1"/>
  <c r="V1565" i="1"/>
  <c r="U1566" i="1"/>
  <c r="U1567" i="1" l="1"/>
  <c r="T1566" i="1"/>
  <c r="W1565" i="1"/>
  <c r="T1567" i="1" l="1"/>
  <c r="V1568" i="1" s="1"/>
  <c r="W1566" i="1"/>
  <c r="B1566" i="1" s="1"/>
  <c r="U1568" i="1"/>
  <c r="V1567" i="1"/>
  <c r="U1569" i="1" l="1"/>
  <c r="T1568" i="1"/>
  <c r="W1567" i="1"/>
  <c r="T1569" i="1" l="1"/>
  <c r="V1570" i="1" s="1"/>
  <c r="W1568" i="1"/>
  <c r="U1570" i="1"/>
  <c r="V1569" i="1"/>
  <c r="U1571" i="1" l="1"/>
  <c r="T1570" i="1"/>
  <c r="W1569" i="1"/>
  <c r="W1570" i="1" l="1"/>
  <c r="T1571" i="1"/>
  <c r="V1572" i="1" s="1"/>
  <c r="U1572" i="1"/>
  <c r="V1571" i="1"/>
  <c r="U1573" i="1" l="1"/>
  <c r="T1572" i="1"/>
  <c r="W1571" i="1"/>
  <c r="T1573" i="1" l="1"/>
  <c r="V1574" i="1" s="1"/>
  <c r="W1572" i="1"/>
  <c r="U1574" i="1"/>
  <c r="V1573" i="1"/>
  <c r="U1575" i="1" l="1"/>
  <c r="T1574" i="1"/>
  <c r="W1573" i="1"/>
  <c r="B1573" i="1" s="1"/>
  <c r="T1575" i="1" l="1"/>
  <c r="V1576" i="1" s="1"/>
  <c r="W1574" i="1"/>
  <c r="U1576" i="1"/>
  <c r="V1575" i="1"/>
  <c r="U1577" i="1" l="1"/>
  <c r="W1575" i="1"/>
  <c r="T1576" i="1"/>
  <c r="W1576" i="1" l="1"/>
  <c r="T1577" i="1"/>
  <c r="V1578" i="1" s="1"/>
  <c r="U1578" i="1"/>
  <c r="V1577" i="1"/>
  <c r="U1579" i="1" l="1"/>
  <c r="W1577" i="1"/>
  <c r="T1578" i="1"/>
  <c r="W1578" i="1" l="1"/>
  <c r="T1579" i="1"/>
  <c r="V1580" i="1" s="1"/>
  <c r="U1580" i="1"/>
  <c r="V1579" i="1"/>
  <c r="U1581" i="1" l="1"/>
  <c r="T1580" i="1"/>
  <c r="W1579" i="1"/>
  <c r="W1580" i="1" l="1"/>
  <c r="B1580" i="1" s="1"/>
  <c r="T1581" i="1"/>
  <c r="V1582" i="1" s="1"/>
  <c r="U1582" i="1"/>
  <c r="V1581" i="1"/>
  <c r="U1583" i="1" l="1"/>
  <c r="T1582" i="1"/>
  <c r="W1581" i="1"/>
  <c r="T1583" i="1" l="1"/>
  <c r="V1584" i="1" s="1"/>
  <c r="W1582" i="1"/>
  <c r="V1583" i="1"/>
  <c r="U1584" i="1"/>
  <c r="U1585" i="1" l="1"/>
  <c r="T1584" i="1"/>
  <c r="W1583" i="1"/>
  <c r="W1584" i="1" l="1"/>
  <c r="T1585" i="1"/>
  <c r="V1586" i="1" s="1"/>
  <c r="U1586" i="1"/>
  <c r="V1585" i="1"/>
  <c r="U1587" i="1" l="1"/>
  <c r="W1585" i="1"/>
  <c r="T1586" i="1"/>
  <c r="W1586" i="1" l="1"/>
  <c r="T1587" i="1"/>
  <c r="V1588" i="1" s="1"/>
  <c r="V1587" i="1"/>
  <c r="U1588" i="1"/>
  <c r="U1589" i="1" l="1"/>
  <c r="T1588" i="1"/>
  <c r="W1587" i="1"/>
  <c r="B1587" i="1" s="1"/>
  <c r="T1589" i="1" l="1"/>
  <c r="V1590" i="1" s="1"/>
  <c r="W1588" i="1"/>
  <c r="U1590" i="1"/>
  <c r="V1589" i="1"/>
  <c r="U1591" i="1" l="1"/>
  <c r="T1590" i="1"/>
  <c r="W1589" i="1"/>
  <c r="W1590" i="1" l="1"/>
  <c r="T1591" i="1"/>
  <c r="V1592" i="1" s="1"/>
  <c r="U1592" i="1"/>
  <c r="V1591" i="1"/>
  <c r="U1593" i="1" l="1"/>
  <c r="T1592" i="1"/>
  <c r="W1591" i="1"/>
  <c r="W1592" i="1" l="1"/>
  <c r="T1593" i="1"/>
  <c r="V1594" i="1" s="1"/>
  <c r="U1594" i="1"/>
  <c r="V1593" i="1"/>
  <c r="U1595" i="1" l="1"/>
  <c r="W1593" i="1"/>
  <c r="T1594" i="1"/>
  <c r="W1594" i="1" l="1"/>
  <c r="B1594" i="1" s="1"/>
  <c r="T1595" i="1"/>
  <c r="U1596" i="1"/>
  <c r="V1596" i="1"/>
  <c r="V1595" i="1"/>
  <c r="U1597" i="1" l="1"/>
  <c r="T1596" i="1"/>
  <c r="W1595" i="1"/>
  <c r="W1596" i="1" l="1"/>
  <c r="T1597" i="1"/>
  <c r="V1598" i="1" s="1"/>
  <c r="U1598" i="1"/>
  <c r="V1597" i="1"/>
  <c r="U1599" i="1" l="1"/>
  <c r="W1597" i="1"/>
  <c r="T1598" i="1"/>
  <c r="T1599" i="1" l="1"/>
  <c r="V1600" i="1" s="1"/>
  <c r="W1598" i="1"/>
  <c r="U1600" i="1"/>
  <c r="V1599" i="1"/>
  <c r="U1601" i="1" l="1"/>
  <c r="T1600" i="1"/>
  <c r="W1599" i="1"/>
  <c r="T1601" i="1" l="1"/>
  <c r="V1602" i="1" s="1"/>
  <c r="W1600" i="1"/>
  <c r="U1602" i="1"/>
  <c r="V1601" i="1"/>
  <c r="U1603" i="1" l="1"/>
  <c r="W1601" i="1"/>
  <c r="B1601" i="1" s="1"/>
  <c r="T1602" i="1"/>
  <c r="W1602" i="1" l="1"/>
  <c r="T1603" i="1"/>
  <c r="V1604" i="1" s="1"/>
  <c r="U1604" i="1"/>
  <c r="V1603" i="1"/>
  <c r="U1605" i="1" l="1"/>
  <c r="T1604" i="1"/>
  <c r="W1603" i="1"/>
  <c r="T1605" i="1" l="1"/>
  <c r="V1606" i="1" s="1"/>
  <c r="W1604" i="1"/>
  <c r="U1606" i="1"/>
  <c r="V1605" i="1"/>
  <c r="U1607" i="1" l="1"/>
  <c r="T1606" i="1"/>
  <c r="W1605" i="1"/>
  <c r="T1607" i="1" l="1"/>
  <c r="V1608" i="1" s="1"/>
  <c r="W1606" i="1"/>
  <c r="U1608" i="1"/>
  <c r="V1607" i="1"/>
  <c r="U1609" i="1" l="1"/>
  <c r="T1608" i="1"/>
  <c r="W1607" i="1"/>
  <c r="T1609" i="1" l="1"/>
  <c r="V1610" i="1" s="1"/>
  <c r="W1608" i="1"/>
  <c r="B1608" i="1" s="1"/>
  <c r="V1609" i="1"/>
  <c r="U1610" i="1"/>
  <c r="U1611" i="1" l="1"/>
  <c r="T1610" i="1"/>
  <c r="W1609" i="1"/>
  <c r="T1611" i="1" l="1"/>
  <c r="V1612" i="1" s="1"/>
  <c r="W1610" i="1"/>
  <c r="U1612" i="1"/>
  <c r="V1611" i="1"/>
  <c r="U1613" i="1" l="1"/>
  <c r="W1611" i="1"/>
  <c r="T1612" i="1"/>
  <c r="W1612" i="1" l="1"/>
  <c r="T1613" i="1"/>
  <c r="V1614" i="1" s="1"/>
  <c r="V1613" i="1"/>
  <c r="U1614" i="1"/>
  <c r="U1615" i="1" l="1"/>
  <c r="W1613" i="1"/>
  <c r="T1614" i="1"/>
  <c r="T1615" i="1" l="1"/>
  <c r="V1616" i="1" s="1"/>
  <c r="W1614" i="1"/>
  <c r="U1616" i="1"/>
  <c r="V1615" i="1"/>
  <c r="U1617" i="1" l="1"/>
  <c r="T1616" i="1"/>
  <c r="W1615" i="1"/>
  <c r="B1615" i="1" s="1"/>
  <c r="W1616" i="1" l="1"/>
  <c r="T1617" i="1"/>
  <c r="V1618" i="1" s="1"/>
  <c r="U1618" i="1"/>
  <c r="V1617" i="1"/>
  <c r="U1619" i="1" l="1"/>
  <c r="W1617" i="1"/>
  <c r="T1618" i="1"/>
  <c r="T1619" i="1" l="1"/>
  <c r="V1620" i="1" s="1"/>
  <c r="W1618" i="1"/>
  <c r="V1619" i="1"/>
  <c r="U1620" i="1"/>
  <c r="U1621" i="1" l="1"/>
  <c r="T1620" i="1"/>
  <c r="W1619" i="1"/>
  <c r="T1621" i="1" l="1"/>
  <c r="V1622" i="1" s="1"/>
  <c r="W1620" i="1"/>
  <c r="U1622" i="1"/>
  <c r="V1621" i="1"/>
  <c r="U1623" i="1" l="1"/>
  <c r="W1621" i="1"/>
  <c r="T1622" i="1"/>
  <c r="T1623" i="1" l="1"/>
  <c r="W1622" i="1"/>
  <c r="B1622" i="1" s="1"/>
  <c r="V1623" i="1"/>
  <c r="U1624" i="1"/>
  <c r="V1624" i="1"/>
  <c r="U1625" i="1" l="1"/>
  <c r="W1623" i="1"/>
  <c r="T1624" i="1"/>
  <c r="W1624" i="1" l="1"/>
  <c r="T1625" i="1"/>
  <c r="V1626" i="1" s="1"/>
  <c r="U1626" i="1"/>
  <c r="V1625" i="1"/>
  <c r="U1627" i="1" l="1"/>
  <c r="W1625" i="1"/>
  <c r="T1626" i="1"/>
  <c r="W1626" i="1" l="1"/>
  <c r="T1627" i="1"/>
  <c r="V1628" i="1" s="1"/>
  <c r="U1628" i="1"/>
  <c r="V1627" i="1"/>
  <c r="U1629" i="1" l="1"/>
  <c r="W1627" i="1"/>
  <c r="T1628" i="1"/>
  <c r="T1629" i="1" l="1"/>
  <c r="V1630" i="1" s="1"/>
  <c r="W1628" i="1"/>
  <c r="U1630" i="1"/>
  <c r="V1629" i="1"/>
  <c r="U1631" i="1" l="1"/>
  <c r="T1630" i="1"/>
  <c r="W1629" i="1"/>
  <c r="B1629" i="1" s="1"/>
  <c r="W1630" i="1" l="1"/>
  <c r="T1631" i="1"/>
  <c r="V1632" i="1" s="1"/>
  <c r="U1632" i="1"/>
  <c r="V1631" i="1"/>
  <c r="U1633" i="1" l="1"/>
  <c r="W1631" i="1"/>
  <c r="T1632" i="1"/>
  <c r="W1632" i="1" l="1"/>
  <c r="T1633" i="1"/>
  <c r="V1634" i="1" s="1"/>
  <c r="U1634" i="1"/>
  <c r="V1633" i="1"/>
  <c r="U1635" i="1" l="1"/>
  <c r="W1633" i="1"/>
  <c r="T1634" i="1"/>
  <c r="T1635" i="1" l="1"/>
  <c r="V1636" i="1" s="1"/>
  <c r="W1634" i="1"/>
  <c r="V1635" i="1"/>
  <c r="U1636" i="1"/>
  <c r="U1637" i="1" l="1"/>
  <c r="W1635" i="1"/>
  <c r="T1636" i="1"/>
  <c r="W1636" i="1" l="1"/>
  <c r="B1636" i="1" s="1"/>
  <c r="T1637" i="1"/>
  <c r="V1638" i="1" s="1"/>
  <c r="V1637" i="1"/>
  <c r="U1638" i="1"/>
  <c r="U1639" i="1" l="1"/>
  <c r="T1638" i="1"/>
  <c r="W1637" i="1"/>
  <c r="T1639" i="1" l="1"/>
  <c r="V1640" i="1" s="1"/>
  <c r="W1638" i="1"/>
  <c r="U1640" i="1"/>
  <c r="V1639" i="1"/>
  <c r="U1641" i="1" l="1"/>
  <c r="W1639" i="1"/>
  <c r="T1640" i="1"/>
  <c r="W1640" i="1" l="1"/>
  <c r="T1641" i="1"/>
  <c r="V1642" i="1" s="1"/>
  <c r="U1642" i="1"/>
  <c r="V1641" i="1"/>
  <c r="U1643" i="1" l="1"/>
  <c r="W1641" i="1"/>
  <c r="T1642" i="1"/>
  <c r="T1643" i="1" l="1"/>
  <c r="V1644" i="1" s="1"/>
  <c r="W1642" i="1"/>
  <c r="V1643" i="1"/>
  <c r="U1644" i="1"/>
  <c r="U1645" i="1" l="1"/>
  <c r="W1643" i="1"/>
  <c r="B1643" i="1" s="1"/>
  <c r="T1644" i="1"/>
  <c r="W1644" i="1" l="1"/>
  <c r="T1645" i="1"/>
  <c r="V1646" i="1" s="1"/>
  <c r="U1646" i="1"/>
  <c r="V1645" i="1"/>
  <c r="U1647" i="1" l="1"/>
  <c r="W1645" i="1"/>
  <c r="T1646" i="1"/>
  <c r="W1646" i="1" l="1"/>
  <c r="T1647" i="1"/>
  <c r="V1648" i="1" s="1"/>
  <c r="U1648" i="1"/>
  <c r="V1647" i="1"/>
  <c r="U1649" i="1" l="1"/>
  <c r="T1648" i="1"/>
  <c r="W1647" i="1"/>
  <c r="T1649" i="1" l="1"/>
  <c r="V1650" i="1" s="1"/>
  <c r="W1648" i="1"/>
  <c r="V1649" i="1"/>
  <c r="U1650" i="1"/>
  <c r="U1651" i="1" l="1"/>
  <c r="T1650" i="1"/>
  <c r="W1649" i="1"/>
  <c r="W1650" i="1" l="1"/>
  <c r="B1650" i="1" s="1"/>
  <c r="T1651" i="1"/>
  <c r="V1652" i="1" s="1"/>
  <c r="V1651" i="1"/>
  <c r="U1652" i="1"/>
  <c r="U1653" i="1" l="1"/>
  <c r="T1652" i="1"/>
  <c r="W1651" i="1"/>
  <c r="T1653" i="1" l="1"/>
  <c r="V1654" i="1" s="1"/>
  <c r="W1652" i="1"/>
  <c r="V1653" i="1"/>
  <c r="U1654" i="1"/>
  <c r="U1655" i="1" l="1"/>
  <c r="T1654" i="1"/>
  <c r="W1653" i="1"/>
  <c r="T1655" i="1" l="1"/>
  <c r="V1656" i="1" s="1"/>
  <c r="W1654" i="1"/>
  <c r="U1656" i="1"/>
  <c r="V1655" i="1"/>
  <c r="U1657" i="1" l="1"/>
  <c r="T1656" i="1"/>
  <c r="W1655" i="1"/>
  <c r="W1656" i="1" l="1"/>
  <c r="T1657" i="1"/>
  <c r="V1658" i="1" s="1"/>
  <c r="U1658" i="1"/>
  <c r="V1657" i="1"/>
  <c r="U1659" i="1" l="1"/>
  <c r="W1657" i="1"/>
  <c r="B1657" i="1" s="1"/>
  <c r="T1658" i="1"/>
  <c r="T1659" i="1" l="1"/>
  <c r="V1660" i="1" s="1"/>
  <c r="W1658" i="1"/>
  <c r="V1659" i="1"/>
  <c r="U1660" i="1"/>
  <c r="U1661" i="1" l="1"/>
  <c r="W1659" i="1"/>
  <c r="T1660" i="1"/>
  <c r="W1660" i="1" l="1"/>
  <c r="T1661" i="1"/>
  <c r="V1662" i="1" s="1"/>
  <c r="U1662" i="1"/>
  <c r="V1661" i="1"/>
  <c r="U1663" i="1" l="1"/>
  <c r="T1662" i="1"/>
  <c r="W1661" i="1"/>
  <c r="T1663" i="1" l="1"/>
  <c r="V1664" i="1" s="1"/>
  <c r="W1662" i="1"/>
  <c r="U1664" i="1"/>
  <c r="V1663" i="1"/>
  <c r="U1665" i="1" l="1"/>
  <c r="W1663" i="1"/>
  <c r="T1664" i="1"/>
  <c r="T1665" i="1" l="1"/>
  <c r="V1666" i="1" s="1"/>
  <c r="W1664" i="1"/>
  <c r="B1664" i="1" s="1"/>
  <c r="U1666" i="1"/>
  <c r="V1665" i="1"/>
  <c r="U1667" i="1" l="1"/>
  <c r="T1666" i="1"/>
  <c r="W1665" i="1"/>
  <c r="T1667" i="1" l="1"/>
  <c r="V1668" i="1" s="1"/>
  <c r="W1666" i="1"/>
  <c r="U1668" i="1"/>
  <c r="V1667" i="1"/>
  <c r="U1669" i="1" l="1"/>
  <c r="T1668" i="1"/>
  <c r="W1667" i="1"/>
  <c r="T1669" i="1" l="1"/>
  <c r="V1670" i="1" s="1"/>
  <c r="W1668" i="1"/>
  <c r="V1669" i="1"/>
  <c r="U1670" i="1"/>
  <c r="U1671" i="1" l="1"/>
  <c r="W1669" i="1"/>
  <c r="T1670" i="1"/>
  <c r="T1671" i="1" l="1"/>
  <c r="V1672" i="1" s="1"/>
  <c r="W1670" i="1"/>
  <c r="V1671" i="1"/>
  <c r="U1672" i="1"/>
  <c r="U1673" i="1" l="1"/>
  <c r="W1671" i="1"/>
  <c r="B1671" i="1" s="1"/>
  <c r="T1672" i="1"/>
  <c r="T1673" i="1" l="1"/>
  <c r="V1674" i="1" s="1"/>
  <c r="W1672" i="1"/>
  <c r="V1673" i="1"/>
  <c r="U1674" i="1"/>
  <c r="U1675" i="1" l="1"/>
  <c r="W1673" i="1"/>
  <c r="T1674" i="1"/>
  <c r="T1675" i="1" l="1"/>
  <c r="V1676" i="1" s="1"/>
  <c r="W1674" i="1"/>
  <c r="U1676" i="1"/>
  <c r="V1675" i="1"/>
  <c r="U1677" i="1" l="1"/>
  <c r="W1675" i="1"/>
  <c r="T1676" i="1"/>
  <c r="T1677" i="1" l="1"/>
  <c r="V1678" i="1" s="1"/>
  <c r="W1676" i="1"/>
  <c r="U1678" i="1"/>
  <c r="V1677" i="1"/>
  <c r="U1679" i="1" l="1"/>
  <c r="T1678" i="1"/>
  <c r="W1677" i="1"/>
  <c r="T1679" i="1" l="1"/>
  <c r="V1680" i="1" s="1"/>
  <c r="W1678" i="1"/>
  <c r="B1678" i="1" s="1"/>
  <c r="V1679" i="1"/>
  <c r="U1680" i="1"/>
  <c r="U1681" i="1" l="1"/>
  <c r="T1680" i="1"/>
  <c r="W1679" i="1"/>
  <c r="W1680" i="1" l="1"/>
  <c r="T1681" i="1"/>
  <c r="V1682" i="1" s="1"/>
  <c r="U1682" i="1"/>
  <c r="V1681" i="1"/>
  <c r="U1683" i="1" l="1"/>
  <c r="W1681" i="1"/>
  <c r="T1682" i="1"/>
  <c r="T1683" i="1" l="1"/>
  <c r="V1684" i="1" s="1"/>
  <c r="W1682" i="1"/>
  <c r="U1684" i="1"/>
  <c r="V1683" i="1"/>
  <c r="U1685" i="1" l="1"/>
  <c r="T1684" i="1"/>
  <c r="W1683" i="1"/>
  <c r="W1684" i="1" l="1"/>
  <c r="T1685" i="1"/>
  <c r="V1686" i="1" s="1"/>
  <c r="U1686" i="1"/>
  <c r="V1685" i="1"/>
  <c r="U1687" i="1" l="1"/>
  <c r="W1685" i="1"/>
  <c r="B1685" i="1" s="1"/>
  <c r="T1686" i="1"/>
  <c r="W1686" i="1" l="1"/>
  <c r="T1687" i="1"/>
  <c r="V1688" i="1" s="1"/>
  <c r="U1688" i="1"/>
  <c r="V1687" i="1"/>
  <c r="U1689" i="1" l="1"/>
  <c r="T1688" i="1"/>
  <c r="W1687" i="1"/>
  <c r="W1688" i="1" l="1"/>
  <c r="T1689" i="1"/>
  <c r="V1690" i="1" s="1"/>
  <c r="V1689" i="1"/>
  <c r="U1690" i="1"/>
  <c r="U1691" i="1" l="1"/>
  <c r="T1690" i="1"/>
  <c r="W1689" i="1"/>
  <c r="T1691" i="1" l="1"/>
  <c r="V1692" i="1" s="1"/>
  <c r="W1690" i="1"/>
  <c r="V1691" i="1"/>
  <c r="U1692" i="1"/>
  <c r="U1693" i="1" l="1"/>
  <c r="T1692" i="1"/>
  <c r="W1691" i="1"/>
  <c r="T1693" i="1" l="1"/>
  <c r="V1694" i="1" s="1"/>
  <c r="W1692" i="1"/>
  <c r="B1692" i="1" s="1"/>
  <c r="U1694" i="1"/>
  <c r="V1693" i="1"/>
  <c r="U1695" i="1" l="1"/>
  <c r="W1693" i="1"/>
  <c r="T1694" i="1"/>
  <c r="W1694" i="1" l="1"/>
  <c r="T1695" i="1"/>
  <c r="U1696" i="1"/>
  <c r="V1696" i="1"/>
  <c r="V1695" i="1"/>
  <c r="U1697" i="1" l="1"/>
  <c r="T1696" i="1"/>
  <c r="W1695" i="1"/>
  <c r="T1697" i="1" l="1"/>
  <c r="V1698" i="1" s="1"/>
  <c r="W1696" i="1"/>
  <c r="U1698" i="1"/>
  <c r="V1697" i="1"/>
  <c r="U1699" i="1" l="1"/>
  <c r="T1698" i="1"/>
  <c r="W1697" i="1"/>
  <c r="T1699" i="1" l="1"/>
  <c r="V1700" i="1" s="1"/>
  <c r="W1698" i="1"/>
  <c r="U1700" i="1"/>
  <c r="V1699" i="1"/>
  <c r="U1701" i="1" l="1"/>
  <c r="T1700" i="1"/>
  <c r="W1699" i="1"/>
  <c r="B1699" i="1" s="1"/>
  <c r="T1701" i="1" l="1"/>
  <c r="V1702" i="1" s="1"/>
  <c r="W1700" i="1"/>
  <c r="U1702" i="1"/>
  <c r="V1701" i="1"/>
  <c r="U1703" i="1" l="1"/>
  <c r="T1702" i="1"/>
  <c r="W1701" i="1"/>
  <c r="W1702" i="1" l="1"/>
  <c r="T1703" i="1"/>
  <c r="V1704" i="1" s="1"/>
  <c r="U1704" i="1"/>
  <c r="V1703" i="1"/>
  <c r="U1705" i="1" l="1"/>
  <c r="T1704" i="1"/>
  <c r="W1703" i="1"/>
  <c r="T1705" i="1" l="1"/>
  <c r="V1706" i="1" s="1"/>
  <c r="W1704" i="1"/>
  <c r="U1706" i="1"/>
  <c r="V1705" i="1"/>
  <c r="U1707" i="1" l="1"/>
  <c r="T1706" i="1"/>
  <c r="W1705" i="1"/>
  <c r="W1706" i="1" l="1"/>
  <c r="B1706" i="1" s="1"/>
  <c r="T1707" i="1"/>
  <c r="U1708" i="1"/>
  <c r="V1708" i="1"/>
  <c r="V1707" i="1"/>
  <c r="T1708" i="1" l="1"/>
  <c r="V1709" i="1" s="1"/>
  <c r="W1707" i="1"/>
  <c r="U1709" i="1"/>
  <c r="U1710" i="1" l="1"/>
  <c r="T1709" i="1"/>
  <c r="W1708" i="1"/>
  <c r="W1709" i="1" l="1"/>
  <c r="T1710" i="1"/>
  <c r="V1711" i="1" s="1"/>
  <c r="U1711" i="1"/>
  <c r="V1710" i="1"/>
  <c r="U1712" i="1" l="1"/>
  <c r="T1711" i="1"/>
  <c r="W1710" i="1"/>
  <c r="T1712" i="1" l="1"/>
  <c r="W1711" i="1"/>
  <c r="V1712" i="1"/>
  <c r="U1713" i="1"/>
  <c r="V1713" i="1"/>
  <c r="U1714" i="1" l="1"/>
  <c r="T1713" i="1"/>
  <c r="W1712" i="1"/>
  <c r="T1714" i="1" l="1"/>
  <c r="V1715" i="1" s="1"/>
  <c r="W1713" i="1"/>
  <c r="B1713" i="1" s="1"/>
  <c r="V1714" i="1"/>
  <c r="U1715" i="1"/>
  <c r="U1716" i="1" l="1"/>
  <c r="T1715" i="1"/>
  <c r="W1714" i="1"/>
  <c r="W1715" i="1" l="1"/>
  <c r="T1716" i="1"/>
  <c r="V1717" i="1" s="1"/>
  <c r="U1717" i="1"/>
  <c r="V1716" i="1"/>
  <c r="U1718" i="1" l="1"/>
  <c r="T1717" i="1"/>
  <c r="W1716" i="1"/>
  <c r="W1717" i="1" l="1"/>
  <c r="T1718" i="1"/>
  <c r="V1719" i="1" s="1"/>
  <c r="U1719" i="1"/>
  <c r="V1718" i="1"/>
  <c r="U1720" i="1" l="1"/>
  <c r="W1718" i="1"/>
  <c r="T1719" i="1"/>
  <c r="T1720" i="1" l="1"/>
  <c r="V1721" i="1" s="1"/>
  <c r="W1719" i="1"/>
  <c r="U1721" i="1"/>
  <c r="V1720" i="1"/>
  <c r="U1722" i="1" l="1"/>
  <c r="W1720" i="1"/>
  <c r="B1720" i="1" s="1"/>
  <c r="T1721" i="1"/>
  <c r="T1722" i="1" l="1"/>
  <c r="V1723" i="1" s="1"/>
  <c r="W1721" i="1"/>
  <c r="U1723" i="1"/>
  <c r="V1722" i="1"/>
  <c r="U1724" i="1" l="1"/>
  <c r="W1722" i="1"/>
  <c r="T1723" i="1"/>
  <c r="W1723" i="1" l="1"/>
  <c r="T1724" i="1"/>
  <c r="V1725" i="1" s="1"/>
  <c r="V1724" i="1"/>
  <c r="U1725" i="1"/>
  <c r="U1726" i="1" l="1"/>
  <c r="T1725" i="1"/>
  <c r="W1724" i="1"/>
  <c r="U1727" i="1" l="1"/>
  <c r="T1726" i="1"/>
  <c r="W1725" i="1"/>
  <c r="V1726" i="1"/>
  <c r="T1727" i="1" l="1"/>
  <c r="V1728" i="1" s="1"/>
  <c r="W1726" i="1"/>
  <c r="U1728" i="1"/>
  <c r="V1727" i="1"/>
  <c r="U1729" i="1" l="1"/>
  <c r="W1727" i="1"/>
  <c r="B1727" i="1" s="1"/>
  <c r="T1728" i="1"/>
  <c r="T1729" i="1" l="1"/>
  <c r="V1730" i="1" s="1"/>
  <c r="W1728" i="1"/>
  <c r="V1729" i="1"/>
  <c r="U1730" i="1"/>
  <c r="U1731" i="1" l="1"/>
  <c r="T1730" i="1"/>
  <c r="W1729" i="1"/>
  <c r="T1731" i="1" l="1"/>
  <c r="V1732" i="1" s="1"/>
  <c r="W1730" i="1"/>
  <c r="U1732" i="1"/>
  <c r="V1731" i="1"/>
  <c r="U1733" i="1" l="1"/>
  <c r="W1731" i="1"/>
  <c r="T1732" i="1"/>
  <c r="V1733" i="1" s="1"/>
  <c r="U1734" i="1" l="1"/>
  <c r="W1732" i="1"/>
  <c r="T1733" i="1"/>
  <c r="T1734" i="1" l="1"/>
  <c r="V1735" i="1" s="1"/>
  <c r="W1733" i="1"/>
  <c r="U1735" i="1"/>
  <c r="V1734" i="1"/>
  <c r="U1736" i="1" l="1"/>
  <c r="T1735" i="1"/>
  <c r="W1734" i="1"/>
  <c r="B1734" i="1" s="1"/>
  <c r="T1736" i="1" l="1"/>
  <c r="W1735" i="1"/>
  <c r="U1737" i="1"/>
  <c r="V1737" i="1"/>
  <c r="V1736" i="1"/>
  <c r="U1738" i="1" l="1"/>
  <c r="W1736" i="1"/>
  <c r="T1737" i="1"/>
  <c r="W1737" i="1" l="1"/>
  <c r="T1738" i="1"/>
  <c r="V1739" i="1" s="1"/>
  <c r="U1739" i="1"/>
  <c r="V1738" i="1"/>
  <c r="U1740" i="1" l="1"/>
  <c r="T1739" i="1"/>
  <c r="W1738" i="1"/>
  <c r="W1739" i="1" l="1"/>
  <c r="T1740" i="1"/>
  <c r="V1741" i="1" s="1"/>
  <c r="U1741" i="1"/>
  <c r="V1740" i="1"/>
  <c r="U1742" i="1" l="1"/>
  <c r="W1740" i="1"/>
  <c r="T1741" i="1"/>
  <c r="W1741" i="1" l="1"/>
  <c r="B1741" i="1" s="1"/>
  <c r="T1742" i="1"/>
  <c r="V1743" i="1" s="1"/>
  <c r="V1742" i="1"/>
  <c r="U1743" i="1"/>
  <c r="U1744" i="1" l="1"/>
  <c r="T1743" i="1"/>
  <c r="W1742" i="1"/>
  <c r="T1744" i="1" l="1"/>
  <c r="V1745" i="1" s="1"/>
  <c r="W1743" i="1"/>
  <c r="U1745" i="1"/>
  <c r="V1744" i="1"/>
  <c r="U1746" i="1" l="1"/>
  <c r="T1745" i="1"/>
  <c r="W1744" i="1"/>
  <c r="W1745" i="1" l="1"/>
  <c r="T1746" i="1"/>
  <c r="V1747" i="1" s="1"/>
  <c r="U1747" i="1"/>
  <c r="V1746" i="1"/>
  <c r="U1748" i="1" l="1"/>
  <c r="W1746" i="1"/>
  <c r="T1747" i="1"/>
  <c r="T1748" i="1" l="1"/>
  <c r="V1749" i="1" s="1"/>
  <c r="W1747" i="1"/>
  <c r="U1749" i="1"/>
  <c r="V1748" i="1"/>
  <c r="U1750" i="1" l="1"/>
  <c r="T1749" i="1"/>
  <c r="W1748" i="1"/>
  <c r="B1748" i="1" s="1"/>
  <c r="T1750" i="1" l="1"/>
  <c r="V1751" i="1" s="1"/>
  <c r="W1749" i="1"/>
  <c r="U1751" i="1"/>
  <c r="V1750" i="1"/>
  <c r="U1752" i="1" l="1"/>
  <c r="W1750" i="1"/>
  <c r="T1751" i="1"/>
  <c r="T1752" i="1" l="1"/>
  <c r="V1753" i="1" s="1"/>
  <c r="W1751" i="1"/>
  <c r="U1753" i="1"/>
  <c r="V1752" i="1"/>
  <c r="U1754" i="1" l="1"/>
  <c r="T1753" i="1"/>
  <c r="W1752" i="1"/>
  <c r="T1754" i="1" l="1"/>
  <c r="V1755" i="1" s="1"/>
  <c r="W1753" i="1"/>
  <c r="U1755" i="1"/>
  <c r="V1754" i="1"/>
  <c r="U1756" i="1" l="1"/>
  <c r="W1754" i="1"/>
  <c r="T1755" i="1"/>
  <c r="T1756" i="1" l="1"/>
  <c r="V1757" i="1" s="1"/>
  <c r="W1755" i="1"/>
  <c r="B1755" i="1" s="1"/>
  <c r="V1756" i="1"/>
  <c r="U1757" i="1"/>
  <c r="U1758" i="1" l="1"/>
  <c r="T1757" i="1"/>
  <c r="W1756" i="1"/>
  <c r="T1758" i="1" l="1"/>
  <c r="V1759" i="1" s="1"/>
  <c r="W1757" i="1"/>
  <c r="U1759" i="1"/>
  <c r="V1758" i="1"/>
  <c r="U1760" i="1" l="1"/>
  <c r="T1759" i="1"/>
  <c r="W1758" i="1"/>
  <c r="W1759" i="1" l="1"/>
  <c r="T1760" i="1"/>
  <c r="V1761" i="1" s="1"/>
  <c r="V1760" i="1"/>
  <c r="U1761" i="1"/>
  <c r="U1762" i="1" l="1"/>
  <c r="T1761" i="1"/>
  <c r="W1760" i="1"/>
  <c r="T1762" i="1" l="1"/>
  <c r="V1763" i="1" s="1"/>
  <c r="W1761" i="1"/>
  <c r="U1763" i="1"/>
  <c r="V1762" i="1"/>
  <c r="U1764" i="1" l="1"/>
  <c r="T1763" i="1"/>
  <c r="W1762" i="1"/>
  <c r="B1762" i="1" s="1"/>
  <c r="T1764" i="1" l="1"/>
  <c r="V1765" i="1" s="1"/>
  <c r="W1763" i="1"/>
  <c r="V1764" i="1"/>
  <c r="U1765" i="1"/>
  <c r="U1766" i="1" l="1"/>
  <c r="T1765" i="1"/>
  <c r="W1764" i="1"/>
  <c r="T1766" i="1" l="1"/>
  <c r="V1767" i="1" s="1"/>
  <c r="W1765" i="1"/>
  <c r="U1767" i="1"/>
  <c r="V1766" i="1"/>
  <c r="U1768" i="1" l="1"/>
  <c r="T1767" i="1"/>
  <c r="W1766" i="1"/>
  <c r="T1768" i="1" l="1"/>
  <c r="V1769" i="1" s="1"/>
  <c r="W1767" i="1"/>
  <c r="U1769" i="1"/>
  <c r="V1768" i="1"/>
  <c r="U1770" i="1" l="1"/>
  <c r="W1768" i="1"/>
  <c r="T1769" i="1"/>
  <c r="T1770" i="1" l="1"/>
  <c r="V1771" i="1" s="1"/>
  <c r="W1769" i="1"/>
  <c r="B1769" i="1" s="1"/>
  <c r="U1771" i="1"/>
  <c r="V1770" i="1"/>
  <c r="U1772" i="1" l="1"/>
  <c r="T1771" i="1"/>
  <c r="W1770" i="1"/>
  <c r="W1771" i="1" l="1"/>
  <c r="T1772" i="1"/>
  <c r="V1773" i="1" s="1"/>
  <c r="U1773" i="1"/>
  <c r="V1772" i="1"/>
  <c r="U1774" i="1" l="1"/>
  <c r="T1773" i="1"/>
  <c r="W1772" i="1"/>
  <c r="T1774" i="1" l="1"/>
  <c r="V1775" i="1" s="1"/>
  <c r="W1773" i="1"/>
  <c r="U1775" i="1"/>
  <c r="V1774" i="1"/>
  <c r="U1776" i="1" l="1"/>
  <c r="T1775" i="1"/>
  <c r="W1774" i="1"/>
  <c r="T1776" i="1" l="1"/>
  <c r="V1777" i="1" s="1"/>
  <c r="W1775" i="1"/>
  <c r="U1777" i="1"/>
  <c r="V1776" i="1"/>
  <c r="U1778" i="1" l="1"/>
  <c r="T1777" i="1"/>
  <c r="W1776" i="1"/>
  <c r="B1776" i="1" s="1"/>
  <c r="T1778" i="1" l="1"/>
  <c r="V1779" i="1" s="1"/>
  <c r="W1777" i="1"/>
  <c r="U1779" i="1"/>
  <c r="V1778" i="1"/>
  <c r="U1780" i="1" l="1"/>
  <c r="T1779" i="1"/>
  <c r="W1778" i="1"/>
  <c r="T1780" i="1" l="1"/>
  <c r="V1781" i="1" s="1"/>
  <c r="W1779" i="1"/>
  <c r="V1780" i="1"/>
  <c r="U1781" i="1"/>
  <c r="U1782" i="1" l="1"/>
  <c r="T1781" i="1"/>
  <c r="W1780" i="1"/>
  <c r="T1782" i="1" l="1"/>
  <c r="V1783" i="1" s="1"/>
  <c r="W1781" i="1"/>
  <c r="V1782" i="1"/>
  <c r="U1783" i="1"/>
  <c r="U1784" i="1" l="1"/>
  <c r="W1782" i="1"/>
  <c r="T1783" i="1"/>
  <c r="T1784" i="1" l="1"/>
  <c r="V1785" i="1" s="1"/>
  <c r="W1783" i="1"/>
  <c r="B1783" i="1" s="1"/>
  <c r="V1784" i="1"/>
  <c r="U1785" i="1"/>
  <c r="U1786" i="1" l="1"/>
  <c r="T1785" i="1"/>
  <c r="W1784" i="1"/>
  <c r="W1785" i="1" l="1"/>
  <c r="T1786" i="1"/>
  <c r="V1787" i="1" s="1"/>
  <c r="U1787" i="1"/>
  <c r="V1786" i="1"/>
  <c r="U1788" i="1" l="1"/>
  <c r="W1786" i="1"/>
  <c r="T1787" i="1"/>
  <c r="W1787" i="1" l="1"/>
  <c r="T1788" i="1"/>
  <c r="V1789" i="1" s="1"/>
  <c r="U1789" i="1"/>
  <c r="V1788" i="1"/>
  <c r="U1790" i="1" l="1"/>
  <c r="W1788" i="1"/>
  <c r="T1789" i="1"/>
  <c r="W1789" i="1" l="1"/>
  <c r="T1790" i="1"/>
  <c r="V1791" i="1" s="1"/>
  <c r="U1791" i="1"/>
  <c r="V1790" i="1"/>
  <c r="U1792" i="1" l="1"/>
  <c r="W1790" i="1"/>
  <c r="B1790" i="1" s="1"/>
  <c r="T1791" i="1"/>
  <c r="T1792" i="1" l="1"/>
  <c r="V1793" i="1" s="1"/>
  <c r="W1791" i="1"/>
  <c r="U1793" i="1"/>
  <c r="V1792" i="1"/>
  <c r="U1794" i="1" l="1"/>
  <c r="W1792" i="1"/>
  <c r="T1793" i="1"/>
  <c r="V1794" i="1" s="1"/>
  <c r="W1793" i="1" l="1"/>
  <c r="T1794" i="1"/>
  <c r="U1795" i="1"/>
  <c r="T1795" i="1" l="1"/>
  <c r="W1794" i="1"/>
  <c r="U1796" i="1"/>
  <c r="V1796" i="1"/>
  <c r="V1795" i="1"/>
  <c r="U1797" i="1" l="1"/>
  <c r="T1796" i="1"/>
  <c r="W1795" i="1"/>
  <c r="T1797" i="1" l="1"/>
  <c r="V1798" i="1" s="1"/>
  <c r="W1796" i="1"/>
  <c r="U1798" i="1"/>
  <c r="V1797" i="1"/>
  <c r="U1799" i="1" l="1"/>
  <c r="T1798" i="1"/>
  <c r="W1797" i="1"/>
  <c r="B1797" i="1" s="1"/>
  <c r="W1798" i="1" l="1"/>
  <c r="T1799" i="1"/>
  <c r="V1800" i="1" s="1"/>
  <c r="U1800" i="1"/>
  <c r="V1799" i="1"/>
  <c r="U1801" i="1" l="1"/>
  <c r="T1800" i="1"/>
  <c r="W1799" i="1"/>
  <c r="W1800" i="1" l="1"/>
  <c r="T1801" i="1"/>
  <c r="U1802" i="1"/>
  <c r="V1802" i="1"/>
  <c r="V1801" i="1"/>
  <c r="U1803" i="1" l="1"/>
  <c r="T1802" i="1"/>
  <c r="W1801" i="1"/>
  <c r="T1803" i="1" l="1"/>
  <c r="V1804" i="1" s="1"/>
  <c r="W1802" i="1"/>
  <c r="U1804" i="1"/>
  <c r="V1803" i="1"/>
  <c r="U1805" i="1" l="1"/>
  <c r="W1803" i="1"/>
  <c r="T1804" i="1"/>
  <c r="T1805" i="1" l="1"/>
  <c r="V1806" i="1" s="1"/>
  <c r="W1804" i="1"/>
  <c r="B1804" i="1" s="1"/>
  <c r="U1806" i="1"/>
  <c r="V1805" i="1"/>
  <c r="U1807" i="1" l="1"/>
  <c r="T1806" i="1"/>
  <c r="W1805" i="1"/>
  <c r="U1808" i="1" l="1"/>
  <c r="T1807" i="1"/>
  <c r="W1806" i="1"/>
  <c r="V1807" i="1"/>
  <c r="W1807" i="1" l="1"/>
  <c r="T1808" i="1"/>
  <c r="V1809" i="1" s="1"/>
  <c r="U1809" i="1"/>
  <c r="V1808" i="1"/>
  <c r="U1810" i="1" l="1"/>
  <c r="T1809" i="1"/>
  <c r="W1808" i="1"/>
  <c r="T1810" i="1" l="1"/>
  <c r="V1811" i="1" s="1"/>
  <c r="W1809" i="1"/>
  <c r="U1811" i="1"/>
  <c r="V1810" i="1"/>
  <c r="U1812" i="1" l="1"/>
  <c r="W1810" i="1"/>
  <c r="T1811" i="1"/>
  <c r="W1811" i="1" l="1"/>
  <c r="B1811" i="1" s="1"/>
  <c r="T1812" i="1"/>
  <c r="V1813" i="1" s="1"/>
  <c r="U1813" i="1"/>
  <c r="V1812" i="1"/>
  <c r="U1814" i="1" l="1"/>
  <c r="T1813" i="1"/>
  <c r="W1812" i="1"/>
  <c r="T1814" i="1" l="1"/>
  <c r="V1815" i="1" s="1"/>
  <c r="W1813" i="1"/>
  <c r="U1815" i="1"/>
  <c r="V1814" i="1"/>
  <c r="U1816" i="1" l="1"/>
  <c r="T1815" i="1"/>
  <c r="W1814" i="1"/>
  <c r="W1815" i="1" l="1"/>
  <c r="T1816" i="1"/>
  <c r="V1817" i="1" s="1"/>
  <c r="U1817" i="1"/>
  <c r="V1816" i="1"/>
  <c r="U1818" i="1" l="1"/>
  <c r="W1816" i="1"/>
  <c r="T1817" i="1"/>
  <c r="W1817" i="1" l="1"/>
  <c r="T1818" i="1"/>
  <c r="V1819" i="1" s="1"/>
  <c r="U1819" i="1"/>
  <c r="V1818" i="1"/>
  <c r="U1820" i="1" l="1"/>
  <c r="T1819" i="1"/>
  <c r="W1818" i="1"/>
  <c r="B1818" i="1" s="1"/>
  <c r="T1820" i="1" l="1"/>
  <c r="V1821" i="1" s="1"/>
  <c r="W1819" i="1"/>
  <c r="U1821" i="1"/>
  <c r="V1820" i="1"/>
  <c r="U1822" i="1" l="1"/>
  <c r="W1820" i="1"/>
  <c r="T1821" i="1"/>
  <c r="T1822" i="1" l="1"/>
  <c r="V1823" i="1" s="1"/>
  <c r="W1821" i="1"/>
  <c r="U1823" i="1"/>
  <c r="V1822" i="1"/>
  <c r="T1823" i="1" l="1"/>
  <c r="V1824" i="1" s="1"/>
  <c r="W1822" i="1"/>
  <c r="U1824" i="1"/>
  <c r="U1825" i="1" l="1"/>
  <c r="T1824" i="1"/>
  <c r="W1823" i="1"/>
  <c r="T1825" i="1" l="1"/>
  <c r="V1826" i="1" s="1"/>
  <c r="W1824" i="1"/>
  <c r="V1825" i="1"/>
  <c r="U1826" i="1"/>
  <c r="U1827" i="1" l="1"/>
  <c r="T1826" i="1"/>
  <c r="W1825" i="1"/>
  <c r="B1825" i="1" s="1"/>
  <c r="T1827" i="1" l="1"/>
  <c r="V1828" i="1" s="1"/>
  <c r="W1826" i="1"/>
  <c r="U1828" i="1"/>
  <c r="V1827" i="1"/>
  <c r="U1829" i="1" l="1"/>
  <c r="W1827" i="1"/>
  <c r="T1828" i="1"/>
  <c r="T1829" i="1" l="1"/>
  <c r="V1830" i="1" s="1"/>
  <c r="W1828" i="1"/>
  <c r="V1829" i="1"/>
  <c r="U1830" i="1"/>
  <c r="U1831" i="1" l="1"/>
  <c r="T1830" i="1"/>
  <c r="W1829" i="1"/>
  <c r="W1830" i="1" l="1"/>
  <c r="T1831" i="1"/>
  <c r="V1832" i="1" s="1"/>
  <c r="U1832" i="1"/>
  <c r="V1831" i="1"/>
  <c r="U1833" i="1" l="1"/>
  <c r="W1831" i="1"/>
  <c r="T1832" i="1"/>
  <c r="T1833" i="1" l="1"/>
  <c r="V1834" i="1" s="1"/>
  <c r="W1832" i="1"/>
  <c r="B1832" i="1" s="1"/>
  <c r="U1834" i="1"/>
  <c r="V1833" i="1"/>
  <c r="U1835" i="1" l="1"/>
  <c r="W1833" i="1"/>
  <c r="T1834" i="1"/>
  <c r="W1834" i="1" l="1"/>
  <c r="T1835" i="1"/>
  <c r="V1835" i="1"/>
  <c r="U1836" i="1"/>
  <c r="T1836" i="1" l="1"/>
  <c r="V1837" i="1" s="1"/>
  <c r="W1835" i="1"/>
  <c r="V1836" i="1"/>
  <c r="U1837" i="1"/>
  <c r="U1838" i="1" l="1"/>
  <c r="T1837" i="1"/>
  <c r="W1836" i="1"/>
  <c r="T1838" i="1" l="1"/>
  <c r="V1839" i="1" s="1"/>
  <c r="W1837" i="1"/>
  <c r="V1838" i="1"/>
  <c r="U1839" i="1"/>
  <c r="U1840" i="1" l="1"/>
  <c r="T1839" i="1"/>
  <c r="W1838" i="1"/>
  <c r="T1840" i="1" l="1"/>
  <c r="V1841" i="1" s="1"/>
  <c r="W1839" i="1"/>
  <c r="B1839" i="1" s="1"/>
  <c r="V1840" i="1"/>
  <c r="U1841" i="1"/>
  <c r="U1842" i="1" l="1"/>
  <c r="W1840" i="1"/>
  <c r="T1841" i="1"/>
  <c r="T1842" i="1" l="1"/>
  <c r="V1843" i="1" s="1"/>
  <c r="W1841" i="1"/>
  <c r="U1843" i="1"/>
  <c r="V1842" i="1"/>
  <c r="U1844" i="1" l="1"/>
  <c r="T1843" i="1"/>
  <c r="W1842" i="1"/>
  <c r="T1844" i="1" l="1"/>
  <c r="V1845" i="1" s="1"/>
  <c r="W1843" i="1"/>
  <c r="U1845" i="1"/>
  <c r="V1844" i="1"/>
  <c r="U1846" i="1" l="1"/>
  <c r="W1844" i="1"/>
  <c r="T1845" i="1"/>
  <c r="W1845" i="1" l="1"/>
  <c r="T1846" i="1"/>
  <c r="V1847" i="1" s="1"/>
  <c r="V1846" i="1"/>
  <c r="U1847" i="1"/>
  <c r="U1848" i="1" l="1"/>
  <c r="T1847" i="1"/>
  <c r="W1846" i="1"/>
  <c r="B1843" i="1" s="1"/>
  <c r="U1849" i="1" l="1"/>
  <c r="W1847" i="1"/>
  <c r="T1848" i="1"/>
  <c r="V1848" i="1"/>
  <c r="W1848" i="1" l="1"/>
  <c r="T1849" i="1"/>
  <c r="V1850" i="1" s="1"/>
  <c r="U1850" i="1"/>
  <c r="V1849" i="1"/>
  <c r="U1851" i="1" l="1"/>
  <c r="T1850" i="1"/>
  <c r="W1849" i="1"/>
  <c r="W1850" i="1" l="1"/>
  <c r="T1851" i="1"/>
  <c r="V1852" i="1" s="1"/>
  <c r="U1852" i="1"/>
  <c r="V1851" i="1"/>
  <c r="U1853" i="1" l="1"/>
  <c r="T1852" i="1"/>
  <c r="W1851" i="1"/>
  <c r="W1852" i="1" l="1"/>
  <c r="T1853" i="1"/>
  <c r="V1854" i="1" s="1"/>
  <c r="U1854" i="1"/>
  <c r="V1853" i="1"/>
  <c r="U1855" i="1" l="1"/>
  <c r="T1854" i="1"/>
  <c r="W1853" i="1"/>
  <c r="B1850" i="1" s="1"/>
  <c r="T1855" i="1" l="1"/>
  <c r="V1856" i="1" s="1"/>
  <c r="W1854" i="1"/>
  <c r="U1856" i="1"/>
  <c r="V1855" i="1"/>
  <c r="U1857" i="1" l="1"/>
  <c r="T1856" i="1"/>
  <c r="W1855" i="1"/>
  <c r="T1857" i="1" l="1"/>
  <c r="V1858" i="1" s="1"/>
  <c r="W1856" i="1"/>
  <c r="U1858" i="1"/>
  <c r="V1857" i="1"/>
  <c r="U1859" i="1" l="1"/>
  <c r="T1858" i="1"/>
  <c r="W1857" i="1"/>
  <c r="T1859" i="1" l="1"/>
  <c r="V1860" i="1" s="1"/>
  <c r="W1858" i="1"/>
  <c r="V1859" i="1"/>
  <c r="U1860" i="1"/>
  <c r="U1861" i="1" l="1"/>
  <c r="T1860" i="1"/>
  <c r="W1859" i="1"/>
  <c r="T1861" i="1" l="1"/>
  <c r="W1860" i="1"/>
  <c r="B1857" i="1" s="1"/>
  <c r="V1861" i="1"/>
  <c r="V1862" i="1"/>
  <c r="U1862" i="1"/>
  <c r="U1863" i="1" l="1"/>
  <c r="T1862" i="1"/>
  <c r="W1861" i="1"/>
  <c r="W1862" i="1" l="1"/>
  <c r="T1863" i="1"/>
  <c r="V1864" i="1" s="1"/>
  <c r="U1864" i="1"/>
  <c r="V1863" i="1"/>
  <c r="U1865" i="1" l="1"/>
  <c r="T1864" i="1"/>
  <c r="W1863" i="1"/>
  <c r="T1865" i="1" l="1"/>
  <c r="V1866" i="1" s="1"/>
  <c r="W1864" i="1"/>
  <c r="U1866" i="1"/>
  <c r="V1865" i="1"/>
  <c r="U1867" i="1" l="1"/>
  <c r="W1865" i="1"/>
  <c r="T1866" i="1"/>
  <c r="W1866" i="1" l="1"/>
  <c r="T1867" i="1"/>
  <c r="V1868" i="1" s="1"/>
  <c r="V1867" i="1"/>
  <c r="U1868" i="1"/>
  <c r="U1869" i="1" l="1"/>
  <c r="T1868" i="1"/>
  <c r="W1867" i="1"/>
  <c r="B1864" i="1" s="1"/>
  <c r="T1869" i="1" l="1"/>
  <c r="V1870" i="1" s="1"/>
  <c r="W1868" i="1"/>
  <c r="V1869" i="1"/>
  <c r="U1870" i="1"/>
  <c r="U1871" i="1" l="1"/>
  <c r="T1870" i="1"/>
  <c r="W1869" i="1"/>
  <c r="W1870" i="1" l="1"/>
  <c r="T1871" i="1"/>
  <c r="V1872" i="1" s="1"/>
  <c r="U1872" i="1"/>
  <c r="V1871" i="1"/>
  <c r="U1873" i="1" l="1"/>
  <c r="T1872" i="1"/>
  <c r="W1871" i="1"/>
  <c r="W1872" i="1" l="1"/>
  <c r="T1873" i="1"/>
  <c r="V1874" i="1" s="1"/>
  <c r="U1874" i="1"/>
  <c r="V1873" i="1"/>
  <c r="U1875" i="1" l="1"/>
  <c r="W1873" i="1"/>
  <c r="T1874" i="1"/>
  <c r="T1875" i="1" l="1"/>
  <c r="V1876" i="1" s="1"/>
  <c r="W1874" i="1"/>
  <c r="B1871" i="1" s="1"/>
  <c r="V1875" i="1"/>
  <c r="U1876" i="1"/>
  <c r="U1877" i="1" l="1"/>
  <c r="T1876" i="1"/>
  <c r="W1875" i="1"/>
  <c r="T1877" i="1" l="1"/>
  <c r="V1878" i="1" s="1"/>
  <c r="W1876" i="1"/>
  <c r="U1878" i="1"/>
  <c r="V1877" i="1"/>
  <c r="U1879" i="1" l="1"/>
  <c r="T1878" i="1"/>
  <c r="W1877" i="1"/>
  <c r="W1878" i="1" l="1"/>
  <c r="T1879" i="1"/>
  <c r="V1880" i="1" s="1"/>
  <c r="V1879" i="1"/>
  <c r="U1880" i="1"/>
  <c r="U1881" i="1" l="1"/>
  <c r="T1880" i="1"/>
  <c r="W1879" i="1"/>
  <c r="W1880" i="1" l="1"/>
  <c r="T1881" i="1"/>
  <c r="V1882" i="1" s="1"/>
  <c r="U1882" i="1"/>
  <c r="V1881" i="1"/>
  <c r="U1883" i="1" l="1"/>
  <c r="W1881" i="1"/>
  <c r="B1878" i="1" s="1"/>
  <c r="T1882" i="1"/>
  <c r="T1883" i="1" l="1"/>
  <c r="V1884" i="1" s="1"/>
  <c r="W1882" i="1"/>
  <c r="V1883" i="1"/>
  <c r="U1884" i="1"/>
  <c r="U1885" i="1" l="1"/>
  <c r="W1883" i="1"/>
  <c r="T1884" i="1"/>
  <c r="W1884" i="1" l="1"/>
  <c r="T1885" i="1"/>
  <c r="V1886" i="1" s="1"/>
  <c r="V1885" i="1"/>
  <c r="U1886" i="1"/>
  <c r="U1887" i="1" l="1"/>
  <c r="T1886" i="1"/>
  <c r="W1885" i="1"/>
  <c r="W1886" i="1" l="1"/>
  <c r="T1887" i="1"/>
  <c r="V1888" i="1" s="1"/>
  <c r="U1888" i="1"/>
  <c r="V1887" i="1"/>
  <c r="U1889" i="1" l="1"/>
  <c r="W1887" i="1"/>
  <c r="T1888" i="1"/>
  <c r="W1888" i="1" l="1"/>
  <c r="B1885" i="1" s="1"/>
  <c r="T1889" i="1"/>
  <c r="V1890" i="1" s="1"/>
  <c r="V1889" i="1"/>
  <c r="U1890" i="1"/>
  <c r="U1891" i="1" l="1"/>
  <c r="T1890" i="1"/>
  <c r="W1889" i="1"/>
  <c r="W1890" i="1" l="1"/>
  <c r="T1891" i="1"/>
  <c r="V1892" i="1" s="1"/>
  <c r="U1892" i="1"/>
  <c r="V1891" i="1"/>
  <c r="U1893" i="1" l="1"/>
  <c r="W1891" i="1"/>
  <c r="T1892" i="1"/>
  <c r="T1893" i="1" l="1"/>
  <c r="V1894" i="1" s="1"/>
  <c r="W1892" i="1"/>
  <c r="V1893" i="1"/>
  <c r="U1894" i="1"/>
  <c r="U1895" i="1" l="1"/>
  <c r="W1893" i="1"/>
  <c r="T1894" i="1"/>
  <c r="W1894" i="1" l="1"/>
  <c r="T1895" i="1"/>
  <c r="V1896" i="1" s="1"/>
  <c r="U1896" i="1"/>
  <c r="V1895" i="1"/>
  <c r="U1897" i="1" l="1"/>
  <c r="W1895" i="1"/>
  <c r="B1892" i="1" s="1"/>
  <c r="T1896" i="1"/>
  <c r="W1896" i="1" l="1"/>
  <c r="T1897" i="1"/>
  <c r="V1898" i="1" s="1"/>
  <c r="V1897" i="1"/>
  <c r="U1898" i="1"/>
  <c r="U1899" i="1" l="1"/>
  <c r="W1897" i="1"/>
  <c r="T1898" i="1"/>
  <c r="T1899" i="1" l="1"/>
  <c r="V1900" i="1" s="1"/>
  <c r="W1898" i="1"/>
  <c r="U1900" i="1"/>
  <c r="V1899" i="1"/>
  <c r="U1901" i="1" l="1"/>
  <c r="W1899" i="1"/>
  <c r="T1900" i="1"/>
  <c r="T1901" i="1" l="1"/>
  <c r="V1902" i="1" s="1"/>
  <c r="W1900" i="1"/>
  <c r="V1901" i="1"/>
  <c r="U1902" i="1"/>
  <c r="U1903" i="1" l="1"/>
  <c r="W1901" i="1"/>
  <c r="T1902" i="1"/>
  <c r="W1902" i="1" l="1"/>
  <c r="B1899" i="1" s="1"/>
  <c r="T1903" i="1"/>
  <c r="V1904" i="1" s="1"/>
  <c r="U1904" i="1"/>
  <c r="V1903" i="1"/>
  <c r="U1905" i="1" l="1"/>
  <c r="W1903" i="1"/>
  <c r="T1904" i="1"/>
  <c r="W1904" i="1" l="1"/>
  <c r="T1905" i="1"/>
  <c r="V1906" i="1" s="1"/>
  <c r="V1905" i="1"/>
  <c r="U1906" i="1"/>
  <c r="U1907" i="1" l="1"/>
  <c r="W1905" i="1"/>
  <c r="T1906" i="1"/>
  <c r="T1907" i="1" l="1"/>
  <c r="V1908" i="1" s="1"/>
  <c r="W1906" i="1"/>
  <c r="V1907" i="1"/>
  <c r="U1908" i="1"/>
  <c r="U1909" i="1" l="1"/>
  <c r="W1907" i="1"/>
  <c r="T1908" i="1"/>
  <c r="T1909" i="1" l="1"/>
  <c r="V1910" i="1" s="1"/>
  <c r="W1908" i="1"/>
  <c r="V1909" i="1"/>
  <c r="U1910" i="1"/>
  <c r="U1911" i="1" l="1"/>
  <c r="W1909" i="1"/>
  <c r="B1906" i="1" s="1"/>
  <c r="T1910" i="1"/>
  <c r="W1910" i="1" l="1"/>
  <c r="T1911" i="1"/>
  <c r="V1912" i="1" s="1"/>
  <c r="V1911" i="1"/>
  <c r="U1912" i="1"/>
  <c r="U1913" i="1" l="1"/>
  <c r="W1911" i="1"/>
  <c r="T1912" i="1"/>
  <c r="T1913" i="1" l="1"/>
  <c r="V1914" i="1" s="1"/>
  <c r="W1912" i="1"/>
  <c r="V1913" i="1"/>
  <c r="U1914" i="1"/>
  <c r="U1915" i="1" l="1"/>
  <c r="W1913" i="1"/>
  <c r="T1914" i="1"/>
  <c r="V1915" i="1" s="1"/>
  <c r="T1915" i="1" l="1"/>
  <c r="V1916" i="1" s="1"/>
  <c r="W1914" i="1"/>
  <c r="U1916" i="1"/>
  <c r="U1917" i="1" l="1"/>
  <c r="W1915" i="1"/>
  <c r="T1916" i="1"/>
  <c r="T1917" i="1" l="1"/>
  <c r="V1918" i="1" s="1"/>
  <c r="W1916" i="1"/>
  <c r="B1913" i="1" s="1"/>
  <c r="V1917" i="1"/>
  <c r="U1918" i="1"/>
  <c r="U1919" i="1" l="1"/>
  <c r="W1917" i="1"/>
  <c r="T1918" i="1"/>
  <c r="T1919" i="1" l="1"/>
  <c r="V1920" i="1" s="1"/>
  <c r="W1918" i="1"/>
  <c r="V1919" i="1"/>
  <c r="U1920" i="1"/>
  <c r="U1921" i="1" l="1"/>
  <c r="W1919" i="1"/>
  <c r="T1920" i="1"/>
  <c r="W1920" i="1" l="1"/>
  <c r="T1921" i="1"/>
  <c r="V1922" i="1" s="1"/>
  <c r="U1922" i="1"/>
  <c r="V1921" i="1"/>
  <c r="U1923" i="1" l="1"/>
  <c r="W1921" i="1"/>
  <c r="T1922" i="1"/>
  <c r="W1922" i="1" l="1"/>
  <c r="T1923" i="1"/>
  <c r="V1924" i="1" s="1"/>
  <c r="V1923" i="1"/>
  <c r="U1924" i="1"/>
  <c r="U1925" i="1" l="1"/>
  <c r="T1924" i="1"/>
  <c r="W1923" i="1"/>
  <c r="B1920" i="1" s="1"/>
  <c r="T1925" i="1" l="1"/>
  <c r="V1926" i="1" s="1"/>
  <c r="W1924" i="1"/>
  <c r="V1925" i="1"/>
  <c r="U1926" i="1"/>
  <c r="U1927" i="1" l="1"/>
  <c r="W1925" i="1"/>
  <c r="T1926" i="1"/>
  <c r="W1926" i="1" l="1"/>
  <c r="T1927" i="1"/>
  <c r="V1928" i="1" s="1"/>
  <c r="U1928" i="1"/>
  <c r="V1927" i="1"/>
  <c r="U1929" i="1" l="1"/>
  <c r="W1927" i="1"/>
  <c r="T1928" i="1"/>
  <c r="W1928" i="1" l="1"/>
  <c r="T1929" i="1"/>
  <c r="V1930" i="1" s="1"/>
  <c r="V1929" i="1"/>
  <c r="U1930" i="1"/>
  <c r="U1931" i="1" l="1"/>
  <c r="T1930" i="1"/>
  <c r="W1929" i="1"/>
  <c r="T1931" i="1" l="1"/>
  <c r="V1932" i="1" s="1"/>
  <c r="W1930" i="1"/>
  <c r="B1927" i="1" s="1"/>
  <c r="V1931" i="1"/>
  <c r="U1932" i="1"/>
  <c r="U1933" i="1" l="1"/>
  <c r="W1931" i="1"/>
  <c r="T1932" i="1"/>
  <c r="T1933" i="1" l="1"/>
  <c r="V1934" i="1" s="1"/>
  <c r="W1932" i="1"/>
  <c r="V1933" i="1"/>
  <c r="U1934" i="1"/>
  <c r="U1935" i="1" l="1"/>
  <c r="T1934" i="1"/>
  <c r="W1933" i="1"/>
  <c r="W1934" i="1" l="1"/>
  <c r="T1935" i="1"/>
  <c r="V1936" i="1" s="1"/>
  <c r="V1935" i="1"/>
  <c r="U1936" i="1"/>
  <c r="U1937" i="1" l="1"/>
  <c r="W1935" i="1"/>
  <c r="T1936" i="1"/>
  <c r="T1937" i="1" l="1"/>
  <c r="V1938" i="1" s="1"/>
  <c r="W1936" i="1"/>
  <c r="U1938" i="1"/>
  <c r="V1937" i="1"/>
  <c r="U1939" i="1" l="1"/>
  <c r="W1937" i="1"/>
  <c r="B1934" i="1" s="1"/>
  <c r="T1938" i="1"/>
  <c r="W1938" i="1" l="1"/>
  <c r="T1939" i="1"/>
  <c r="U1940" i="1"/>
  <c r="V1940" i="1"/>
  <c r="V1939" i="1"/>
  <c r="U1941" i="1" l="1"/>
  <c r="T1940" i="1"/>
  <c r="W1939" i="1"/>
  <c r="W1940" i="1" l="1"/>
  <c r="T1941" i="1"/>
  <c r="V1942" i="1" s="1"/>
  <c r="V1941" i="1"/>
  <c r="U1942" i="1"/>
  <c r="U1943" i="1" l="1"/>
  <c r="T1942" i="1"/>
  <c r="W1941" i="1"/>
  <c r="W1942" i="1" l="1"/>
  <c r="T1943" i="1"/>
  <c r="V1944" i="1" s="1"/>
  <c r="V1943" i="1"/>
  <c r="U1944" i="1"/>
  <c r="U1945" i="1" l="1"/>
  <c r="W1943" i="1"/>
  <c r="T1944" i="1"/>
  <c r="W1944" i="1" l="1"/>
  <c r="B1941" i="1" s="1"/>
  <c r="T1945" i="1"/>
  <c r="V1946" i="1" s="1"/>
  <c r="V1945" i="1"/>
  <c r="U1946" i="1"/>
  <c r="U1947" i="1" l="1"/>
  <c r="W1945" i="1"/>
  <c r="T1946" i="1"/>
  <c r="U1948" i="1" l="1"/>
  <c r="W1946" i="1"/>
  <c r="T1947" i="1"/>
  <c r="V1947" i="1"/>
  <c r="W1947" i="1" l="1"/>
  <c r="T1948" i="1"/>
  <c r="U1949" i="1"/>
  <c r="V1948" i="1"/>
  <c r="W1948" i="1" l="1"/>
  <c r="T1949" i="1"/>
  <c r="V1950" i="1" s="1"/>
  <c r="V1949" i="1"/>
  <c r="U1950" i="1"/>
  <c r="U1951" i="1" l="1"/>
  <c r="W1949" i="1"/>
  <c r="T1950" i="1"/>
  <c r="T1951" i="1" l="1"/>
  <c r="V1952" i="1" s="1"/>
  <c r="W1950" i="1"/>
  <c r="U1952" i="1"/>
  <c r="V1951" i="1"/>
  <c r="U1953" i="1" l="1"/>
  <c r="W1951" i="1"/>
  <c r="B1948" i="1" s="1"/>
  <c r="T1952" i="1"/>
  <c r="W1952" i="1" l="1"/>
  <c r="T1953" i="1"/>
  <c r="V1954" i="1" s="1"/>
  <c r="V1953" i="1"/>
  <c r="U1954" i="1"/>
  <c r="T1954" i="1" l="1"/>
  <c r="V1955" i="1" s="1"/>
  <c r="W1953" i="1"/>
  <c r="U1955" i="1"/>
  <c r="U1956" i="1" l="1"/>
  <c r="W1954" i="1"/>
  <c r="T1955" i="1"/>
  <c r="W1955" i="1" l="1"/>
  <c r="T1956" i="1"/>
  <c r="V1956" i="1"/>
  <c r="U1957" i="1"/>
  <c r="V1957" i="1"/>
  <c r="U1958" i="1" l="1"/>
  <c r="T1957" i="1"/>
  <c r="W1956" i="1"/>
  <c r="W1957" i="1" l="1"/>
  <c r="T1958" i="1"/>
  <c r="V1959" i="1" s="1"/>
  <c r="U1959" i="1"/>
  <c r="V1958" i="1"/>
  <c r="U1960" i="1" l="1"/>
  <c r="W1958" i="1"/>
  <c r="B1955" i="1" s="1"/>
  <c r="T1959" i="1"/>
  <c r="T1960" i="1" l="1"/>
  <c r="V1961" i="1" s="1"/>
  <c r="W1959" i="1"/>
  <c r="U1961" i="1"/>
  <c r="V1960" i="1"/>
  <c r="U1962" i="1" l="1"/>
  <c r="W1960" i="1"/>
  <c r="T1961" i="1"/>
  <c r="W1961" i="1" l="1"/>
  <c r="T1962" i="1"/>
  <c r="V1963" i="1" s="1"/>
  <c r="V1962" i="1"/>
  <c r="U1963" i="1"/>
  <c r="U1964" i="1" l="1"/>
  <c r="T1963" i="1"/>
  <c r="W1962" i="1"/>
  <c r="T1964" i="1" l="1"/>
  <c r="V1965" i="1" s="1"/>
  <c r="W1963" i="1"/>
  <c r="V1964" i="1"/>
  <c r="U1965" i="1"/>
  <c r="U1966" i="1" l="1"/>
  <c r="T1965" i="1"/>
  <c r="W1964" i="1"/>
  <c r="W1965" i="1" l="1"/>
  <c r="B1962" i="1" s="1"/>
  <c r="T1966" i="1"/>
  <c r="V1967" i="1" s="1"/>
  <c r="U1967" i="1"/>
  <c r="V1966" i="1"/>
  <c r="U1968" i="1" l="1"/>
  <c r="T1967" i="1"/>
  <c r="W1966" i="1"/>
  <c r="T1968" i="1" l="1"/>
  <c r="V1969" i="1" s="1"/>
  <c r="W1967" i="1"/>
  <c r="U1969" i="1"/>
  <c r="V1968" i="1"/>
  <c r="U1970" i="1" l="1"/>
  <c r="W1968" i="1"/>
  <c r="T1969" i="1"/>
  <c r="T1970" i="1" l="1"/>
  <c r="V1971" i="1" s="1"/>
  <c r="W1969" i="1"/>
  <c r="V1970" i="1"/>
  <c r="U1971" i="1"/>
  <c r="U1972" i="1" l="1"/>
  <c r="T1971" i="1"/>
  <c r="W1970" i="1"/>
  <c r="T1972" i="1" l="1"/>
  <c r="V1973" i="1" s="1"/>
  <c r="W1971" i="1"/>
  <c r="U1973" i="1"/>
  <c r="V1972" i="1"/>
  <c r="U1974" i="1" l="1"/>
  <c r="T1973" i="1"/>
  <c r="W1972" i="1"/>
  <c r="B1969" i="1" s="1"/>
  <c r="T1974" i="1" l="1"/>
  <c r="V1975" i="1" s="1"/>
  <c r="W1973" i="1"/>
  <c r="U1975" i="1"/>
  <c r="V1974" i="1"/>
  <c r="U1976" i="1" l="1"/>
  <c r="T1975" i="1"/>
  <c r="W1974" i="1"/>
  <c r="T1976" i="1" l="1"/>
  <c r="V1977" i="1" s="1"/>
  <c r="W1975" i="1"/>
  <c r="U1977" i="1"/>
  <c r="V1976" i="1"/>
  <c r="U1978" i="1" l="1"/>
  <c r="T1977" i="1"/>
  <c r="W1976" i="1"/>
  <c r="T1978" i="1" l="1"/>
  <c r="V1979" i="1" s="1"/>
  <c r="W1977" i="1"/>
  <c r="U1979" i="1"/>
  <c r="V1978" i="1"/>
  <c r="U1980" i="1" l="1"/>
  <c r="T1979" i="1"/>
  <c r="W1978" i="1"/>
  <c r="W1979" i="1" l="1"/>
  <c r="B1976" i="1" s="1"/>
  <c r="T1980" i="1"/>
  <c r="V1981" i="1" s="1"/>
  <c r="U1981" i="1"/>
  <c r="V1980" i="1"/>
  <c r="U1982" i="1" l="1"/>
  <c r="T1981" i="1"/>
  <c r="W1980" i="1"/>
  <c r="T1982" i="1" l="1"/>
  <c r="V1983" i="1" s="1"/>
  <c r="W1981" i="1"/>
  <c r="U1983" i="1"/>
  <c r="V1982" i="1"/>
  <c r="U1984" i="1" l="1"/>
  <c r="W1982" i="1"/>
  <c r="T1983" i="1"/>
  <c r="T1984" i="1" l="1"/>
  <c r="V1985" i="1" s="1"/>
  <c r="W1983" i="1"/>
  <c r="U1985" i="1"/>
  <c r="V1984" i="1"/>
  <c r="U1986" i="1" l="1"/>
  <c r="T1985" i="1"/>
  <c r="W1984" i="1"/>
  <c r="T1986" i="1" l="1"/>
  <c r="V1987" i="1" s="1"/>
  <c r="W1985" i="1"/>
  <c r="U1987" i="1"/>
  <c r="V1986" i="1"/>
  <c r="U1988" i="1" l="1"/>
  <c r="T1987" i="1"/>
  <c r="W1986" i="1"/>
  <c r="B1983" i="1" s="1"/>
  <c r="W1987" i="1" l="1"/>
  <c r="T1988" i="1"/>
  <c r="V1989" i="1" s="1"/>
  <c r="U1989" i="1"/>
  <c r="V1988" i="1"/>
  <c r="U1990" i="1" l="1"/>
  <c r="W1988" i="1"/>
  <c r="T1989" i="1"/>
  <c r="W1989" i="1" l="1"/>
  <c r="T1990" i="1"/>
  <c r="V1991" i="1" s="1"/>
  <c r="U1991" i="1"/>
  <c r="V1990" i="1"/>
  <c r="U1992" i="1" l="1"/>
  <c r="T1991" i="1"/>
  <c r="W1990" i="1"/>
  <c r="T1992" i="1" l="1"/>
  <c r="V1993" i="1" s="1"/>
  <c r="W1991" i="1"/>
  <c r="U1993" i="1"/>
  <c r="V1992" i="1"/>
  <c r="U1994" i="1" l="1"/>
  <c r="W1992" i="1"/>
  <c r="T1993" i="1"/>
  <c r="T1994" i="1" l="1"/>
  <c r="V1995" i="1" s="1"/>
  <c r="W1993" i="1"/>
  <c r="B1990" i="1" s="1"/>
  <c r="U1995" i="1"/>
  <c r="V1994" i="1"/>
  <c r="U1996" i="1" l="1"/>
  <c r="T1995" i="1"/>
  <c r="W1994" i="1"/>
  <c r="T1996" i="1" l="1"/>
  <c r="V1997" i="1" s="1"/>
  <c r="W1995" i="1"/>
  <c r="U1997" i="1"/>
  <c r="V1996" i="1"/>
  <c r="U1998" i="1" l="1"/>
  <c r="W1996" i="1"/>
  <c r="T1997" i="1"/>
  <c r="W1997" i="1" l="1"/>
  <c r="T1998" i="1"/>
  <c r="V1999" i="1" s="1"/>
  <c r="U1999" i="1"/>
  <c r="V1998" i="1"/>
  <c r="U2000" i="1" l="1"/>
  <c r="T1999" i="1"/>
  <c r="W1998" i="1"/>
  <c r="W1999" i="1" l="1"/>
  <c r="T2000" i="1"/>
  <c r="V2001" i="1" s="1"/>
  <c r="U2001" i="1"/>
  <c r="V2000" i="1"/>
  <c r="U2002" i="1" l="1"/>
  <c r="W2000" i="1"/>
  <c r="B1997" i="1" s="1"/>
  <c r="T2001" i="1"/>
  <c r="W2001" i="1" l="1"/>
  <c r="T2002" i="1"/>
  <c r="V2003" i="1" s="1"/>
  <c r="U2003" i="1"/>
  <c r="V2002" i="1"/>
  <c r="U2004" i="1" l="1"/>
  <c r="T2003" i="1"/>
  <c r="W2002" i="1"/>
  <c r="T2004" i="1" l="1"/>
  <c r="V2005" i="1" s="1"/>
  <c r="W2003" i="1"/>
  <c r="U2005" i="1"/>
  <c r="V2004" i="1"/>
  <c r="U2006" i="1" l="1"/>
  <c r="W2004" i="1"/>
  <c r="T2005" i="1"/>
  <c r="T2006" i="1" l="1"/>
  <c r="V2007" i="1" s="1"/>
  <c r="W2005" i="1"/>
  <c r="U2007" i="1"/>
  <c r="V2006" i="1"/>
  <c r="U2008" i="1" l="1"/>
  <c r="W2006" i="1"/>
  <c r="T2007" i="1"/>
  <c r="W2007" i="1" l="1"/>
  <c r="B2004" i="1" s="1"/>
  <c r="T2008" i="1"/>
  <c r="V2009" i="1" s="1"/>
  <c r="U2009" i="1"/>
  <c r="V2008" i="1"/>
  <c r="U2010" i="1" l="1"/>
  <c r="T2009" i="1"/>
  <c r="W2008" i="1"/>
  <c r="W2009" i="1" l="1"/>
  <c r="T2010" i="1"/>
  <c r="V2011" i="1" s="1"/>
  <c r="U2011" i="1"/>
  <c r="V2010" i="1"/>
  <c r="U2012" i="1" l="1"/>
  <c r="W2010" i="1"/>
  <c r="T2011" i="1"/>
  <c r="T2012" i="1" l="1"/>
  <c r="V2013" i="1" s="1"/>
  <c r="W2011" i="1"/>
  <c r="V2012" i="1"/>
  <c r="U2013" i="1"/>
  <c r="U2014" i="1" l="1"/>
  <c r="T2013" i="1"/>
  <c r="W2012" i="1"/>
  <c r="W2013" i="1" l="1"/>
  <c r="T2014" i="1"/>
  <c r="V2015" i="1" s="1"/>
  <c r="U2015" i="1"/>
  <c r="V2014" i="1"/>
  <c r="U2016" i="1" l="1"/>
  <c r="T2015" i="1"/>
  <c r="W2014" i="1"/>
  <c r="B2011" i="1" s="1"/>
  <c r="T2016" i="1" l="1"/>
  <c r="V2017" i="1" s="1"/>
  <c r="W2015" i="1"/>
  <c r="V2016" i="1"/>
  <c r="U2017" i="1"/>
  <c r="U2018" i="1" l="1"/>
  <c r="T2017" i="1"/>
  <c r="W2016" i="1"/>
  <c r="T2018" i="1" l="1"/>
  <c r="V2019" i="1" s="1"/>
  <c r="W2017" i="1"/>
  <c r="V2018" i="1"/>
  <c r="U2019" i="1"/>
  <c r="U2020" i="1" l="1"/>
  <c r="T2019" i="1"/>
  <c r="W2018" i="1"/>
  <c r="T2020" i="1" l="1"/>
  <c r="V2021" i="1" s="1"/>
  <c r="W2019" i="1"/>
  <c r="U2021" i="1"/>
  <c r="V2020" i="1"/>
  <c r="U2022" i="1" l="1"/>
  <c r="T2021" i="1"/>
  <c r="W2020" i="1"/>
  <c r="W2021" i="1" l="1"/>
  <c r="B2018" i="1" s="1"/>
  <c r="T2022" i="1"/>
  <c r="V2023" i="1" s="1"/>
  <c r="U2023" i="1"/>
  <c r="V2022" i="1"/>
  <c r="U2024" i="1" l="1"/>
  <c r="T2023" i="1"/>
  <c r="W2022" i="1"/>
  <c r="T2024" i="1" l="1"/>
  <c r="V2025" i="1" s="1"/>
  <c r="W2023" i="1"/>
  <c r="U2025" i="1"/>
  <c r="V2024" i="1"/>
  <c r="U2026" i="1" l="1"/>
  <c r="W2024" i="1"/>
  <c r="T2025" i="1"/>
  <c r="W2025" i="1" l="1"/>
  <c r="T2026" i="1"/>
  <c r="V2027" i="1" s="1"/>
  <c r="U2027" i="1"/>
  <c r="V2026" i="1"/>
  <c r="U2028" i="1" l="1"/>
  <c r="W2026" i="1"/>
  <c r="T2027" i="1"/>
  <c r="W2027" i="1" l="1"/>
  <c r="T2028" i="1"/>
  <c r="V2029" i="1" s="1"/>
  <c r="U2029" i="1"/>
  <c r="V2028" i="1"/>
  <c r="U2030" i="1" l="1"/>
  <c r="W2028" i="1"/>
  <c r="B2025" i="1" s="1"/>
  <c r="T2029" i="1"/>
  <c r="T2030" i="1" l="1"/>
  <c r="V2031" i="1" s="1"/>
  <c r="W2029" i="1"/>
  <c r="U2031" i="1"/>
  <c r="V2030" i="1"/>
  <c r="U2032" i="1" l="1"/>
  <c r="W2030" i="1"/>
  <c r="T2031" i="1"/>
  <c r="W2031" i="1" l="1"/>
  <c r="T2032" i="1"/>
  <c r="V2033" i="1" s="1"/>
  <c r="U2033" i="1"/>
  <c r="V2032" i="1"/>
  <c r="U2034" i="1" l="1"/>
  <c r="T2033" i="1"/>
  <c r="W2032" i="1"/>
  <c r="W2033" i="1" l="1"/>
  <c r="T2034" i="1"/>
  <c r="V2035" i="1" s="1"/>
  <c r="U2035" i="1"/>
  <c r="V2034" i="1"/>
  <c r="U2036" i="1" l="1"/>
  <c r="W2034" i="1"/>
  <c r="T2035" i="1"/>
  <c r="T2036" i="1" l="1"/>
  <c r="V2037" i="1" s="1"/>
  <c r="W2035" i="1"/>
  <c r="B2032" i="1" s="1"/>
  <c r="U2037" i="1"/>
  <c r="V2036" i="1"/>
  <c r="U2038" i="1" l="1"/>
  <c r="T2037" i="1"/>
  <c r="W2036" i="1"/>
  <c r="T2038" i="1" l="1"/>
  <c r="V2039" i="1" s="1"/>
  <c r="W2037" i="1"/>
  <c r="U2039" i="1"/>
  <c r="V2038" i="1"/>
  <c r="U2040" i="1" l="1"/>
  <c r="W2038" i="1"/>
  <c r="T2039" i="1"/>
  <c r="W2039" i="1" l="1"/>
  <c r="T2040" i="1"/>
  <c r="V2041" i="1" s="1"/>
  <c r="U2041" i="1"/>
  <c r="V2040" i="1"/>
  <c r="U2042" i="1" l="1"/>
  <c r="T2041" i="1"/>
  <c r="W2040" i="1"/>
  <c r="W2041" i="1" l="1"/>
  <c r="T2042" i="1"/>
  <c r="V2043" i="1" s="1"/>
  <c r="U2043" i="1"/>
  <c r="V2042" i="1"/>
  <c r="U2044" i="1" l="1"/>
  <c r="W2042" i="1"/>
  <c r="B2039" i="1" s="1"/>
  <c r="T2043" i="1"/>
  <c r="T2044" i="1" l="1"/>
  <c r="V2045" i="1" s="1"/>
  <c r="W2043" i="1"/>
  <c r="U2045" i="1"/>
  <c r="V2044" i="1"/>
  <c r="U2046" i="1" l="1"/>
  <c r="T2045" i="1"/>
  <c r="W2044" i="1"/>
  <c r="T2046" i="1" l="1"/>
  <c r="V2047" i="1" s="1"/>
  <c r="W2045" i="1"/>
  <c r="U2047" i="1"/>
  <c r="V2046" i="1"/>
  <c r="U2048" i="1" l="1"/>
  <c r="W2046" i="1"/>
  <c r="T2047" i="1"/>
  <c r="T2048" i="1" l="1"/>
  <c r="V2049" i="1" s="1"/>
  <c r="W2047" i="1"/>
  <c r="U2049" i="1"/>
  <c r="V2048" i="1"/>
  <c r="U2050" i="1" l="1"/>
  <c r="T2049" i="1"/>
  <c r="W2048" i="1"/>
  <c r="W2049" i="1" l="1"/>
  <c r="B2046" i="1" s="1"/>
  <c r="T2050" i="1"/>
  <c r="V2051" i="1" s="1"/>
  <c r="U2051" i="1"/>
  <c r="V2050" i="1"/>
  <c r="U2052" i="1" l="1"/>
  <c r="T2051" i="1"/>
  <c r="W2050" i="1"/>
  <c r="T2052" i="1" l="1"/>
  <c r="V2053" i="1" s="1"/>
  <c r="W2051" i="1"/>
  <c r="U2053" i="1"/>
  <c r="V2052" i="1"/>
  <c r="U2054" i="1" l="1"/>
  <c r="W2052" i="1"/>
  <c r="T2053" i="1"/>
  <c r="T2054" i="1" l="1"/>
  <c r="V2055" i="1" s="1"/>
  <c r="W2053" i="1"/>
  <c r="U2055" i="1"/>
  <c r="V2054" i="1"/>
  <c r="U2056" i="1" l="1"/>
  <c r="W2054" i="1"/>
  <c r="T2055" i="1"/>
  <c r="W2055" i="1" l="1"/>
  <c r="T2056" i="1"/>
  <c r="V2057" i="1" s="1"/>
  <c r="U2057" i="1"/>
  <c r="V2056" i="1"/>
  <c r="U2058" i="1" l="1"/>
  <c r="T2057" i="1"/>
  <c r="W2056" i="1"/>
  <c r="B2053" i="1" s="1"/>
  <c r="T2058" i="1" l="1"/>
  <c r="V2059" i="1" s="1"/>
  <c r="W2057" i="1"/>
  <c r="U2059" i="1"/>
  <c r="V2058" i="1"/>
  <c r="U2060" i="1" l="1"/>
  <c r="T2059" i="1"/>
  <c r="W2058" i="1"/>
  <c r="T2060" i="1" l="1"/>
  <c r="V2061" i="1" s="1"/>
  <c r="W2059" i="1"/>
  <c r="U2061" i="1"/>
  <c r="V2060" i="1"/>
  <c r="U2062" i="1" l="1"/>
  <c r="W2060" i="1"/>
  <c r="T2061" i="1"/>
  <c r="T2062" i="1" l="1"/>
  <c r="V2063" i="1" s="1"/>
  <c r="W2061" i="1"/>
  <c r="U2063" i="1"/>
  <c r="V2062" i="1"/>
  <c r="U2064" i="1" l="1"/>
  <c r="T2063" i="1"/>
  <c r="W2062" i="1"/>
  <c r="U2065" i="1" l="1"/>
  <c r="W2063" i="1"/>
  <c r="B2060" i="1" s="1"/>
  <c r="T2064" i="1"/>
  <c r="V2064" i="1"/>
  <c r="W2064" i="1" l="1"/>
  <c r="T2065" i="1"/>
  <c r="V2066" i="1" s="1"/>
  <c r="U2066" i="1"/>
  <c r="V2065" i="1"/>
  <c r="U2067" i="1" l="1"/>
  <c r="T2066" i="1"/>
  <c r="W2065" i="1"/>
  <c r="W2066" i="1" l="1"/>
  <c r="T2067" i="1"/>
  <c r="V2068" i="1" s="1"/>
  <c r="U2068" i="1"/>
  <c r="V2067" i="1"/>
  <c r="U2069" i="1" l="1"/>
  <c r="T2068" i="1"/>
  <c r="W2067" i="1"/>
  <c r="W2068" i="1" l="1"/>
  <c r="T2069" i="1"/>
  <c r="V2070" i="1" s="1"/>
  <c r="U2070" i="1"/>
  <c r="V2069" i="1"/>
  <c r="U2071" i="1" l="1"/>
  <c r="W2069" i="1"/>
  <c r="T2070" i="1"/>
  <c r="T2071" i="1" l="1"/>
  <c r="V2072" i="1" s="1"/>
  <c r="W2070" i="1"/>
  <c r="B2067" i="1" s="1"/>
  <c r="V2071" i="1"/>
  <c r="U2072" i="1"/>
  <c r="U2073" i="1" l="1"/>
  <c r="T2072" i="1"/>
  <c r="W2071" i="1"/>
  <c r="T2073" i="1" l="1"/>
  <c r="V2074" i="1" s="1"/>
  <c r="W2072" i="1"/>
  <c r="V2073" i="1"/>
  <c r="U2074" i="1"/>
  <c r="U2075" i="1" l="1"/>
  <c r="T2074" i="1"/>
  <c r="W2073" i="1"/>
  <c r="T2075" i="1" l="1"/>
  <c r="V2076" i="1" s="1"/>
  <c r="W2074" i="1"/>
  <c r="U2076" i="1"/>
  <c r="V2075" i="1"/>
  <c r="U2077" i="1" l="1"/>
  <c r="T2076" i="1"/>
  <c r="W2075" i="1"/>
  <c r="T2077" i="1" l="1"/>
  <c r="W2076" i="1"/>
  <c r="V2078" i="1"/>
  <c r="U2078" i="1"/>
  <c r="V2077" i="1"/>
  <c r="U2079" i="1" l="1"/>
  <c r="T2078" i="1"/>
  <c r="W2077" i="1"/>
  <c r="B2074" i="1" s="1"/>
  <c r="T2079" i="1" l="1"/>
  <c r="V2080" i="1" s="1"/>
  <c r="W2078" i="1"/>
  <c r="U2080" i="1"/>
  <c r="V2079" i="1"/>
  <c r="U2081" i="1" l="1"/>
  <c r="W2079" i="1"/>
  <c r="T2080" i="1"/>
  <c r="W2080" i="1" l="1"/>
  <c r="T2081" i="1"/>
  <c r="V2082" i="1" s="1"/>
  <c r="U2082" i="1"/>
  <c r="V2081" i="1"/>
  <c r="U2083" i="1" l="1"/>
  <c r="T2082" i="1"/>
  <c r="W2081" i="1"/>
  <c r="T2083" i="1" l="1"/>
  <c r="V2084" i="1" s="1"/>
  <c r="W2082" i="1"/>
  <c r="U2084" i="1"/>
  <c r="V2083" i="1"/>
  <c r="U2085" i="1" l="1"/>
  <c r="W2083" i="1"/>
  <c r="T2084" i="1"/>
  <c r="T2085" i="1" l="1"/>
  <c r="W2084" i="1"/>
  <c r="B2081" i="1" s="1"/>
  <c r="U2086" i="1"/>
  <c r="V2086" i="1"/>
  <c r="V2085" i="1"/>
  <c r="U2087" i="1" l="1"/>
  <c r="W2085" i="1"/>
  <c r="T2086" i="1"/>
  <c r="T2087" i="1" l="1"/>
  <c r="W2086" i="1"/>
  <c r="U2088" i="1"/>
  <c r="V2088" i="1"/>
  <c r="V2087" i="1"/>
  <c r="U2089" i="1" l="1"/>
  <c r="T2088" i="1"/>
  <c r="W2087" i="1"/>
  <c r="U2090" i="1" l="1"/>
  <c r="W2088" i="1"/>
  <c r="T2089" i="1"/>
  <c r="V2089" i="1"/>
  <c r="T2090" i="1" l="1"/>
  <c r="V2091" i="1" s="1"/>
  <c r="W2089" i="1"/>
  <c r="U2091" i="1"/>
  <c r="V2090" i="1"/>
  <c r="U2092" i="1" l="1"/>
  <c r="T2091" i="1"/>
  <c r="W2090" i="1"/>
  <c r="W2091" i="1" l="1"/>
  <c r="B2088" i="1" s="1"/>
  <c r="T2092" i="1"/>
  <c r="V2093" i="1" s="1"/>
  <c r="V2092" i="1"/>
  <c r="U2093" i="1"/>
  <c r="U2094" i="1" l="1"/>
  <c r="T2093" i="1"/>
  <c r="W2092" i="1"/>
  <c r="T2094" i="1" l="1"/>
  <c r="V2095" i="1" s="1"/>
  <c r="W2093" i="1"/>
  <c r="V2094" i="1"/>
  <c r="U2095" i="1"/>
  <c r="U2096" i="1" l="1"/>
  <c r="W2094" i="1"/>
  <c r="T2095" i="1"/>
  <c r="T2096" i="1" l="1"/>
  <c r="V2097" i="1" s="1"/>
  <c r="W2095" i="1"/>
  <c r="V2096" i="1"/>
  <c r="U2097" i="1"/>
  <c r="U2098" i="1" l="1"/>
  <c r="W2096" i="1"/>
  <c r="T2097" i="1"/>
  <c r="W2097" i="1" l="1"/>
  <c r="T2098" i="1"/>
  <c r="V2099" i="1" s="1"/>
  <c r="U2099" i="1"/>
  <c r="V2098" i="1"/>
  <c r="U2100" i="1" l="1"/>
  <c r="T2099" i="1"/>
  <c r="W2098" i="1"/>
  <c r="B2095" i="1" s="1"/>
  <c r="W2099" i="1" l="1"/>
  <c r="T2100" i="1"/>
  <c r="V2101" i="1" s="1"/>
  <c r="U2101" i="1"/>
  <c r="V2100" i="1"/>
  <c r="U2102" i="1" l="1"/>
  <c r="W2100" i="1"/>
  <c r="T2101" i="1"/>
  <c r="T2102" i="1" l="1"/>
  <c r="V2103" i="1" s="1"/>
  <c r="W2101" i="1"/>
  <c r="U2103" i="1"/>
  <c r="V2102" i="1"/>
  <c r="U2104" i="1" l="1"/>
  <c r="W2102" i="1"/>
  <c r="T2103" i="1"/>
  <c r="T2104" i="1" l="1"/>
  <c r="V2105" i="1" s="1"/>
  <c r="W2103" i="1"/>
  <c r="U2105" i="1"/>
  <c r="V2104" i="1"/>
  <c r="U2106" i="1" l="1"/>
  <c r="T2105" i="1"/>
  <c r="W2104" i="1"/>
  <c r="W2105" i="1" l="1"/>
  <c r="B2102" i="1" s="1"/>
  <c r="T2106" i="1"/>
  <c r="V2107" i="1" s="1"/>
  <c r="V2106" i="1"/>
  <c r="U2107" i="1"/>
  <c r="U2108" i="1" l="1"/>
  <c r="T2107" i="1"/>
  <c r="W2106" i="1"/>
  <c r="U2109" i="1" l="1"/>
  <c r="T2108" i="1"/>
  <c r="W2107" i="1"/>
  <c r="V2108" i="1"/>
  <c r="W2108" i="1" l="1"/>
  <c r="T2109" i="1"/>
  <c r="V2110" i="1" s="1"/>
  <c r="U2110" i="1"/>
  <c r="V2109" i="1"/>
  <c r="U2111" i="1" l="1"/>
  <c r="W2109" i="1"/>
  <c r="T2110" i="1"/>
  <c r="T2111" i="1" l="1"/>
  <c r="V2112" i="1" s="1"/>
  <c r="W2110" i="1"/>
  <c r="V2111" i="1"/>
  <c r="U2112" i="1"/>
  <c r="U2113" i="1" l="1"/>
  <c r="T2112" i="1"/>
  <c r="W2111" i="1"/>
  <c r="T2113" i="1" l="1"/>
  <c r="V2114" i="1" s="1"/>
  <c r="W2112" i="1"/>
  <c r="B2109" i="1" s="1"/>
  <c r="U2114" i="1"/>
  <c r="V2113" i="1"/>
  <c r="U2115" i="1" l="1"/>
  <c r="W2113" i="1"/>
  <c r="T2114" i="1"/>
  <c r="T2115" i="1" l="1"/>
  <c r="V2116" i="1" s="1"/>
  <c r="W2114" i="1"/>
  <c r="U2116" i="1"/>
  <c r="V2115" i="1"/>
  <c r="U2117" i="1" l="1"/>
  <c r="T2116" i="1"/>
  <c r="W2115" i="1"/>
  <c r="W2116" i="1" l="1"/>
  <c r="T2117" i="1"/>
  <c r="V2118" i="1" s="1"/>
  <c r="U2118" i="1"/>
  <c r="V2117" i="1"/>
  <c r="U2119" i="1" l="1"/>
  <c r="W2117" i="1"/>
  <c r="T2118" i="1"/>
  <c r="T2119" i="1" l="1"/>
  <c r="V2120" i="1" s="1"/>
  <c r="W2118" i="1"/>
  <c r="U2120" i="1"/>
  <c r="V2119" i="1"/>
  <c r="U2121" i="1" l="1"/>
  <c r="W2119" i="1"/>
  <c r="B2116" i="1" s="1"/>
  <c r="T2120" i="1"/>
  <c r="T2121" i="1" l="1"/>
  <c r="V2122" i="1" s="1"/>
  <c r="W2120" i="1"/>
  <c r="U2122" i="1"/>
  <c r="V2121" i="1"/>
  <c r="U2123" i="1" l="1"/>
  <c r="W2121" i="1"/>
  <c r="T2122" i="1"/>
  <c r="T2123" i="1" l="1"/>
  <c r="V2124" i="1" s="1"/>
  <c r="W2122" i="1"/>
  <c r="U2124" i="1"/>
  <c r="V2123" i="1"/>
  <c r="U2125" i="1" l="1"/>
  <c r="W2123" i="1"/>
  <c r="T2124" i="1"/>
  <c r="W2124" i="1" l="1"/>
  <c r="T2125" i="1"/>
  <c r="V2126" i="1" s="1"/>
  <c r="U2126" i="1"/>
  <c r="V2125" i="1"/>
  <c r="U2127" i="1" l="1"/>
  <c r="T2126" i="1"/>
  <c r="W2125" i="1"/>
  <c r="W2126" i="1" l="1"/>
  <c r="B2123" i="1" s="1"/>
  <c r="T2127" i="1"/>
  <c r="V2128" i="1" s="1"/>
  <c r="V2127" i="1"/>
  <c r="U2128" i="1"/>
  <c r="U2129" i="1" l="1"/>
  <c r="T2128" i="1"/>
  <c r="W2127" i="1"/>
  <c r="T2129" i="1" l="1"/>
  <c r="V2130" i="1" s="1"/>
  <c r="W2128" i="1"/>
  <c r="U2130" i="1"/>
  <c r="V2129" i="1"/>
  <c r="U2131" i="1" l="1"/>
  <c r="W2129" i="1"/>
  <c r="T2130" i="1"/>
  <c r="W2130" i="1" l="1"/>
  <c r="T2131" i="1"/>
  <c r="V2132" i="1" s="1"/>
  <c r="U2132" i="1"/>
  <c r="V2131" i="1"/>
  <c r="U2133" i="1" l="1"/>
  <c r="T2132" i="1"/>
  <c r="W2131" i="1"/>
  <c r="W2132" i="1" l="1"/>
  <c r="T2133" i="1"/>
  <c r="V2134" i="1" s="1"/>
  <c r="V2133" i="1"/>
  <c r="U2134" i="1"/>
  <c r="U2135" i="1" l="1"/>
  <c r="W2133" i="1"/>
  <c r="B2130" i="1" s="1"/>
  <c r="T2134" i="1"/>
  <c r="T2135" i="1" l="1"/>
  <c r="V2136" i="1" s="1"/>
  <c r="W2134" i="1"/>
  <c r="U2136" i="1"/>
  <c r="V2135" i="1"/>
  <c r="U2137" i="1" l="1"/>
  <c r="W2135" i="1"/>
  <c r="T2136" i="1"/>
  <c r="T2137" i="1" l="1"/>
  <c r="V2138" i="1" s="1"/>
  <c r="W2136" i="1"/>
  <c r="U2138" i="1"/>
  <c r="V2137" i="1"/>
  <c r="U2139" i="1" l="1"/>
  <c r="T2138" i="1"/>
  <c r="W2137" i="1"/>
  <c r="T2139" i="1" l="1"/>
  <c r="V2140" i="1" s="1"/>
  <c r="W2138" i="1"/>
  <c r="U2140" i="1"/>
  <c r="V2139" i="1"/>
  <c r="U2141" i="1" l="1"/>
  <c r="T2140" i="1"/>
  <c r="W2139" i="1"/>
  <c r="T2141" i="1" l="1"/>
  <c r="V2142" i="1" s="1"/>
  <c r="W2140" i="1"/>
  <c r="B2137" i="1" s="1"/>
  <c r="U2142" i="1"/>
  <c r="V2141" i="1"/>
  <c r="U2143" i="1" l="1"/>
  <c r="T2142" i="1"/>
  <c r="W2141" i="1"/>
  <c r="W2142" i="1" l="1"/>
  <c r="T2143" i="1"/>
  <c r="V2144" i="1" s="1"/>
  <c r="U2144" i="1"/>
  <c r="V2143" i="1"/>
  <c r="U2145" i="1" l="1"/>
  <c r="W2143" i="1"/>
  <c r="T2144" i="1"/>
  <c r="T2145" i="1" l="1"/>
  <c r="W2144" i="1"/>
  <c r="V2145" i="1"/>
  <c r="U2146" i="1"/>
  <c r="V2146" i="1"/>
  <c r="U2147" i="1" l="1"/>
  <c r="T2146" i="1"/>
  <c r="W2145" i="1"/>
  <c r="T2147" i="1" l="1"/>
  <c r="V2148" i="1" s="1"/>
  <c r="W2146" i="1"/>
  <c r="V2147" i="1"/>
  <c r="U2148" i="1"/>
  <c r="U2149" i="1" l="1"/>
  <c r="W2147" i="1"/>
  <c r="B2144" i="1" s="1"/>
  <c r="T2148" i="1"/>
  <c r="W2148" i="1" l="1"/>
  <c r="T2149" i="1"/>
  <c r="V2150" i="1" s="1"/>
  <c r="V2149" i="1"/>
  <c r="U2150" i="1"/>
  <c r="U2151" i="1" l="1"/>
  <c r="W2149" i="1"/>
  <c r="T2150" i="1"/>
  <c r="T2151" i="1" l="1"/>
  <c r="V2152" i="1" s="1"/>
  <c r="W2150" i="1"/>
  <c r="V2151" i="1"/>
  <c r="U2152" i="1"/>
  <c r="U2153" i="1" l="1"/>
  <c r="T2152" i="1"/>
  <c r="W2151" i="1"/>
  <c r="W2152" i="1" l="1"/>
  <c r="T2153" i="1"/>
  <c r="V2153" i="1"/>
  <c r="U2154" i="1"/>
  <c r="T2154" i="1" l="1"/>
  <c r="V2155" i="1" s="1"/>
  <c r="W2153" i="1"/>
  <c r="V2154" i="1"/>
  <c r="U2155" i="1"/>
  <c r="U2156" i="1" l="1"/>
  <c r="T2155" i="1"/>
  <c r="W2154" i="1"/>
  <c r="B2151" i="1" s="1"/>
  <c r="T2156" i="1" l="1"/>
  <c r="V2157" i="1" s="1"/>
  <c r="W2155" i="1"/>
  <c r="U2157" i="1"/>
  <c r="V2156" i="1"/>
  <c r="U2158" i="1" l="1"/>
  <c r="W2156" i="1"/>
  <c r="T2157" i="1"/>
  <c r="W2157" i="1" l="1"/>
  <c r="T2158" i="1"/>
  <c r="V2159" i="1" s="1"/>
  <c r="U2159" i="1"/>
  <c r="V2158" i="1"/>
  <c r="U2160" i="1" l="1"/>
  <c r="W2158" i="1"/>
  <c r="T2159" i="1"/>
  <c r="T2160" i="1" l="1"/>
  <c r="V2161" i="1" s="1"/>
  <c r="W2159" i="1"/>
  <c r="U2161" i="1"/>
  <c r="V2160" i="1"/>
  <c r="U2162" i="1" l="1"/>
  <c r="T2161" i="1"/>
  <c r="W2160" i="1"/>
  <c r="T2162" i="1" l="1"/>
  <c r="V2163" i="1" s="1"/>
  <c r="W2161" i="1"/>
  <c r="B2158" i="1" s="1"/>
  <c r="U2163" i="1"/>
  <c r="V2162" i="1"/>
  <c r="U2164" i="1" l="1"/>
  <c r="T2163" i="1"/>
  <c r="W2162" i="1"/>
  <c r="T2164" i="1" l="1"/>
  <c r="V2165" i="1" s="1"/>
  <c r="W2163" i="1"/>
  <c r="U2165" i="1"/>
  <c r="V2164" i="1"/>
  <c r="U2166" i="1" l="1"/>
  <c r="T2165" i="1"/>
  <c r="W2164" i="1"/>
  <c r="U2167" i="1" l="1"/>
  <c r="T2166" i="1"/>
  <c r="W2165" i="1"/>
  <c r="V2166" i="1"/>
  <c r="T2167" i="1" l="1"/>
  <c r="V2168" i="1" s="1"/>
  <c r="W2166" i="1"/>
  <c r="U2168" i="1"/>
  <c r="V2167" i="1"/>
  <c r="U2169" i="1" l="1"/>
  <c r="T2168" i="1"/>
  <c r="W2167" i="1"/>
  <c r="T2169" i="1" l="1"/>
  <c r="V2170" i="1" s="1"/>
  <c r="W2168" i="1"/>
  <c r="B2165" i="1" s="1"/>
  <c r="U2170" i="1"/>
  <c r="V2169" i="1"/>
  <c r="U2171" i="1" l="1"/>
  <c r="T2170" i="1"/>
  <c r="W2169" i="1"/>
  <c r="T2171" i="1" l="1"/>
  <c r="V2172" i="1" s="1"/>
  <c r="W2170" i="1"/>
  <c r="U2172" i="1"/>
  <c r="V2171" i="1"/>
  <c r="U2173" i="1" l="1"/>
  <c r="T2172" i="1"/>
  <c r="W2171" i="1"/>
  <c r="T2173" i="1" l="1"/>
  <c r="V2174" i="1" s="1"/>
  <c r="W2172" i="1"/>
  <c r="U2174" i="1"/>
  <c r="V2173" i="1"/>
  <c r="U2175" i="1" l="1"/>
  <c r="T2174" i="1"/>
  <c r="W2173" i="1"/>
  <c r="T2175" i="1" l="1"/>
  <c r="V2176" i="1" s="1"/>
  <c r="W2174" i="1"/>
  <c r="U2176" i="1"/>
  <c r="V2175" i="1"/>
  <c r="U2177" i="1" l="1"/>
  <c r="T2176" i="1"/>
  <c r="W2175" i="1"/>
  <c r="B2172" i="1" s="1"/>
  <c r="T2177" i="1" l="1"/>
  <c r="V2178" i="1" s="1"/>
  <c r="W2176" i="1"/>
  <c r="U2178" i="1"/>
  <c r="V2177" i="1"/>
  <c r="U2179" i="1" l="1"/>
  <c r="T2178" i="1"/>
  <c r="W2177" i="1"/>
  <c r="T2179" i="1" l="1"/>
  <c r="V2180" i="1" s="1"/>
  <c r="W2178" i="1"/>
  <c r="V2179" i="1"/>
  <c r="U2180" i="1"/>
  <c r="U2181" i="1" l="1"/>
  <c r="T2180" i="1"/>
  <c r="W2179" i="1"/>
  <c r="T2181" i="1" l="1"/>
  <c r="V2182" i="1" s="1"/>
  <c r="W2180" i="1"/>
  <c r="V2181" i="1"/>
  <c r="U2182" i="1"/>
  <c r="U2183" i="1" l="1"/>
  <c r="T2182" i="1"/>
  <c r="W2181" i="1"/>
  <c r="T2183" i="1" l="1"/>
  <c r="V2184" i="1" s="1"/>
  <c r="W2182" i="1"/>
  <c r="B2179" i="1" s="1"/>
  <c r="U2184" i="1"/>
  <c r="V2183" i="1"/>
  <c r="U2185" i="1" l="1"/>
  <c r="W2183" i="1"/>
  <c r="T2184" i="1"/>
  <c r="T2185" i="1" l="1"/>
  <c r="V2186" i="1" s="1"/>
  <c r="W2184" i="1"/>
  <c r="U2186" i="1"/>
  <c r="V2185" i="1"/>
  <c r="U2187" i="1" l="1"/>
  <c r="W2185" i="1"/>
  <c r="T2186" i="1"/>
  <c r="W2186" i="1" l="1"/>
  <c r="T2187" i="1"/>
  <c r="V2188" i="1" s="1"/>
  <c r="U2188" i="1"/>
  <c r="V2187" i="1"/>
  <c r="U2189" i="1" l="1"/>
  <c r="T2188" i="1"/>
  <c r="W2187" i="1"/>
  <c r="T2189" i="1" l="1"/>
  <c r="V2190" i="1" s="1"/>
  <c r="W2188" i="1"/>
  <c r="U2190" i="1"/>
  <c r="V2189" i="1"/>
  <c r="W2189" i="1" l="1"/>
  <c r="B2186" i="1" s="1"/>
  <c r="T2190" i="1"/>
  <c r="V2191" i="1" s="1"/>
  <c r="U2191" i="1"/>
  <c r="U2192" i="1" l="1"/>
  <c r="W2190" i="1"/>
  <c r="T2191" i="1"/>
  <c r="W2191" i="1" l="1"/>
  <c r="T2192" i="1"/>
  <c r="V2193" i="1" s="1"/>
  <c r="U2193" i="1"/>
  <c r="V2192" i="1"/>
  <c r="U2194" i="1" l="1"/>
  <c r="T2193" i="1"/>
  <c r="W2192" i="1"/>
  <c r="W2193" i="1" l="1"/>
  <c r="T2194" i="1"/>
  <c r="V2195" i="1" s="1"/>
  <c r="U2195" i="1"/>
  <c r="V2194" i="1"/>
  <c r="U2196" i="1" l="1"/>
  <c r="W2194" i="1"/>
  <c r="T2195" i="1"/>
  <c r="T2196" i="1" l="1"/>
  <c r="V2197" i="1" s="1"/>
  <c r="W2195" i="1"/>
  <c r="U2197" i="1"/>
  <c r="V2196" i="1"/>
  <c r="U2198" i="1" l="1"/>
  <c r="T2197" i="1"/>
  <c r="W2196" i="1"/>
  <c r="B2193" i="1" s="1"/>
  <c r="T2198" i="1" l="1"/>
  <c r="V2199" i="1" s="1"/>
  <c r="W2197" i="1"/>
  <c r="U2199" i="1"/>
  <c r="V2198" i="1"/>
  <c r="U2200" i="1" l="1"/>
  <c r="T2199" i="1"/>
  <c r="W2198" i="1"/>
  <c r="W2199" i="1" l="1"/>
  <c r="T2200" i="1"/>
  <c r="U2201" i="1"/>
  <c r="V2200" i="1"/>
  <c r="U2202" i="1" l="1"/>
  <c r="W2200" i="1"/>
  <c r="T2201" i="1"/>
  <c r="V2201" i="1"/>
  <c r="T2202" i="1" l="1"/>
  <c r="V2203" i="1" s="1"/>
  <c r="W2201" i="1"/>
  <c r="V2202" i="1"/>
  <c r="U2203" i="1"/>
  <c r="U2204" i="1" l="1"/>
  <c r="T2203" i="1"/>
  <c r="W2202" i="1"/>
  <c r="T2204" i="1" l="1"/>
  <c r="V2205" i="1" s="1"/>
  <c r="W2203" i="1"/>
  <c r="B2200" i="1" s="1"/>
  <c r="U2205" i="1"/>
  <c r="V2204" i="1"/>
  <c r="U2206" i="1" l="1"/>
  <c r="T2205" i="1"/>
  <c r="W2204" i="1"/>
  <c r="T2206" i="1" l="1"/>
  <c r="V2207" i="1" s="1"/>
  <c r="W2205" i="1"/>
  <c r="U2207" i="1"/>
  <c r="V2206" i="1"/>
  <c r="U2208" i="1" l="1"/>
  <c r="T2207" i="1"/>
  <c r="W2206" i="1"/>
  <c r="T2208" i="1" l="1"/>
  <c r="V2209" i="1" s="1"/>
  <c r="W2207" i="1"/>
  <c r="U2209" i="1"/>
  <c r="V2208" i="1"/>
  <c r="T2209" i="1" l="1"/>
  <c r="V2210" i="1" s="1"/>
  <c r="W2208" i="1"/>
  <c r="U2210" i="1"/>
  <c r="U2211" i="1" l="1"/>
  <c r="W2209" i="1"/>
  <c r="T2210" i="1"/>
  <c r="W2210" i="1" l="1"/>
  <c r="B2207" i="1" s="1"/>
  <c r="T2211" i="1"/>
  <c r="V2212" i="1" s="1"/>
  <c r="U2212" i="1"/>
  <c r="V2211" i="1"/>
  <c r="U2213" i="1" l="1"/>
  <c r="T2212" i="1"/>
  <c r="W2211" i="1"/>
  <c r="T2213" i="1" l="1"/>
  <c r="V2214" i="1" s="1"/>
  <c r="W2212" i="1"/>
  <c r="U2214" i="1"/>
  <c r="V2213" i="1"/>
  <c r="U2215" i="1" l="1"/>
  <c r="T2214" i="1"/>
  <c r="W2213" i="1"/>
  <c r="T2215" i="1" l="1"/>
  <c r="V2216" i="1" s="1"/>
  <c r="W2214" i="1"/>
  <c r="U2216" i="1"/>
  <c r="V2215" i="1"/>
  <c r="U2217" i="1" l="1"/>
  <c r="T2216" i="1"/>
  <c r="W2215" i="1"/>
  <c r="W2216" i="1" l="1"/>
  <c r="T2217" i="1"/>
  <c r="V2218" i="1" s="1"/>
  <c r="U2218" i="1"/>
  <c r="V2217" i="1"/>
  <c r="U2219" i="1" l="1"/>
  <c r="W2217" i="1"/>
  <c r="B2214" i="1" s="1"/>
  <c r="T2218" i="1"/>
  <c r="W2218" i="1" l="1"/>
  <c r="T2219" i="1"/>
  <c r="V2220" i="1" s="1"/>
  <c r="V2219" i="1"/>
  <c r="U2220" i="1"/>
  <c r="U2221" i="1" l="1"/>
  <c r="W2219" i="1"/>
  <c r="T2220" i="1"/>
  <c r="T2221" i="1" l="1"/>
  <c r="V2222" i="1" s="1"/>
  <c r="W2220" i="1"/>
  <c r="V2221" i="1"/>
  <c r="U2222" i="1"/>
  <c r="U2223" i="1" l="1"/>
  <c r="T2222" i="1"/>
  <c r="W2221" i="1"/>
  <c r="T2223" i="1" l="1"/>
  <c r="V2224" i="1" s="1"/>
  <c r="W2222" i="1"/>
  <c r="V2223" i="1"/>
  <c r="U2224" i="1"/>
  <c r="T2224" i="1" l="1"/>
  <c r="W2223" i="1"/>
  <c r="W2224" i="1" l="1"/>
  <c r="B2221" i="1" s="1"/>
  <c r="B2228" i="1" l="1"/>
  <c r="B2235" i="1" l="1"/>
  <c r="B2242" i="1" l="1"/>
  <c r="B2249" i="1" l="1"/>
  <c r="B2256" i="1" l="1"/>
  <c r="B2263" i="1" l="1"/>
  <c r="B2270" i="1" l="1"/>
  <c r="B2277" i="1" l="1"/>
  <c r="B2284" i="1" l="1"/>
  <c r="B2291" i="1" l="1"/>
  <c r="B2298" i="1" l="1"/>
  <c r="B2305" i="1" l="1"/>
  <c r="B2312" i="1" l="1"/>
</calcChain>
</file>

<file path=xl/sharedStrings.xml><?xml version="1.0" encoding="utf-8"?>
<sst xmlns="http://schemas.openxmlformats.org/spreadsheetml/2006/main" count="6775" uniqueCount="351">
  <si>
    <t>wk</t>
  </si>
  <si>
    <t>Datum</t>
  </si>
  <si>
    <t>#</t>
  </si>
  <si>
    <t>k</t>
  </si>
  <si>
    <t>Art</t>
  </si>
  <si>
    <t>Zeit</t>
  </si>
  <si>
    <t>KM</t>
  </si>
  <si>
    <t>Pace</t>
  </si>
  <si>
    <t>HFQ</t>
  </si>
  <si>
    <t>TSS</t>
  </si>
  <si>
    <t>Watt</t>
  </si>
  <si>
    <t>HM</t>
  </si>
  <si>
    <t>ECOR</t>
  </si>
  <si>
    <t>Schuh</t>
  </si>
  <si>
    <t>-</t>
  </si>
  <si>
    <t>pwr/hr</t>
  </si>
  <si>
    <t>TSB</t>
  </si>
  <si>
    <t>RSS</t>
  </si>
  <si>
    <t>GA2</t>
  </si>
  <si>
    <t>Km</t>
  </si>
  <si>
    <t>load</t>
  </si>
  <si>
    <t>001</t>
  </si>
  <si>
    <t>GA1</t>
  </si>
  <si>
    <t>New Balance</t>
  </si>
  <si>
    <t>002</t>
  </si>
  <si>
    <t>003</t>
  </si>
  <si>
    <t>ASICS DynaFlite</t>
  </si>
  <si>
    <t>004</t>
  </si>
  <si>
    <t>005</t>
  </si>
  <si>
    <t>006</t>
  </si>
  <si>
    <t>REP</t>
  </si>
  <si>
    <t>007</t>
  </si>
  <si>
    <t>008</t>
  </si>
  <si>
    <t>n</t>
  </si>
  <si>
    <t>WK</t>
  </si>
  <si>
    <t>009</t>
  </si>
  <si>
    <t>010</t>
  </si>
  <si>
    <t>INT</t>
  </si>
  <si>
    <t>011</t>
  </si>
  <si>
    <t>ASICS GEL-Kayano 20</t>
  </si>
  <si>
    <t>012</t>
  </si>
  <si>
    <t>SL</t>
  </si>
  <si>
    <t>013</t>
  </si>
  <si>
    <t>014</t>
  </si>
  <si>
    <t>015</t>
  </si>
  <si>
    <t>016</t>
  </si>
  <si>
    <t>017</t>
  </si>
  <si>
    <t>018</t>
  </si>
  <si>
    <t>019</t>
  </si>
  <si>
    <t>CP</t>
  </si>
  <si>
    <t>020</t>
  </si>
  <si>
    <t>021</t>
  </si>
  <si>
    <t>022</t>
  </si>
  <si>
    <t>023</t>
  </si>
  <si>
    <t>024</t>
  </si>
  <si>
    <t>025</t>
  </si>
  <si>
    <t>026</t>
  </si>
  <si>
    <t>027</t>
  </si>
  <si>
    <t>028</t>
  </si>
  <si>
    <t>029</t>
  </si>
  <si>
    <t>030</t>
  </si>
  <si>
    <t>031</t>
  </si>
  <si>
    <t>032</t>
  </si>
  <si>
    <t>033</t>
  </si>
  <si>
    <t>HMRT</t>
  </si>
  <si>
    <t>034</t>
  </si>
  <si>
    <t>035</t>
  </si>
  <si>
    <t>036</t>
  </si>
  <si>
    <t>037</t>
  </si>
  <si>
    <t>038</t>
  </si>
  <si>
    <t>INT8</t>
  </si>
  <si>
    <t>039</t>
  </si>
  <si>
    <t>040</t>
  </si>
  <si>
    <t>041</t>
  </si>
  <si>
    <t>042</t>
  </si>
  <si>
    <t>GA1.20</t>
  </si>
  <si>
    <t>043</t>
  </si>
  <si>
    <t>GA1.8</t>
  </si>
  <si>
    <t>044</t>
  </si>
  <si>
    <t>HMRT4</t>
  </si>
  <si>
    <t>045</t>
  </si>
  <si>
    <t>REP6</t>
  </si>
  <si>
    <t>046</t>
  </si>
  <si>
    <t>047</t>
  </si>
  <si>
    <t>GA1.6</t>
  </si>
  <si>
    <t>048</t>
  </si>
  <si>
    <t>GA1.4</t>
  </si>
  <si>
    <t>049</t>
  </si>
  <si>
    <t>050</t>
  </si>
  <si>
    <t>051</t>
  </si>
  <si>
    <t>052</t>
  </si>
  <si>
    <t>rec</t>
  </si>
  <si>
    <t>053</t>
  </si>
  <si>
    <t>054</t>
  </si>
  <si>
    <t>055</t>
  </si>
  <si>
    <t>056</t>
  </si>
  <si>
    <t>057</t>
  </si>
  <si>
    <t>058</t>
  </si>
  <si>
    <t>059</t>
  </si>
  <si>
    <t>060</t>
  </si>
  <si>
    <t>061</t>
  </si>
  <si>
    <t>GA1.12</t>
  </si>
  <si>
    <t>062</t>
  </si>
  <si>
    <t>Saucony München 3</t>
  </si>
  <si>
    <t>063</t>
  </si>
  <si>
    <t>064</t>
  </si>
  <si>
    <t>065</t>
  </si>
  <si>
    <t>066</t>
  </si>
  <si>
    <t>067</t>
  </si>
  <si>
    <t>SL10</t>
  </si>
  <si>
    <t>068</t>
  </si>
  <si>
    <t>069</t>
  </si>
  <si>
    <t>070</t>
  </si>
  <si>
    <t>071</t>
  </si>
  <si>
    <t>072</t>
  </si>
  <si>
    <t>GA1.16</t>
  </si>
  <si>
    <t>073</t>
  </si>
  <si>
    <t>074</t>
  </si>
  <si>
    <t>075</t>
  </si>
  <si>
    <t>076</t>
  </si>
  <si>
    <t>077</t>
  </si>
  <si>
    <t>078</t>
  </si>
  <si>
    <t>079</t>
  </si>
  <si>
    <t>080</t>
  </si>
  <si>
    <t>081</t>
  </si>
  <si>
    <t>082</t>
  </si>
  <si>
    <t>083</t>
  </si>
  <si>
    <t>084</t>
  </si>
  <si>
    <t>085</t>
  </si>
  <si>
    <t>SL12</t>
  </si>
  <si>
    <t>086</t>
  </si>
  <si>
    <t>GA1.14</t>
  </si>
  <si>
    <t>087</t>
  </si>
  <si>
    <t>REP4</t>
  </si>
  <si>
    <t>088</t>
  </si>
  <si>
    <t>089</t>
  </si>
  <si>
    <t>090</t>
  </si>
  <si>
    <t>091</t>
  </si>
  <si>
    <t>092</t>
  </si>
  <si>
    <t>093</t>
  </si>
  <si>
    <t>094</t>
  </si>
  <si>
    <t>PYR600</t>
  </si>
  <si>
    <t>095</t>
  </si>
  <si>
    <t>096</t>
  </si>
  <si>
    <t>GA1.18</t>
  </si>
  <si>
    <t>097</t>
  </si>
  <si>
    <t>REP8</t>
  </si>
  <si>
    <t>098</t>
  </si>
  <si>
    <t>099</t>
  </si>
  <si>
    <t>PYR800</t>
  </si>
  <si>
    <t>100</t>
  </si>
  <si>
    <t>101</t>
  </si>
  <si>
    <t>102</t>
  </si>
  <si>
    <t>REP10</t>
  </si>
  <si>
    <t>103</t>
  </si>
  <si>
    <t>104</t>
  </si>
  <si>
    <t>INT4</t>
  </si>
  <si>
    <t>105</t>
  </si>
  <si>
    <t>106</t>
  </si>
  <si>
    <t>GA1.22</t>
  </si>
  <si>
    <t>107</t>
  </si>
  <si>
    <t>108</t>
  </si>
  <si>
    <t>109</t>
  </si>
  <si>
    <t>110</t>
  </si>
  <si>
    <t>Adizero Boston</t>
  </si>
  <si>
    <t>111</t>
  </si>
  <si>
    <t>INT6</t>
  </si>
  <si>
    <t>112</t>
  </si>
  <si>
    <t>113</t>
  </si>
  <si>
    <t>4INT2k</t>
  </si>
  <si>
    <t>114</t>
  </si>
  <si>
    <t>115</t>
  </si>
  <si>
    <t>116</t>
  </si>
  <si>
    <t>117</t>
  </si>
  <si>
    <t>118</t>
  </si>
  <si>
    <t>FS</t>
  </si>
  <si>
    <t>119</t>
  </si>
  <si>
    <t>120</t>
  </si>
  <si>
    <t>121</t>
  </si>
  <si>
    <t>122</t>
  </si>
  <si>
    <t>INT10</t>
  </si>
  <si>
    <t>123</t>
  </si>
  <si>
    <t>124</t>
  </si>
  <si>
    <t>125</t>
  </si>
  <si>
    <t>126</t>
  </si>
  <si>
    <t>127</t>
  </si>
  <si>
    <t>128</t>
  </si>
  <si>
    <t>129</t>
  </si>
  <si>
    <t>130</t>
  </si>
  <si>
    <t>131</t>
  </si>
  <si>
    <t>132</t>
  </si>
  <si>
    <t>133</t>
  </si>
  <si>
    <t>134</t>
  </si>
  <si>
    <t>135</t>
  </si>
  <si>
    <t>136</t>
  </si>
  <si>
    <t>137</t>
  </si>
  <si>
    <t>138</t>
  </si>
  <si>
    <t>139</t>
  </si>
  <si>
    <t>PYR3</t>
  </si>
  <si>
    <t>140</t>
  </si>
  <si>
    <t>141</t>
  </si>
  <si>
    <t>SL14</t>
  </si>
  <si>
    <t>142</t>
  </si>
  <si>
    <t>143</t>
  </si>
  <si>
    <t>144</t>
  </si>
  <si>
    <t>145</t>
  </si>
  <si>
    <t>146</t>
  </si>
  <si>
    <t>147</t>
  </si>
  <si>
    <t>148</t>
  </si>
  <si>
    <t>149</t>
  </si>
  <si>
    <t>150</t>
  </si>
  <si>
    <t>151</t>
  </si>
  <si>
    <t>GA2.10</t>
  </si>
  <si>
    <t>152</t>
  </si>
  <si>
    <t>153</t>
  </si>
  <si>
    <t>GA1.10</t>
  </si>
  <si>
    <t>154</t>
  </si>
  <si>
    <t>155</t>
  </si>
  <si>
    <t>156</t>
  </si>
  <si>
    <t>157</t>
  </si>
  <si>
    <t>158</t>
  </si>
  <si>
    <t>159</t>
  </si>
  <si>
    <t>160</t>
  </si>
  <si>
    <t>161</t>
  </si>
  <si>
    <t>162</t>
  </si>
  <si>
    <t>163</t>
  </si>
  <si>
    <t>164</t>
  </si>
  <si>
    <t>GA2.12</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</si>
  <si>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</si>
  <si>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</si>
  <si>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</si>
  <si>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</si>
  <si>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</si>
  <si>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</si>
  <si>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</si>
  <si>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</si>
  <si>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</si>
  <si>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</si>
  <si>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</si>
  <si>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</si>
  <si>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</si>
  <si>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</si>
  <si>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</si>
  <si>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</si>
  <si>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</si>
  <si>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</si>
  <si>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</si>
  <si>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</si>
  <si>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</si>
  <si>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</si>
  <si>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</si>
  <si>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GA2.14</t>
  </si>
  <si>
    <t>188</t>
  </si>
  <si>
    <t>189</t>
  </si>
  <si>
    <t>190</t>
  </si>
  <si>
    <t>191</t>
  </si>
  <si>
    <t>192</t>
  </si>
  <si>
    <t>Z4.40</t>
  </si>
  <si>
    <t>GA1.16s</t>
  </si>
  <si>
    <t>New Balance 860 v9</t>
  </si>
  <si>
    <t>Saucony Guide ISO 2</t>
  </si>
  <si>
    <t>Z4.30</t>
  </si>
  <si>
    <t>New Balance 1080 v9</t>
  </si>
  <si>
    <t>GA1.20s</t>
  </si>
  <si>
    <t>REP12</t>
  </si>
  <si>
    <t>Z4.50</t>
  </si>
  <si>
    <t>Z4.60</t>
  </si>
  <si>
    <t>HMRT6</t>
  </si>
  <si>
    <t>rec60</t>
  </si>
  <si>
    <t>Brooks Defyance 10</t>
  </si>
  <si>
    <t>Z2.mHR</t>
  </si>
  <si>
    <t>Z2.HR</t>
  </si>
  <si>
    <t>Z2.10</t>
  </si>
  <si>
    <t>Z1.sHR</t>
  </si>
  <si>
    <t>Z1.12</t>
  </si>
  <si>
    <t>Z2.8</t>
  </si>
  <si>
    <t>Z2.60'</t>
  </si>
  <si>
    <t>Z2.12</t>
  </si>
  <si>
    <t>Z2.14</t>
  </si>
  <si>
    <t>Z1.mHR</t>
  </si>
  <si>
    <t>Adizero Boston 8</t>
  </si>
  <si>
    <t>j</t>
  </si>
  <si>
    <t>Z2.sHR</t>
  </si>
  <si>
    <t>FS.10</t>
  </si>
  <si>
    <t>Z2.16</t>
  </si>
  <si>
    <t>Z2.90'</t>
  </si>
  <si>
    <t>Z2.110'</t>
  </si>
  <si>
    <t>New Balance 1080 v10</t>
  </si>
  <si>
    <t>Z2.2h</t>
  </si>
  <si>
    <t>Z1.HR</t>
  </si>
  <si>
    <t>Z2.25</t>
  </si>
  <si>
    <t>nct-lauf</t>
  </si>
  <si>
    <t>trail</t>
  </si>
  <si>
    <t>Innov-8 Terraultra</t>
  </si>
  <si>
    <t>MON</t>
  </si>
  <si>
    <t>HOKA Clifton 7</t>
  </si>
  <si>
    <t>INT5</t>
  </si>
  <si>
    <t>Z4.10k</t>
  </si>
  <si>
    <t>hills</t>
  </si>
  <si>
    <t>trails</t>
  </si>
  <si>
    <t>Z2.70'</t>
  </si>
  <si>
    <t>Z4.20</t>
  </si>
  <si>
    <t>Z2.80'</t>
  </si>
  <si>
    <t>Brooks Defyance 11</t>
  </si>
  <si>
    <t>HOKA Carbon X</t>
  </si>
  <si>
    <t>Z4.4x6'</t>
  </si>
  <si>
    <t>Z4.4x8'</t>
  </si>
  <si>
    <t>Z5.8x3'</t>
  </si>
  <si>
    <t>Z2.100'</t>
  </si>
  <si>
    <t>Z4.4x10'</t>
  </si>
  <si>
    <t>Z4.3x12'</t>
  </si>
  <si>
    <t>Z3.20</t>
  </si>
  <si>
    <t>Z5.5x3'</t>
  </si>
  <si>
    <t>5k-wk</t>
  </si>
  <si>
    <t>bb</t>
  </si>
  <si>
    <t>Z2.6</t>
  </si>
  <si>
    <t>Z2.45'</t>
  </si>
  <si>
    <t>Z3.10'</t>
  </si>
  <si>
    <t>Z3.20'</t>
  </si>
  <si>
    <t>Z4.4x5'</t>
  </si>
  <si>
    <t>Z1.45'</t>
  </si>
  <si>
    <t>Z3.60'</t>
  </si>
  <si>
    <t>Mizuno</t>
  </si>
  <si>
    <t>Z6.6x90''</t>
  </si>
  <si>
    <t>Z6.8x90''</t>
  </si>
  <si>
    <t>Z5.6x3'</t>
  </si>
  <si>
    <t>Adidas Solarglide 5</t>
  </si>
  <si>
    <t>HOKA Rincon 3</t>
  </si>
  <si>
    <t xml:space="preserve"> </t>
  </si>
  <si>
    <t>ecor</t>
  </si>
  <si>
    <t>pw/hr</t>
  </si>
  <si>
    <t>str</t>
  </si>
  <si>
    <t>6x1'</t>
  </si>
  <si>
    <t>HOKA Clifton 8</t>
  </si>
  <si>
    <t>8x1'/1'</t>
  </si>
  <si>
    <t>wo</t>
  </si>
  <si>
    <t>Z2.30'</t>
  </si>
  <si>
    <t>HOKA Rincon 3 II</t>
  </si>
  <si>
    <t>Z2.40'</t>
  </si>
  <si>
    <t>Innov-8 Trailfly</t>
  </si>
  <si>
    <t>5k</t>
  </si>
  <si>
    <t>FS45</t>
  </si>
  <si>
    <t>HOKA Mach 5</t>
  </si>
  <si>
    <t>Saucony Triumph 21</t>
  </si>
  <si>
    <t/>
  </si>
  <si>
    <t>0</t>
  </si>
  <si>
    <t>W1</t>
  </si>
  <si>
    <t>W2</t>
  </si>
  <si>
    <t>Z2</t>
  </si>
  <si>
    <t>CTL</t>
  </si>
  <si>
    <t>ATL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</si>
</sst>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
    <numFmt numFmtId="165" formatCode="0.0"/>
    <numFmt numFmtId="166" formatCode="ddd\ dd\.mm"/>
    <numFmt numFmtId="167" formatCode="0.000"/>
  </numFmts>
  <fonts count="14" x14ac:knownFonts="1">
    <font>
      <sz val="10"/>
      <name val="Arial"/>
      <family val="2"/>
    </font>
    <font>
      <sz val="10"/>
      <name val="Arial"/>
      <family val="2"/>
    </font>
    <font>
      <b/>
      <sz val="11"/>
      <name val="Calibri"/>
      <family val="2"/>
      <scheme val="minor"/>
    </font>
    <font>
      <b/>
      <sz val="10"/>
      <name val="Arial"/>
      <family val="2"/>
    </font>
    <font>
      <sz val="11"/>
      <name val="Calibri"/>
      <family val="2"/>
      <scheme val="minor"/>
    </font>
    <font>
      <b/>
      <sz val="11"/>
      <color theme="1"/>
      <name val="Calibri"/>
      <family val="2"/>
      <scheme val="minor"/>
    </font>
    <font>
      <sz val="11"/>
      <color rgb="FF000000"/>
      <name val="Calibri"/>
      <family val="2"/>
      <scheme val="minor"/>
    </font>
    <font>
      <u/>
      <sz val="10"/>
      <color theme="10"/>
      <name val="Arial"/>
      <family val="2"/>
    </font>
    <font>
      <b/>
      <u/>
      <sz val="11"/>
      <color theme="10"/>
      <name val="Calibri"/>
      <family val="2"/>
      <scheme val="minor"/>
    </font>
    <font>
      <b/>
      <sz val="11"/>
      <name val="Calibri"/>
      <family val="2"/>
    </font>
    <font>
      <b/>
      <sz val="10"/>
      <name val="Calibri"/>
      <family val="2"/>
      <scheme val="minor"/>
    </font>
    <font>
      <b/>
      <sz val="10"/>
      <color theme="1"/>
      <name val="Arial"/>
      <family val="2"/>
    </font>
    <font>
      <sz val="9"/>
      <name val="Arial"/>
      <family val="2"/>
    </font>
    <font>
      <sz val="11"/>
      <name val="Calibri"/>
      <family val="2"/>
    </font>
  </fonts>
  <fills count="12">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FF"/>
        <bgColor rgb="FF000000"/>
      </patternFill>
    </fill>
  </fills>
  <borders count="108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auto="1"/>
      </left>
      <right/>
      <top/>
      <bottom/>
      <diagonal/>
    </border>
    <border>
      <left style="medium">
        <color indexed="64"/>
      </left>
      <right style="medium">
        <color indexed="64"/>
      </right>
      <top/>
      <bottom/>
      <diagonal/>
    </border>
    <border>
      <left/>
      <right style="medium">
        <color auto="1"/>
      </right>
      <top/>
      <bottom/>
      <diagonal/>
    </border>
    <border>
      <left style="medium">
        <color auto="1"/>
      </left>
      <right style="medium">
        <color auto="1"/>
      </right>
      <top/>
      <bottom style="medium">
        <color indexed="64"/>
      </bottom>
      <diagonal/>
    </border>
    <border>
      <left style="medium">
        <color auto="1"/>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64"/>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bottom style="thin">
        <color indexed="8"/>
      </bottom>
      <diagonal/>
    </border>
    <border>
      <left/>
      <right/>
      <top/>
      <bottom style="thin">
        <color indexed="8"/>
      </bottom>
      <diagonal/>
    </border>
    <border>
      <left style="medium">
        <color indexed="64"/>
      </left>
      <right/>
      <top/>
      <bottom style="thin">
        <color indexed="8"/>
      </bottom>
      <diagonal/>
    </border>
    <border>
      <left/>
      <right/>
      <top/>
      <bottom style="thin">
        <color auto="1"/>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auto="1"/>
      </left>
      <right/>
      <top style="medium">
        <color indexed="8"/>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style="medium">
        <color indexed="64"/>
      </left>
      <right style="medium">
        <color indexed="64"/>
      </right>
      <top style="thin">
        <color indexed="8"/>
      </top>
      <bottom/>
      <diagonal/>
    </border>
    <border>
      <left/>
      <right/>
      <top style="thin">
        <color indexed="8"/>
      </top>
      <bottom/>
      <diagonal/>
    </border>
    <border>
      <left style="medium">
        <color indexed="64"/>
      </left>
      <right/>
      <top style="thin">
        <color indexed="8"/>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top style="thin">
        <color indexed="64"/>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auto="1"/>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style="medium">
        <color indexed="64"/>
      </left>
      <right/>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auto="1"/>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auto="1"/>
      </right>
      <top style="thin">
        <color auto="1"/>
      </top>
      <bottom style="medium">
        <color auto="1"/>
      </bottom>
      <diagonal/>
    </border>
    <border>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indexed="8"/>
      </left>
      <right style="medium">
        <color indexed="8"/>
      </right>
      <top style="thin">
        <color indexed="8"/>
      </top>
      <bottom style="thin">
        <color indexed="64"/>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8"/>
      </left>
      <right/>
      <top/>
      <bottom style="thin">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64"/>
      </bottom>
      <diagonal/>
    </border>
    <border>
      <left/>
      <right style="medium">
        <color indexed="8"/>
      </right>
      <top style="thin">
        <color indexed="8"/>
      </top>
      <bottom style="thin">
        <color indexed="64"/>
      </bottom>
      <diagonal/>
    </border>
    <border>
      <left style="medium">
        <color indexed="8"/>
      </left>
      <right/>
      <top style="thin">
        <color indexed="8"/>
      </top>
      <bottom style="thin">
        <color indexed="64"/>
      </bottom>
      <diagonal/>
    </border>
    <border>
      <left style="medium">
        <color indexed="64"/>
      </left>
      <right style="medium">
        <color indexed="64"/>
      </right>
      <top style="thin">
        <color indexed="8"/>
      </top>
      <bottom style="thin">
        <color indexed="64"/>
      </bottom>
      <diagonal/>
    </border>
    <border>
      <left/>
      <right/>
      <top style="thin">
        <color indexed="8"/>
      </top>
      <bottom style="thin">
        <color indexed="64"/>
      </bottom>
      <diagonal/>
    </border>
    <border>
      <left style="medium">
        <color indexed="64"/>
      </left>
      <right/>
      <top style="thin">
        <color indexed="8"/>
      </top>
      <bottom style="thin">
        <color indexed="64"/>
      </bottom>
      <diagonal/>
    </border>
    <border>
      <left style="medium">
        <color indexed="64"/>
      </left>
      <right style="medium">
        <color indexed="8"/>
      </right>
      <top/>
      <bottom style="medium">
        <color indexed="64"/>
      </bottom>
      <diagonal/>
    </border>
    <border>
      <left/>
      <right style="medium">
        <color indexed="8"/>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right style="medium">
        <color indexed="8"/>
      </right>
      <top style="medium">
        <color indexed="64"/>
      </top>
      <bottom style="double">
        <color indexed="64"/>
      </bottom>
      <diagonal/>
    </border>
    <border>
      <left style="medium">
        <color indexed="8"/>
      </left>
      <right/>
      <top style="medium">
        <color indexed="64"/>
      </top>
      <bottom style="double">
        <color indexed="64"/>
      </bottom>
      <diagonal/>
    </border>
    <border>
      <left/>
      <right/>
      <top style="medium">
        <color indexed="64"/>
      </top>
      <bottom style="double">
        <color indexed="64"/>
      </bottom>
      <diagonal/>
    </border>
    <border>
      <left/>
      <right style="medium">
        <color indexed="64"/>
      </right>
      <top/>
      <bottom style="thin">
        <color indexed="8"/>
      </bottom>
      <diagonal/>
    </border>
    <border>
      <left style="medium">
        <color auto="1"/>
      </left>
      <right style="medium">
        <color auto="1"/>
      </right>
      <top/>
      <bottom style="thin">
        <color auto="1"/>
      </bottom>
      <diagonal/>
    </border>
    <border>
      <left/>
      <right style="medium">
        <color indexed="64"/>
      </right>
      <top style="thin">
        <color indexed="8"/>
      </top>
      <bottom style="thin">
        <color indexed="8"/>
      </bottom>
      <diagonal/>
    </border>
    <border>
      <left/>
      <right style="medium">
        <color indexed="64"/>
      </right>
      <top style="thin">
        <color indexed="8"/>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style="medium">
        <color auto="1"/>
      </top>
      <bottom/>
      <diagonal/>
    </border>
    <border>
      <left style="medium">
        <color auto="1"/>
      </left>
      <right/>
      <top style="medium">
        <color indexed="8"/>
      </top>
      <bottom/>
      <diagonal/>
    </border>
    <border>
      <left/>
      <right style="medium">
        <color indexed="64"/>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indexed="8"/>
      </left>
      <right/>
      <top style="thin">
        <color indexed="8"/>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64"/>
      </top>
      <bottom style="thin">
        <color indexed="64"/>
      </bottom>
      <diagonal/>
    </border>
    <border>
      <left style="medium">
        <color auto="1"/>
      </left>
      <right style="medium">
        <color indexed="8"/>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top/>
      <bottom style="medium">
        <color indexed="8"/>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auto="1"/>
      </left>
      <right/>
      <top style="medium">
        <color indexed="64"/>
      </top>
      <bottom style="thin">
        <color indexed="8"/>
      </bottom>
      <diagonal/>
    </border>
    <border>
      <left style="medium">
        <color indexed="8"/>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auto="1"/>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8"/>
      </top>
      <bottom style="double">
        <color indexed="64"/>
      </bottom>
      <diagonal/>
    </border>
    <border>
      <left/>
      <right/>
      <top style="thin">
        <color indexed="8"/>
      </top>
      <bottom style="double">
        <color indexed="64"/>
      </bottom>
      <diagonal/>
    </border>
    <border>
      <left style="medium">
        <color indexed="64"/>
      </left>
      <right/>
      <top style="thin">
        <color indexed="8"/>
      </top>
      <bottom style="double">
        <color indexed="64"/>
      </bottom>
      <diagonal/>
    </border>
    <border>
      <left/>
      <right style="medium">
        <color indexed="64"/>
      </right>
      <top style="thin">
        <color indexed="8"/>
      </top>
      <bottom style="double">
        <color indexed="64"/>
      </bottom>
      <diagonal/>
    </border>
    <border>
      <left/>
      <right/>
      <top style="thin">
        <color auto="1"/>
      </top>
      <bottom style="double">
        <color indexed="64"/>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style="medium">
        <color auto="1"/>
      </right>
      <top style="medium">
        <color indexed="64"/>
      </top>
      <bottom/>
      <diagonal/>
    </border>
    <border>
      <left style="medium">
        <color auto="1"/>
      </left>
      <right style="medium">
        <color indexed="8"/>
      </right>
      <top style="thin">
        <color indexed="8"/>
      </top>
      <bottom/>
      <diagonal/>
    </border>
    <border>
      <left/>
      <right/>
      <top style="thin">
        <color indexed="8"/>
      </top>
      <bottom/>
      <diagonal/>
    </border>
    <border>
      <left style="medium">
        <color indexed="64"/>
      </left>
      <right/>
      <top style="thin">
        <color indexed="8"/>
      </top>
      <bottom/>
      <diagonal/>
    </border>
    <border>
      <left style="medium">
        <color indexed="64"/>
      </left>
      <right style="medium">
        <color indexed="64"/>
      </right>
      <top style="thin">
        <color indexed="8"/>
      </top>
      <bottom/>
      <diagonal/>
    </border>
    <border>
      <left style="medium">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auto="1"/>
      </left>
      <right style="medium">
        <color auto="1"/>
      </right>
      <top style="medium">
        <color indexed="64"/>
      </top>
      <bottom/>
      <diagonal/>
    </border>
    <border>
      <left style="medium">
        <color auto="1"/>
      </left>
      <right style="medium">
        <color indexed="64"/>
      </right>
      <top style="medium">
        <color indexed="64"/>
      </top>
      <bottom style="thin">
        <color auto="1"/>
      </bottom>
      <diagonal/>
    </border>
    <border>
      <left style="medium">
        <color indexed="64"/>
      </left>
      <right style="medium">
        <color indexed="64"/>
      </right>
      <top style="medium">
        <color indexed="64"/>
      </top>
      <bottom/>
      <diagonal/>
    </border>
    <border>
      <left style="medium">
        <color auto="1"/>
      </left>
      <right/>
      <top style="thin">
        <color auto="1"/>
      </top>
      <bottom style="double">
        <color indexed="64"/>
      </bottom>
      <diagonal/>
    </border>
    <border>
      <left style="medium">
        <color auto="1"/>
      </left>
      <right style="medium">
        <color indexed="8"/>
      </right>
      <top style="thin">
        <color indexed="8"/>
      </top>
      <bottom style="double">
        <color indexed="64"/>
      </bottom>
      <diagonal/>
    </border>
    <border>
      <left/>
      <right/>
      <top style="thin">
        <color auto="1"/>
      </top>
      <bottom style="double">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auto="1"/>
      </right>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auto="1"/>
      </right>
      <top style="thin">
        <color indexed="64"/>
      </top>
      <bottom style="double">
        <color indexed="64"/>
      </bottom>
      <diagonal/>
    </border>
    <border>
      <left/>
      <right style="medium">
        <color auto="1"/>
      </right>
      <top/>
      <bottom style="medium">
        <color auto="1"/>
      </bottom>
      <diagonal/>
    </border>
    <border>
      <left/>
      <right style="medium">
        <color indexed="64"/>
      </right>
      <top style="medium">
        <color indexed="64"/>
      </top>
      <bottom/>
      <diagonal/>
    </border>
    <border>
      <left/>
      <right/>
      <top style="medium">
        <color indexed="64"/>
      </top>
      <bottom/>
      <diagonal/>
    </border>
    <border>
      <left/>
      <right style="medium">
        <color auto="1"/>
      </right>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style="medium">
        <color indexed="8"/>
      </right>
      <top style="medium">
        <color indexed="64"/>
      </top>
      <bottom/>
      <diagonal/>
    </border>
    <border>
      <left style="medium">
        <color indexed="8"/>
      </left>
      <right/>
      <top style="medium">
        <color indexed="64"/>
      </top>
      <bottom/>
      <diagonal/>
    </border>
    <border>
      <left style="medium">
        <color auto="1"/>
      </left>
      <right style="medium">
        <color auto="1"/>
      </right>
      <top style="medium">
        <color indexed="64"/>
      </top>
      <bottom/>
      <diagonal/>
    </border>
    <border>
      <left style="medium">
        <color auto="1"/>
      </left>
      <right/>
      <top style="medium">
        <color indexed="64"/>
      </top>
      <bottom/>
      <diagonal/>
    </border>
    <border>
      <left style="medium">
        <color indexed="64"/>
      </left>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auto="1"/>
      </top>
      <bottom style="thin">
        <color auto="1"/>
      </bottom>
      <diagonal/>
    </border>
    <border>
      <left style="medium">
        <color indexed="64"/>
      </left>
      <right style="medium">
        <color auto="1"/>
      </right>
      <top style="thin">
        <color auto="1"/>
      </top>
      <bottom style="thin">
        <color auto="1"/>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top/>
      <bottom style="thin">
        <color auto="1"/>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475">
    <xf numFmtId="0" fontId="0" fillId="0" borderId="0" xfId="0"/>
    <xf numFmtId="0" fontId="3" fillId="0" borderId="0" xfId="0" applyFont="1"/>
    <xf numFmtId="1" fontId="4" fillId="0" borderId="7" xfId="0" applyNumberFormat="1" applyFont="1" applyBorder="1" applyAlignment="1">
      <alignment horizontal="center"/>
    </xf>
    <xf numFmtId="1" fontId="4" fillId="0" borderId="6" xfId="0" applyNumberFormat="1" applyFont="1" applyBorder="1" applyAlignment="1">
      <alignment horizontal="center"/>
    </xf>
    <xf numFmtId="2" fontId="4" fillId="0" borderId="9" xfId="0" applyNumberFormat="1" applyFont="1" applyBorder="1" applyAlignment="1">
      <alignment horizontal="center"/>
    </xf>
    <xf numFmtId="1" fontId="4" fillId="0" borderId="4" xfId="0" applyNumberFormat="1" applyFont="1" applyBorder="1" applyAlignment="1">
      <alignment horizontal="center"/>
    </xf>
    <xf numFmtId="1" fontId="2" fillId="4" borderId="13" xfId="0" applyNumberFormat="1" applyFont="1" applyFill="1" applyBorder="1" applyAlignment="1">
      <alignment horizontal="left"/>
    </xf>
    <xf numFmtId="166" fontId="4" fillId="0" borderId="12" xfId="0" applyNumberFormat="1" applyFont="1" applyBorder="1" applyAlignment="1">
      <alignment horizontal="center"/>
    </xf>
    <xf numFmtId="0" fontId="2" fillId="0" borderId="14" xfId="0" applyFont="1" applyBorder="1" applyAlignment="1">
      <alignment horizontal="center" vertical="center"/>
    </xf>
    <xf numFmtId="21" fontId="4" fillId="0" borderId="14" xfId="0" applyNumberFormat="1" applyFont="1" applyBorder="1" applyAlignment="1">
      <alignment horizontal="center"/>
    </xf>
    <xf numFmtId="165" fontId="4" fillId="0" borderId="15" xfId="0" applyNumberFormat="1" applyFont="1" applyBorder="1" applyAlignment="1">
      <alignment horizontal="center"/>
    </xf>
    <xf numFmtId="45" fontId="4" fillId="0" borderId="15" xfId="0" applyNumberFormat="1" applyFont="1" applyBorder="1" applyAlignment="1">
      <alignment horizontal="center"/>
    </xf>
    <xf numFmtId="1" fontId="4" fillId="0" borderId="15" xfId="0" applyNumberFormat="1" applyFont="1" applyBorder="1" applyAlignment="1">
      <alignment horizontal="center"/>
    </xf>
    <xf numFmtId="1" fontId="2" fillId="0" borderId="16" xfId="0" applyNumberFormat="1" applyFont="1" applyBorder="1" applyAlignment="1">
      <alignment horizontal="center"/>
    </xf>
    <xf numFmtId="1" fontId="4" fillId="0" borderId="17" xfId="0" applyNumberFormat="1" applyFont="1" applyBorder="1" applyAlignment="1">
      <alignment horizontal="center"/>
    </xf>
    <xf numFmtId="1" fontId="4" fillId="0" borderId="18" xfId="0" applyNumberFormat="1" applyFont="1" applyBorder="1" applyAlignment="1">
      <alignment horizontal="center"/>
    </xf>
    <xf numFmtId="167" fontId="4" fillId="0" borderId="19" xfId="0" applyNumberFormat="1" applyFont="1" applyBorder="1" applyAlignment="1">
      <alignment horizontal="center"/>
    </xf>
    <xf numFmtId="1" fontId="6" fillId="3" borderId="20" xfId="0" applyNumberFormat="1" applyFont="1" applyFill="1" applyBorder="1" applyAlignment="1">
      <alignment horizontal="center"/>
    </xf>
    <xf numFmtId="1" fontId="6" fillId="3" borderId="21" xfId="0" applyNumberFormat="1" applyFont="1" applyFill="1" applyBorder="1" applyAlignment="1">
      <alignment horizontal="center"/>
    </xf>
    <xf numFmtId="2" fontId="4" fillId="0" borderId="19" xfId="0" applyNumberFormat="1" applyFont="1" applyBorder="1" applyAlignment="1">
      <alignment horizontal="center"/>
    </xf>
    <xf numFmtId="1" fontId="4" fillId="0" borderId="20" xfId="0" applyNumberFormat="1" applyFont="1" applyBorder="1" applyAlignment="1">
      <alignment horizontal="center"/>
    </xf>
    <xf numFmtId="1" fontId="4" fillId="0" borderId="19" xfId="0" applyNumberFormat="1" applyFont="1" applyBorder="1" applyAlignment="1">
      <alignment horizontal="center"/>
    </xf>
    <xf numFmtId="1" fontId="4" fillId="0" borderId="21" xfId="0" applyNumberFormat="1" applyFont="1" applyBorder="1" applyAlignment="1">
      <alignment horizontal="center"/>
    </xf>
    <xf numFmtId="2" fontId="4" fillId="0" borderId="20" xfId="0" applyNumberFormat="1" applyFont="1" applyBorder="1" applyAlignment="1">
      <alignment horizontal="center"/>
    </xf>
    <xf numFmtId="1" fontId="5" fillId="4" borderId="6" xfId="0" applyNumberFormat="1" applyFont="1" applyFill="1" applyBorder="1" applyAlignment="1">
      <alignment horizontal="left"/>
    </xf>
    <xf numFmtId="166" fontId="4" fillId="0" borderId="20" xfId="0" applyNumberFormat="1" applyFont="1" applyBorder="1" applyAlignment="1">
      <alignment horizontal="center"/>
    </xf>
    <xf numFmtId="1" fontId="2" fillId="4" borderId="22" xfId="0" applyNumberFormat="1" applyFont="1" applyFill="1" applyBorder="1" applyAlignment="1">
      <alignment horizontal="left"/>
    </xf>
    <xf numFmtId="1" fontId="2" fillId="4" borderId="7" xfId="0" applyNumberFormat="1" applyFont="1" applyFill="1" applyBorder="1" applyAlignment="1">
      <alignment horizontal="left"/>
    </xf>
    <xf numFmtId="1" fontId="2" fillId="0" borderId="22" xfId="0" applyNumberFormat="1" applyFont="1" applyBorder="1" applyAlignment="1">
      <alignment horizontal="left"/>
    </xf>
    <xf numFmtId="2" fontId="2" fillId="0" borderId="9" xfId="0" applyNumberFormat="1" applyFont="1" applyBorder="1" applyAlignment="1">
      <alignment horizontal="left"/>
    </xf>
    <xf numFmtId="166" fontId="4" fillId="0" borderId="23" xfId="0" applyNumberFormat="1" applyFont="1" applyBorder="1" applyAlignment="1">
      <alignment horizontal="center"/>
    </xf>
    <xf numFmtId="1" fontId="4" fillId="0" borderId="24" xfId="0" applyNumberFormat="1" applyFont="1" applyBorder="1" applyAlignment="1">
      <alignment horizontal="center"/>
    </xf>
    <xf numFmtId="0" fontId="2" fillId="0" borderId="25" xfId="0" applyFont="1" applyBorder="1" applyAlignment="1">
      <alignment horizontal="center" vertical="center"/>
    </xf>
    <xf numFmtId="21" fontId="4" fillId="0" borderId="25" xfId="0" applyNumberFormat="1" applyFont="1" applyBorder="1" applyAlignment="1">
      <alignment horizontal="center"/>
    </xf>
    <xf numFmtId="165" fontId="4" fillId="0" borderId="26" xfId="0" applyNumberFormat="1" applyFont="1" applyBorder="1" applyAlignment="1">
      <alignment horizontal="center"/>
    </xf>
    <xf numFmtId="45" fontId="4" fillId="0" borderId="26" xfId="0" applyNumberFormat="1" applyFont="1" applyBorder="1" applyAlignment="1">
      <alignment horizontal="center"/>
    </xf>
    <xf numFmtId="1" fontId="4" fillId="0" borderId="26" xfId="0" applyNumberFormat="1" applyFont="1" applyBorder="1" applyAlignment="1">
      <alignment horizontal="center"/>
    </xf>
    <xf numFmtId="1" fontId="2" fillId="0" borderId="27" xfId="0" applyNumberFormat="1" applyFont="1" applyBorder="1" applyAlignment="1">
      <alignment horizontal="center"/>
    </xf>
    <xf numFmtId="1" fontId="4" fillId="0" borderId="28" xfId="0" applyNumberFormat="1" applyFont="1" applyBorder="1" applyAlignment="1">
      <alignment horizontal="center"/>
    </xf>
    <xf numFmtId="1" fontId="4" fillId="0" borderId="29" xfId="0" applyNumberFormat="1" applyFont="1" applyBorder="1" applyAlignment="1">
      <alignment horizontal="center"/>
    </xf>
    <xf numFmtId="167" fontId="4" fillId="0" borderId="30" xfId="0" applyNumberFormat="1" applyFont="1" applyBorder="1" applyAlignment="1">
      <alignment horizontal="center"/>
    </xf>
    <xf numFmtId="1" fontId="6" fillId="3" borderId="23" xfId="0" applyNumberFormat="1" applyFont="1" applyFill="1" applyBorder="1" applyAlignment="1">
      <alignment horizontal="center"/>
    </xf>
    <xf numFmtId="1" fontId="6" fillId="3" borderId="31" xfId="0" applyNumberFormat="1" applyFont="1" applyFill="1" applyBorder="1" applyAlignment="1">
      <alignment horizontal="center"/>
    </xf>
    <xf numFmtId="2" fontId="4" fillId="0" borderId="30" xfId="0" applyNumberFormat="1" applyFont="1" applyBorder="1" applyAlignment="1">
      <alignment horizontal="center"/>
    </xf>
    <xf numFmtId="1" fontId="4" fillId="0" borderId="23" xfId="0" applyNumberFormat="1" applyFont="1" applyBorder="1" applyAlignment="1">
      <alignment horizontal="center"/>
    </xf>
    <xf numFmtId="1" fontId="4" fillId="0" borderId="30" xfId="0" applyNumberFormat="1" applyFont="1" applyBorder="1" applyAlignment="1">
      <alignment horizontal="center"/>
    </xf>
    <xf numFmtId="1" fontId="4" fillId="0" borderId="31" xfId="0" applyNumberFormat="1" applyFont="1" applyBorder="1" applyAlignment="1">
      <alignment horizontal="center"/>
    </xf>
    <xf numFmtId="2" fontId="4" fillId="0" borderId="23" xfId="0" applyNumberFormat="1" applyFont="1" applyBorder="1" applyAlignment="1">
      <alignment horizontal="center"/>
    </xf>
    <xf numFmtId="1" fontId="2" fillId="2" borderId="32" xfId="0" applyNumberFormat="1" applyFont="1" applyFill="1" applyBorder="1" applyAlignment="1">
      <alignment horizontal="left"/>
    </xf>
    <xf numFmtId="166" fontId="4" fillId="0" borderId="10" xfId="0" applyNumberFormat="1" applyFont="1" applyBorder="1" applyAlignment="1">
      <alignment horizontal="center"/>
    </xf>
    <xf numFmtId="1" fontId="4" fillId="0" borderId="11" xfId="0" applyNumberFormat="1" applyFont="1" applyBorder="1" applyAlignment="1">
      <alignment horizontal="center"/>
    </xf>
    <xf numFmtId="0" fontId="2" fillId="0" borderId="33" xfId="0" applyFont="1" applyBorder="1" applyAlignment="1">
      <alignment horizontal="center" vertical="center"/>
    </xf>
    <xf numFmtId="21" fontId="4" fillId="0" borderId="33" xfId="0" applyNumberFormat="1" applyFont="1" applyBorder="1" applyAlignment="1">
      <alignment horizontal="center"/>
    </xf>
    <xf numFmtId="165" fontId="4" fillId="0" borderId="34" xfId="0" applyNumberFormat="1" applyFont="1" applyBorder="1" applyAlignment="1">
      <alignment horizontal="center"/>
    </xf>
    <xf numFmtId="45" fontId="4" fillId="0" borderId="34" xfId="0" applyNumberFormat="1" applyFont="1" applyBorder="1" applyAlignment="1">
      <alignment horizontal="center"/>
    </xf>
    <xf numFmtId="1" fontId="4" fillId="0" borderId="34" xfId="0" applyNumberFormat="1" applyFont="1" applyBorder="1" applyAlignment="1">
      <alignment horizontal="center"/>
    </xf>
    <xf numFmtId="1" fontId="2" fillId="0" borderId="35" xfId="0" applyNumberFormat="1" applyFont="1" applyBorder="1" applyAlignment="1">
      <alignment horizontal="center"/>
    </xf>
    <xf numFmtId="1" fontId="4" fillId="0" borderId="36" xfId="0" applyNumberFormat="1" applyFont="1" applyBorder="1" applyAlignment="1">
      <alignment horizontal="center"/>
    </xf>
    <xf numFmtId="1" fontId="4" fillId="0" borderId="37" xfId="0" applyNumberFormat="1" applyFont="1" applyBorder="1" applyAlignment="1">
      <alignment horizontal="center"/>
    </xf>
    <xf numFmtId="167" fontId="4" fillId="0" borderId="11" xfId="0" applyNumberFormat="1" applyFont="1" applyBorder="1" applyAlignment="1">
      <alignment horizontal="center"/>
    </xf>
    <xf numFmtId="1" fontId="6" fillId="3" borderId="10" xfId="0" applyNumberFormat="1" applyFont="1" applyFill="1" applyBorder="1" applyAlignment="1">
      <alignment horizontal="center"/>
    </xf>
    <xf numFmtId="1" fontId="6" fillId="3" borderId="38" xfId="0" applyNumberFormat="1" applyFont="1" applyFill="1" applyBorder="1" applyAlignment="1">
      <alignment horizontal="center"/>
    </xf>
    <xf numFmtId="2" fontId="4" fillId="0" borderId="39" xfId="0" applyNumberFormat="1" applyFont="1" applyBorder="1" applyAlignment="1">
      <alignment horizontal="center"/>
    </xf>
    <xf numFmtId="1" fontId="4" fillId="0" borderId="10" xfId="0" applyNumberFormat="1" applyFont="1" applyBorder="1" applyAlignment="1">
      <alignment horizontal="center"/>
    </xf>
    <xf numFmtId="1" fontId="4" fillId="0" borderId="40" xfId="0" applyNumberFormat="1" applyFont="1" applyBorder="1" applyAlignment="1">
      <alignment horizontal="center"/>
    </xf>
    <xf numFmtId="2" fontId="4" fillId="0" borderId="10" xfId="0" applyNumberFormat="1" applyFont="1" applyBorder="1" applyAlignment="1">
      <alignment horizontal="center"/>
    </xf>
    <xf numFmtId="1" fontId="2" fillId="4" borderId="41" xfId="0" applyNumberFormat="1" applyFont="1" applyFill="1" applyBorder="1" applyAlignment="1">
      <alignment horizontal="left"/>
    </xf>
    <xf numFmtId="166" fontId="4" fillId="0" borderId="42" xfId="0" applyNumberFormat="1" applyFont="1" applyBorder="1" applyAlignment="1">
      <alignment horizontal="center"/>
    </xf>
    <xf numFmtId="1" fontId="4" fillId="0" borderId="43" xfId="0" applyNumberFormat="1" applyFont="1" applyBorder="1" applyAlignment="1">
      <alignment horizontal="center"/>
    </xf>
    <xf numFmtId="0" fontId="2" fillId="0" borderId="44" xfId="0" applyFont="1" applyBorder="1" applyAlignment="1">
      <alignment horizontal="center" vertical="center"/>
    </xf>
    <xf numFmtId="21" fontId="4" fillId="0" borderId="44" xfId="0" applyNumberFormat="1" applyFont="1" applyBorder="1" applyAlignment="1">
      <alignment horizontal="center"/>
    </xf>
    <xf numFmtId="165" fontId="4" fillId="0" borderId="45" xfId="0" applyNumberFormat="1" applyFont="1" applyBorder="1" applyAlignment="1">
      <alignment horizontal="center"/>
    </xf>
    <xf numFmtId="45" fontId="4" fillId="0" borderId="45" xfId="0" applyNumberFormat="1" applyFont="1" applyBorder="1" applyAlignment="1">
      <alignment horizontal="center"/>
    </xf>
    <xf numFmtId="1" fontId="4" fillId="0" borderId="45" xfId="0" applyNumberFormat="1" applyFont="1" applyBorder="1" applyAlignment="1">
      <alignment horizontal="center"/>
    </xf>
    <xf numFmtId="1" fontId="2" fillId="0" borderId="46" xfId="0" applyNumberFormat="1" applyFont="1" applyBorder="1" applyAlignment="1">
      <alignment horizontal="center"/>
    </xf>
    <xf numFmtId="1" fontId="4" fillId="0" borderId="47" xfId="0" applyNumberFormat="1" applyFont="1" applyBorder="1" applyAlignment="1">
      <alignment horizontal="center"/>
    </xf>
    <xf numFmtId="1" fontId="4" fillId="0" borderId="48" xfId="0" applyNumberFormat="1" applyFont="1" applyBorder="1" applyAlignment="1">
      <alignment horizontal="center"/>
    </xf>
    <xf numFmtId="167" fontId="4" fillId="0" borderId="43" xfId="0" applyNumberFormat="1" applyFont="1" applyBorder="1" applyAlignment="1">
      <alignment horizontal="center"/>
    </xf>
    <xf numFmtId="1" fontId="6" fillId="3" borderId="49" xfId="0" applyNumberFormat="1" applyFont="1" applyFill="1" applyBorder="1" applyAlignment="1">
      <alignment horizontal="center"/>
    </xf>
    <xf numFmtId="1" fontId="6" fillId="3" borderId="50" xfId="0" applyNumberFormat="1" applyFont="1" applyFill="1" applyBorder="1" applyAlignment="1">
      <alignment horizontal="center"/>
    </xf>
    <xf numFmtId="1" fontId="4" fillId="0" borderId="49" xfId="0" applyNumberFormat="1" applyFont="1" applyBorder="1" applyAlignment="1">
      <alignment horizontal="center"/>
    </xf>
    <xf numFmtId="1" fontId="4" fillId="0" borderId="50" xfId="0" applyNumberFormat="1" applyFont="1" applyBorder="1" applyAlignment="1">
      <alignment horizontal="center"/>
    </xf>
    <xf numFmtId="2" fontId="4" fillId="0" borderId="49" xfId="0" applyNumberFormat="1" applyFont="1" applyBorder="1" applyAlignment="1">
      <alignment horizontal="center"/>
    </xf>
    <xf numFmtId="1" fontId="2" fillId="2" borderId="51" xfId="0" applyNumberFormat="1" applyFont="1" applyFill="1" applyBorder="1" applyAlignment="1">
      <alignment horizontal="left"/>
    </xf>
    <xf numFmtId="166" fontId="4" fillId="0" borderId="52" xfId="0" applyNumberFormat="1" applyFont="1" applyBorder="1" applyAlignment="1">
      <alignment horizontal="center"/>
    </xf>
    <xf numFmtId="1" fontId="4" fillId="0" borderId="53" xfId="0" applyNumberFormat="1" applyFont="1" applyBorder="1" applyAlignment="1">
      <alignment horizontal="center"/>
    </xf>
    <xf numFmtId="0" fontId="2" fillId="0" borderId="54" xfId="0" applyFont="1" applyBorder="1" applyAlignment="1">
      <alignment horizontal="center" vertical="center"/>
    </xf>
    <xf numFmtId="21" fontId="4" fillId="0" borderId="54" xfId="0" applyNumberFormat="1" applyFont="1" applyBorder="1" applyAlignment="1">
      <alignment horizontal="center"/>
    </xf>
    <xf numFmtId="165" fontId="4" fillId="0" borderId="55" xfId="0" applyNumberFormat="1" applyFont="1" applyBorder="1" applyAlignment="1">
      <alignment horizontal="center"/>
    </xf>
    <xf numFmtId="45" fontId="4" fillId="0" borderId="55" xfId="0" applyNumberFormat="1" applyFont="1" applyBorder="1" applyAlignment="1">
      <alignment horizontal="center"/>
    </xf>
    <xf numFmtId="1" fontId="4" fillId="0" borderId="55" xfId="0" applyNumberFormat="1" applyFont="1" applyBorder="1" applyAlignment="1">
      <alignment horizontal="center"/>
    </xf>
    <xf numFmtId="1" fontId="2" fillId="0" borderId="56" xfId="0" applyNumberFormat="1" applyFont="1" applyBorder="1" applyAlignment="1">
      <alignment horizontal="center"/>
    </xf>
    <xf numFmtId="1" fontId="4" fillId="0" borderId="57" xfId="0" applyNumberFormat="1" applyFont="1" applyBorder="1" applyAlignment="1">
      <alignment horizontal="center"/>
    </xf>
    <xf numFmtId="1" fontId="4" fillId="0" borderId="58" xfId="0" applyNumberFormat="1" applyFont="1" applyBorder="1" applyAlignment="1">
      <alignment horizontal="center"/>
    </xf>
    <xf numFmtId="167" fontId="4" fillId="0" borderId="53" xfId="0" applyNumberFormat="1" applyFont="1" applyBorder="1" applyAlignment="1">
      <alignment horizontal="center"/>
    </xf>
    <xf numFmtId="1" fontId="6" fillId="3" borderId="59" xfId="0" applyNumberFormat="1" applyFont="1" applyFill="1" applyBorder="1" applyAlignment="1">
      <alignment horizontal="center"/>
    </xf>
    <xf numFmtId="1" fontId="6" fillId="3" borderId="60" xfId="0" applyNumberFormat="1" applyFont="1" applyFill="1" applyBorder="1" applyAlignment="1">
      <alignment horizontal="center"/>
    </xf>
    <xf numFmtId="2" fontId="4" fillId="0" borderId="53" xfId="0" applyNumberFormat="1" applyFont="1" applyBorder="1" applyAlignment="1">
      <alignment horizontal="center"/>
    </xf>
    <xf numFmtId="1" fontId="4" fillId="0" borderId="52" xfId="0" applyNumberFormat="1" applyFont="1" applyBorder="1" applyAlignment="1">
      <alignment horizontal="center"/>
    </xf>
    <xf numFmtId="1" fontId="4" fillId="0" borderId="60" xfId="0" applyNumberFormat="1" applyFont="1" applyBorder="1" applyAlignment="1">
      <alignment horizontal="center"/>
    </xf>
    <xf numFmtId="2" fontId="4" fillId="0" borderId="52" xfId="0" applyNumberFormat="1" applyFont="1" applyBorder="1" applyAlignment="1">
      <alignment horizontal="center"/>
    </xf>
    <xf numFmtId="1" fontId="2" fillId="4" borderId="61" xfId="0" applyNumberFormat="1" applyFont="1" applyFill="1" applyBorder="1" applyAlignment="1">
      <alignment horizontal="left"/>
    </xf>
    <xf numFmtId="166" fontId="4" fillId="5" borderId="23" xfId="0" applyNumberFormat="1" applyFont="1" applyFill="1" applyBorder="1" applyAlignment="1">
      <alignment horizontal="center"/>
    </xf>
    <xf numFmtId="1" fontId="4" fillId="5" borderId="24" xfId="0" applyNumberFormat="1" applyFont="1" applyFill="1" applyBorder="1" applyAlignment="1">
      <alignment horizontal="center"/>
    </xf>
    <xf numFmtId="0" fontId="2" fillId="5" borderId="25" xfId="0" applyFont="1" applyFill="1" applyBorder="1" applyAlignment="1">
      <alignment horizontal="center" vertical="center"/>
    </xf>
    <xf numFmtId="21" fontId="4" fillId="5" borderId="25" xfId="0" applyNumberFormat="1" applyFont="1" applyFill="1" applyBorder="1" applyAlignment="1">
      <alignment horizontal="center"/>
    </xf>
    <xf numFmtId="165" fontId="4" fillId="5" borderId="26" xfId="0" applyNumberFormat="1" applyFont="1" applyFill="1" applyBorder="1" applyAlignment="1">
      <alignment horizontal="center"/>
    </xf>
    <xf numFmtId="45" fontId="4" fillId="5" borderId="26" xfId="0" applyNumberFormat="1" applyFont="1" applyFill="1" applyBorder="1" applyAlignment="1">
      <alignment horizontal="center"/>
    </xf>
    <xf numFmtId="1" fontId="4" fillId="5" borderId="26" xfId="0" applyNumberFormat="1" applyFont="1" applyFill="1" applyBorder="1" applyAlignment="1">
      <alignment horizontal="center"/>
    </xf>
    <xf numFmtId="1" fontId="2" fillId="5" borderId="27"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29" xfId="0" applyNumberFormat="1" applyFont="1" applyFill="1" applyBorder="1" applyAlignment="1">
      <alignment horizontal="center"/>
    </xf>
    <xf numFmtId="167" fontId="4" fillId="5" borderId="30" xfId="0" applyNumberFormat="1" applyFont="1" applyFill="1" applyBorder="1" applyAlignment="1">
      <alignment horizontal="center"/>
    </xf>
    <xf numFmtId="2" fontId="4" fillId="0" borderId="24" xfId="0" applyNumberFormat="1" applyFont="1" applyBorder="1" applyAlignment="1">
      <alignment horizontal="center"/>
    </xf>
    <xf numFmtId="1" fontId="2" fillId="2" borderId="62" xfId="0" applyNumberFormat="1" applyFont="1" applyFill="1" applyBorder="1" applyAlignment="1">
      <alignment horizontal="left"/>
    </xf>
    <xf numFmtId="0" fontId="2" fillId="0" borderId="63" xfId="0" applyFont="1" applyBorder="1" applyAlignment="1">
      <alignment horizontal="center" vertical="center"/>
    </xf>
    <xf numFmtId="165" fontId="4" fillId="0" borderId="64" xfId="0" applyNumberFormat="1" applyFont="1" applyBorder="1" applyAlignment="1">
      <alignment horizontal="center"/>
    </xf>
    <xf numFmtId="45" fontId="4" fillId="0" borderId="64" xfId="0" applyNumberFormat="1" applyFont="1" applyBorder="1" applyAlignment="1">
      <alignment horizontal="center"/>
    </xf>
    <xf numFmtId="1" fontId="4" fillId="0" borderId="64" xfId="0" applyNumberFormat="1" applyFont="1" applyBorder="1" applyAlignment="1">
      <alignment horizontal="center"/>
    </xf>
    <xf numFmtId="2" fontId="4" fillId="0" borderId="65" xfId="0" applyNumberFormat="1" applyFont="1" applyBorder="1" applyAlignment="1">
      <alignment horizontal="center"/>
    </xf>
    <xf numFmtId="1" fontId="4" fillId="0" borderId="38" xfId="0" applyNumberFormat="1" applyFont="1" applyBorder="1" applyAlignment="1">
      <alignment horizontal="center"/>
    </xf>
    <xf numFmtId="1" fontId="2" fillId="4" borderId="66" xfId="0" applyNumberFormat="1" applyFont="1" applyFill="1" applyBorder="1" applyAlignment="1">
      <alignment horizontal="left"/>
    </xf>
    <xf numFmtId="0" fontId="2" fillId="0" borderId="67" xfId="0" applyFont="1" applyBorder="1" applyAlignment="1">
      <alignment horizontal="center" vertical="center"/>
    </xf>
    <xf numFmtId="165" fontId="4" fillId="0" borderId="68" xfId="0" applyNumberFormat="1" applyFont="1" applyBorder="1" applyAlignment="1">
      <alignment horizontal="center"/>
    </xf>
    <xf numFmtId="45" fontId="4" fillId="0" borderId="68" xfId="0" applyNumberFormat="1" applyFont="1" applyBorder="1" applyAlignment="1">
      <alignment horizontal="center"/>
    </xf>
    <xf numFmtId="1" fontId="4" fillId="0" borderId="68" xfId="0" applyNumberFormat="1" applyFont="1" applyBorder="1" applyAlignment="1">
      <alignment horizontal="center"/>
    </xf>
    <xf numFmtId="1" fontId="4" fillId="0" borderId="69" xfId="0" applyNumberFormat="1" applyFont="1" applyBorder="1" applyAlignment="1">
      <alignment horizontal="center"/>
    </xf>
    <xf numFmtId="167" fontId="4" fillId="0" borderId="4" xfId="0" applyNumberFormat="1" applyFont="1" applyBorder="1" applyAlignment="1">
      <alignment horizontal="center"/>
    </xf>
    <xf numFmtId="0" fontId="2" fillId="0" borderId="70" xfId="0" applyFont="1" applyBorder="1" applyAlignment="1">
      <alignment horizontal="center" vertical="center"/>
    </xf>
    <xf numFmtId="165" fontId="4" fillId="0" borderId="71" xfId="0" applyNumberFormat="1" applyFont="1" applyBorder="1" applyAlignment="1">
      <alignment horizontal="center"/>
    </xf>
    <xf numFmtId="45" fontId="4" fillId="0" borderId="71" xfId="0" applyNumberFormat="1" applyFont="1" applyBorder="1" applyAlignment="1">
      <alignment horizontal="center"/>
    </xf>
    <xf numFmtId="1" fontId="4" fillId="0" borderId="71" xfId="0" applyNumberFormat="1" applyFont="1" applyBorder="1" applyAlignment="1">
      <alignment horizontal="center"/>
    </xf>
    <xf numFmtId="1" fontId="4" fillId="0" borderId="72" xfId="0" applyNumberFormat="1" applyFont="1" applyBorder="1" applyAlignment="1">
      <alignment horizontal="center"/>
    </xf>
    <xf numFmtId="166" fontId="4" fillId="0" borderId="49" xfId="0" applyNumberFormat="1" applyFont="1" applyBorder="1" applyAlignment="1">
      <alignment horizontal="center"/>
    </xf>
    <xf numFmtId="0" fontId="2" fillId="0" borderId="73" xfId="0" applyFont="1" applyBorder="1" applyAlignment="1">
      <alignment horizontal="center" vertical="center"/>
    </xf>
    <xf numFmtId="1" fontId="4" fillId="0" borderId="74" xfId="0" applyNumberFormat="1" applyFont="1" applyBorder="1" applyAlignment="1">
      <alignment horizontal="center"/>
    </xf>
    <xf numFmtId="1" fontId="2" fillId="2" borderId="75" xfId="0" applyNumberFormat="1" applyFont="1" applyFill="1" applyBorder="1" applyAlignment="1">
      <alignment horizontal="left"/>
    </xf>
    <xf numFmtId="166" fontId="4" fillId="0" borderId="76" xfId="0" applyNumberFormat="1" applyFont="1" applyBorder="1" applyAlignment="1">
      <alignment horizontal="center"/>
    </xf>
    <xf numFmtId="1" fontId="4" fillId="0" borderId="77" xfId="0" applyNumberFormat="1" applyFont="1" applyBorder="1" applyAlignment="1">
      <alignment horizontal="center"/>
    </xf>
    <xf numFmtId="0" fontId="2" fillId="0" borderId="78" xfId="0" applyFont="1" applyBorder="1" applyAlignment="1">
      <alignment horizontal="center" vertical="center"/>
    </xf>
    <xf numFmtId="21" fontId="4" fillId="0" borderId="79" xfId="0" applyNumberFormat="1" applyFont="1" applyBorder="1" applyAlignment="1">
      <alignment horizontal="center"/>
    </xf>
    <xf numFmtId="165" fontId="4" fillId="0" borderId="80" xfId="0" applyNumberFormat="1" applyFont="1" applyBorder="1" applyAlignment="1">
      <alignment horizontal="center"/>
    </xf>
    <xf numFmtId="45" fontId="4" fillId="0" borderId="80" xfId="0" applyNumberFormat="1" applyFont="1" applyBorder="1" applyAlignment="1">
      <alignment horizontal="center"/>
    </xf>
    <xf numFmtId="1" fontId="4" fillId="0" borderId="80" xfId="0" applyNumberFormat="1" applyFont="1" applyBorder="1" applyAlignment="1">
      <alignment horizontal="center"/>
    </xf>
    <xf numFmtId="1" fontId="2" fillId="0" borderId="81" xfId="0" applyNumberFormat="1" applyFont="1" applyBorder="1" applyAlignment="1">
      <alignment horizontal="center"/>
    </xf>
    <xf numFmtId="1" fontId="4" fillId="0" borderId="82" xfId="0" applyNumberFormat="1" applyFont="1" applyBorder="1" applyAlignment="1">
      <alignment horizontal="center"/>
    </xf>
    <xf numFmtId="1" fontId="4" fillId="0" borderId="83" xfId="0" applyNumberFormat="1" applyFont="1" applyBorder="1" applyAlignment="1">
      <alignment horizontal="center"/>
    </xf>
    <xf numFmtId="167" fontId="4" fillId="0" borderId="77" xfId="0" applyNumberFormat="1" applyFont="1" applyBorder="1" applyAlignment="1">
      <alignment horizontal="center"/>
    </xf>
    <xf numFmtId="1" fontId="6" fillId="3" borderId="76" xfId="0" applyNumberFormat="1" applyFont="1" applyFill="1" applyBorder="1" applyAlignment="1">
      <alignment horizontal="center"/>
    </xf>
    <xf numFmtId="1" fontId="6" fillId="3" borderId="84" xfId="0" applyNumberFormat="1" applyFont="1" applyFill="1" applyBorder="1" applyAlignment="1">
      <alignment horizontal="center"/>
    </xf>
    <xf numFmtId="2" fontId="4" fillId="0" borderId="77" xfId="0" applyNumberFormat="1" applyFont="1" applyBorder="1" applyAlignment="1">
      <alignment horizontal="center"/>
    </xf>
    <xf numFmtId="1" fontId="4" fillId="0" borderId="76" xfId="0" applyNumberFormat="1" applyFont="1" applyBorder="1" applyAlignment="1">
      <alignment horizontal="center"/>
    </xf>
    <xf numFmtId="1" fontId="4" fillId="0" borderId="84" xfId="0" applyNumberFormat="1" applyFont="1" applyBorder="1" applyAlignment="1">
      <alignment horizontal="center"/>
    </xf>
    <xf numFmtId="2" fontId="4" fillId="0" borderId="76" xfId="0" applyNumberFormat="1" applyFont="1" applyBorder="1" applyAlignment="1">
      <alignment horizontal="center"/>
    </xf>
    <xf numFmtId="1" fontId="2" fillId="4" borderId="85" xfId="0" applyNumberFormat="1" applyFont="1" applyFill="1" applyBorder="1" applyAlignment="1">
      <alignment horizontal="left"/>
    </xf>
    <xf numFmtId="0" fontId="2" fillId="0" borderId="86" xfId="0" applyFont="1" applyBorder="1" applyAlignment="1">
      <alignment horizontal="center" vertical="center"/>
    </xf>
    <xf numFmtId="165" fontId="4" fillId="0" borderId="87" xfId="0" applyNumberFormat="1" applyFont="1" applyBorder="1" applyAlignment="1">
      <alignment horizontal="center"/>
    </xf>
    <xf numFmtId="45" fontId="4" fillId="0" borderId="87" xfId="0" applyNumberFormat="1" applyFont="1" applyBorder="1" applyAlignment="1">
      <alignment horizontal="center"/>
    </xf>
    <xf numFmtId="1" fontId="4" fillId="0" borderId="87" xfId="0" applyNumberFormat="1" applyFont="1" applyBorder="1" applyAlignment="1">
      <alignment horizontal="center"/>
    </xf>
    <xf numFmtId="1" fontId="4" fillId="0" borderId="88" xfId="0" applyNumberFormat="1" applyFont="1" applyBorder="1" applyAlignment="1">
      <alignment horizontal="center"/>
    </xf>
    <xf numFmtId="0" fontId="2" fillId="0" borderId="89" xfId="0" applyFont="1" applyBorder="1" applyAlignment="1">
      <alignment horizontal="center" vertical="center"/>
    </xf>
    <xf numFmtId="165" fontId="4" fillId="0" borderId="90" xfId="0" applyNumberFormat="1" applyFont="1" applyBorder="1" applyAlignment="1">
      <alignment horizontal="center"/>
    </xf>
    <xf numFmtId="45" fontId="4" fillId="0" borderId="90" xfId="0" applyNumberFormat="1" applyFont="1" applyBorder="1" applyAlignment="1">
      <alignment horizontal="center"/>
    </xf>
    <xf numFmtId="1" fontId="4" fillId="0" borderId="90" xfId="0" applyNumberFormat="1" applyFont="1" applyBorder="1" applyAlignment="1">
      <alignment horizontal="center"/>
    </xf>
    <xf numFmtId="1" fontId="4" fillId="0" borderId="91" xfId="0" applyNumberFormat="1" applyFont="1" applyBorder="1" applyAlignment="1">
      <alignment horizontal="center"/>
    </xf>
    <xf numFmtId="1" fontId="2" fillId="2" borderId="92" xfId="0" applyNumberFormat="1" applyFont="1" applyFill="1" applyBorder="1" applyAlignment="1">
      <alignment horizontal="left"/>
    </xf>
    <xf numFmtId="1" fontId="4" fillId="0" borderId="93" xfId="0" applyNumberFormat="1" applyFont="1" applyBorder="1" applyAlignment="1">
      <alignment horizontal="center"/>
    </xf>
    <xf numFmtId="2" fontId="4" fillId="0" borderId="94" xfId="0" applyNumberFormat="1" applyFont="1" applyBorder="1" applyAlignment="1">
      <alignment horizontal="center"/>
    </xf>
    <xf numFmtId="1" fontId="2" fillId="4" borderId="95" xfId="0" applyNumberFormat="1" applyFont="1" applyFill="1" applyBorder="1" applyAlignment="1">
      <alignment horizontal="left"/>
    </xf>
    <xf numFmtId="0" fontId="2" fillId="0" borderId="96" xfId="0" applyFont="1" applyBorder="1" applyAlignment="1">
      <alignment horizontal="center" vertical="center"/>
    </xf>
    <xf numFmtId="165" fontId="4" fillId="0" borderId="97" xfId="0" applyNumberFormat="1" applyFont="1" applyBorder="1" applyAlignment="1">
      <alignment horizontal="center"/>
    </xf>
    <xf numFmtId="45" fontId="4" fillId="0" borderId="97" xfId="0" applyNumberFormat="1" applyFont="1" applyBorder="1" applyAlignment="1">
      <alignment horizontal="center"/>
    </xf>
    <xf numFmtId="1" fontId="4" fillId="0" borderId="97" xfId="0" applyNumberFormat="1" applyFont="1" applyBorder="1" applyAlignment="1">
      <alignment horizontal="center"/>
    </xf>
    <xf numFmtId="1" fontId="4" fillId="0" borderId="98" xfId="0" applyNumberFormat="1" applyFont="1" applyBorder="1" applyAlignment="1">
      <alignment horizontal="center"/>
    </xf>
    <xf numFmtId="0" fontId="2" fillId="0" borderId="99" xfId="0" applyFont="1" applyBorder="1" applyAlignment="1">
      <alignment horizontal="center" vertical="center"/>
    </xf>
    <xf numFmtId="165" fontId="4" fillId="0" borderId="100" xfId="0" applyNumberFormat="1" applyFont="1" applyBorder="1" applyAlignment="1">
      <alignment horizontal="center"/>
    </xf>
    <xf numFmtId="45" fontId="4" fillId="0" borderId="100" xfId="0" applyNumberFormat="1" applyFont="1" applyBorder="1" applyAlignment="1">
      <alignment horizontal="center"/>
    </xf>
    <xf numFmtId="1" fontId="4" fillId="0" borderId="100" xfId="0" applyNumberFormat="1" applyFont="1" applyBorder="1" applyAlignment="1">
      <alignment horizontal="center"/>
    </xf>
    <xf numFmtId="1" fontId="4" fillId="0" borderId="101" xfId="0" applyNumberFormat="1" applyFont="1" applyBorder="1" applyAlignment="1">
      <alignment horizontal="center"/>
    </xf>
    <xf numFmtId="1" fontId="2" fillId="2" borderId="102" xfId="0" applyNumberFormat="1" applyFont="1" applyFill="1" applyBorder="1" applyAlignment="1">
      <alignment horizontal="left"/>
    </xf>
    <xf numFmtId="166" fontId="4" fillId="0" borderId="103" xfId="0" applyNumberFormat="1" applyFont="1" applyBorder="1" applyAlignment="1">
      <alignment horizontal="center"/>
    </xf>
    <xf numFmtId="1" fontId="4" fillId="0" borderId="104" xfId="0" applyNumberFormat="1" applyFont="1" applyBorder="1" applyAlignment="1">
      <alignment horizontal="center"/>
    </xf>
    <xf numFmtId="0" fontId="2" fillId="0" borderId="105" xfId="0" applyFont="1" applyBorder="1" applyAlignment="1">
      <alignment horizontal="center" vertical="center"/>
    </xf>
    <xf numFmtId="21" fontId="4" fillId="0" borderId="106" xfId="0" applyNumberFormat="1" applyFont="1" applyBorder="1" applyAlignment="1">
      <alignment horizontal="center"/>
    </xf>
    <xf numFmtId="165" fontId="4" fillId="0" borderId="107" xfId="0" applyNumberFormat="1" applyFont="1" applyBorder="1" applyAlignment="1">
      <alignment horizontal="center"/>
    </xf>
    <xf numFmtId="45" fontId="4" fillId="0" borderId="107" xfId="0" applyNumberFormat="1" applyFont="1" applyBorder="1" applyAlignment="1">
      <alignment horizontal="center"/>
    </xf>
    <xf numFmtId="1" fontId="4" fillId="0" borderId="107" xfId="0" applyNumberFormat="1" applyFont="1" applyBorder="1" applyAlignment="1">
      <alignment horizontal="center"/>
    </xf>
    <xf numFmtId="1" fontId="2" fillId="0" borderId="108" xfId="0" applyNumberFormat="1" applyFont="1" applyBorder="1" applyAlignment="1">
      <alignment horizontal="center"/>
    </xf>
    <xf numFmtId="1" fontId="4" fillId="0" borderId="109" xfId="0" applyNumberFormat="1" applyFont="1" applyBorder="1" applyAlignment="1">
      <alignment horizontal="center"/>
    </xf>
    <xf numFmtId="1" fontId="4" fillId="0" borderId="110" xfId="0" applyNumberFormat="1" applyFont="1" applyBorder="1" applyAlignment="1">
      <alignment horizontal="center"/>
    </xf>
    <xf numFmtId="167" fontId="4" fillId="0" borderId="111" xfId="0" applyNumberFormat="1" applyFont="1" applyBorder="1" applyAlignment="1">
      <alignment horizontal="center"/>
    </xf>
    <xf numFmtId="1" fontId="6" fillId="3" borderId="112" xfId="0" applyNumberFormat="1" applyFont="1" applyFill="1" applyBorder="1" applyAlignment="1">
      <alignment horizontal="center"/>
    </xf>
    <xf numFmtId="1" fontId="6" fillId="3" borderId="113" xfId="0" applyNumberFormat="1" applyFont="1" applyFill="1" applyBorder="1" applyAlignment="1">
      <alignment horizontal="center"/>
    </xf>
    <xf numFmtId="2" fontId="4" fillId="0" borderId="111" xfId="0" applyNumberFormat="1" applyFont="1" applyBorder="1" applyAlignment="1">
      <alignment horizontal="center"/>
    </xf>
    <xf numFmtId="1" fontId="4" fillId="0" borderId="112" xfId="0" applyNumberFormat="1" applyFont="1" applyBorder="1" applyAlignment="1">
      <alignment horizontal="center"/>
    </xf>
    <xf numFmtId="1" fontId="4" fillId="0" borderId="111" xfId="0" applyNumberFormat="1" applyFont="1" applyBorder="1" applyAlignment="1">
      <alignment horizontal="center"/>
    </xf>
    <xf numFmtId="1" fontId="4" fillId="0" borderId="113" xfId="0" applyNumberFormat="1" applyFont="1" applyBorder="1" applyAlignment="1">
      <alignment horizontal="center"/>
    </xf>
    <xf numFmtId="2" fontId="4" fillId="0" borderId="112" xfId="0" applyNumberFormat="1" applyFont="1" applyBorder="1" applyAlignment="1">
      <alignment horizontal="center"/>
    </xf>
    <xf numFmtId="1" fontId="2" fillId="4" borderId="114" xfId="0" applyNumberFormat="1" applyFont="1" applyFill="1" applyBorder="1" applyAlignment="1">
      <alignment horizontal="left"/>
    </xf>
    <xf numFmtId="0" fontId="2" fillId="0" borderId="115" xfId="0" applyFont="1" applyBorder="1" applyAlignment="1">
      <alignment horizontal="center" vertical="center"/>
    </xf>
    <xf numFmtId="165" fontId="4" fillId="0" borderId="116" xfId="0" applyNumberFormat="1" applyFont="1" applyBorder="1" applyAlignment="1">
      <alignment horizontal="center"/>
    </xf>
    <xf numFmtId="45" fontId="4" fillId="0" borderId="116" xfId="0" applyNumberFormat="1" applyFont="1" applyBorder="1" applyAlignment="1">
      <alignment horizontal="center"/>
    </xf>
    <xf numFmtId="1" fontId="4" fillId="0" borderId="116" xfId="0" applyNumberFormat="1" applyFont="1" applyBorder="1" applyAlignment="1">
      <alignment horizontal="center"/>
    </xf>
    <xf numFmtId="1" fontId="4" fillId="0" borderId="117" xfId="0" applyNumberFormat="1" applyFont="1" applyBorder="1" applyAlignment="1">
      <alignment horizontal="center"/>
    </xf>
    <xf numFmtId="1" fontId="2" fillId="2" borderId="118" xfId="0" applyNumberFormat="1" applyFont="1" applyFill="1" applyBorder="1" applyAlignment="1">
      <alignment horizontal="left"/>
    </xf>
    <xf numFmtId="2" fontId="4" fillId="0" borderId="119" xfId="0" applyNumberFormat="1" applyFont="1" applyBorder="1" applyAlignment="1">
      <alignment horizontal="center"/>
    </xf>
    <xf numFmtId="1" fontId="2" fillId="4" borderId="120" xfId="0" applyNumberFormat="1" applyFont="1" applyFill="1" applyBorder="1" applyAlignment="1">
      <alignment horizontal="left"/>
    </xf>
    <xf numFmtId="0" fontId="2" fillId="0" borderId="121" xfId="0" applyFont="1" applyBorder="1" applyAlignment="1">
      <alignment horizontal="center" vertical="center"/>
    </xf>
    <xf numFmtId="165" fontId="4" fillId="0" borderId="122" xfId="0" applyNumberFormat="1" applyFont="1" applyBorder="1" applyAlignment="1">
      <alignment horizontal="center"/>
    </xf>
    <xf numFmtId="45" fontId="4" fillId="0" borderId="122" xfId="0" applyNumberFormat="1" applyFont="1" applyBorder="1" applyAlignment="1">
      <alignment horizontal="center"/>
    </xf>
    <xf numFmtId="1" fontId="4" fillId="0" borderId="122" xfId="0" applyNumberFormat="1" applyFont="1" applyBorder="1" applyAlignment="1">
      <alignment horizontal="center"/>
    </xf>
    <xf numFmtId="1" fontId="4" fillId="0" borderId="123" xfId="0" applyNumberFormat="1" applyFont="1" applyBorder="1" applyAlignment="1">
      <alignment horizontal="center"/>
    </xf>
    <xf numFmtId="166" fontId="4" fillId="5" borderId="49" xfId="0" applyNumberFormat="1" applyFont="1" applyFill="1" applyBorder="1" applyAlignment="1">
      <alignment horizontal="center"/>
    </xf>
    <xf numFmtId="1" fontId="4" fillId="5" borderId="43" xfId="0" applyNumberFormat="1" applyFont="1" applyFill="1" applyBorder="1" applyAlignment="1">
      <alignment horizontal="center"/>
    </xf>
    <xf numFmtId="0" fontId="2" fillId="5" borderId="73" xfId="0" applyFont="1" applyFill="1" applyBorder="1" applyAlignment="1">
      <alignment horizontal="center" vertical="center"/>
    </xf>
    <xf numFmtId="21" fontId="4" fillId="5" borderId="44" xfId="0" applyNumberFormat="1" applyFont="1" applyFill="1" applyBorder="1" applyAlignment="1">
      <alignment horizontal="center"/>
    </xf>
    <xf numFmtId="165" fontId="4" fillId="5" borderId="45" xfId="0" applyNumberFormat="1" applyFont="1" applyFill="1" applyBorder="1" applyAlignment="1">
      <alignment horizontal="center"/>
    </xf>
    <xf numFmtId="45" fontId="4" fillId="5" borderId="45" xfId="0" applyNumberFormat="1" applyFont="1" applyFill="1" applyBorder="1" applyAlignment="1">
      <alignment horizontal="center"/>
    </xf>
    <xf numFmtId="1" fontId="4" fillId="5" borderId="45" xfId="0" applyNumberFormat="1" applyFont="1" applyFill="1" applyBorder="1" applyAlignment="1">
      <alignment horizontal="center"/>
    </xf>
    <xf numFmtId="1" fontId="2" fillId="5" borderId="46" xfId="0" applyNumberFormat="1" applyFont="1" applyFill="1" applyBorder="1" applyAlignment="1">
      <alignment horizontal="center"/>
    </xf>
    <xf numFmtId="1" fontId="4" fillId="5" borderId="47" xfId="0" applyNumberFormat="1" applyFont="1" applyFill="1" applyBorder="1" applyAlignment="1">
      <alignment horizontal="center"/>
    </xf>
    <xf numFmtId="1" fontId="4" fillId="5" borderId="48" xfId="0" applyNumberFormat="1" applyFont="1" applyFill="1" applyBorder="1" applyAlignment="1">
      <alignment horizontal="center"/>
    </xf>
    <xf numFmtId="167" fontId="4" fillId="5" borderId="43" xfId="0" applyNumberFormat="1" applyFont="1" applyFill="1" applyBorder="1" applyAlignment="1">
      <alignment horizontal="center"/>
    </xf>
    <xf numFmtId="1" fontId="2" fillId="2" borderId="124" xfId="0" applyNumberFormat="1" applyFont="1" applyFill="1" applyBorder="1" applyAlignment="1">
      <alignment horizontal="left"/>
    </xf>
    <xf numFmtId="166" fontId="4" fillId="0" borderId="125" xfId="0" applyNumberFormat="1" applyFont="1" applyBorder="1" applyAlignment="1">
      <alignment horizontal="center"/>
    </xf>
    <xf numFmtId="1" fontId="4" fillId="0" borderId="126" xfId="0" applyNumberFormat="1" applyFont="1" applyBorder="1" applyAlignment="1">
      <alignment horizontal="center"/>
    </xf>
    <xf numFmtId="0" fontId="2" fillId="0" borderId="127" xfId="0" applyFont="1" applyBorder="1" applyAlignment="1">
      <alignment horizontal="center" vertical="center"/>
    </xf>
    <xf numFmtId="21" fontId="4" fillId="0" borderId="128" xfId="0" applyNumberFormat="1" applyFont="1" applyBorder="1" applyAlignment="1">
      <alignment horizontal="center"/>
    </xf>
    <xf numFmtId="165" fontId="4" fillId="0" borderId="129" xfId="0" applyNumberFormat="1" applyFont="1" applyBorder="1" applyAlignment="1">
      <alignment horizontal="center"/>
    </xf>
    <xf numFmtId="45" fontId="4" fillId="0" borderId="129" xfId="0" applyNumberFormat="1" applyFont="1" applyBorder="1" applyAlignment="1">
      <alignment horizontal="center"/>
    </xf>
    <xf numFmtId="1" fontId="4" fillId="0" borderId="129" xfId="0" applyNumberFormat="1" applyFont="1" applyBorder="1" applyAlignment="1">
      <alignment horizontal="center"/>
    </xf>
    <xf numFmtId="1" fontId="2" fillId="0" borderId="130" xfId="0" applyNumberFormat="1" applyFont="1" applyBorder="1" applyAlignment="1">
      <alignment horizontal="center"/>
    </xf>
    <xf numFmtId="1" fontId="4" fillId="0" borderId="131" xfId="0" applyNumberFormat="1" applyFont="1" applyBorder="1" applyAlignment="1">
      <alignment horizontal="center"/>
    </xf>
    <xf numFmtId="1" fontId="4" fillId="0" borderId="132" xfId="0" applyNumberFormat="1" applyFont="1" applyBorder="1" applyAlignment="1">
      <alignment horizontal="center"/>
    </xf>
    <xf numFmtId="167" fontId="4" fillId="0" borderId="126" xfId="0" applyNumberFormat="1" applyFont="1" applyBorder="1" applyAlignment="1">
      <alignment horizontal="center"/>
    </xf>
    <xf numFmtId="1" fontId="6" fillId="3" borderId="125" xfId="0" applyNumberFormat="1" applyFont="1" applyFill="1" applyBorder="1" applyAlignment="1">
      <alignment horizontal="center"/>
    </xf>
    <xf numFmtId="1" fontId="6" fillId="3" borderId="133" xfId="0" applyNumberFormat="1" applyFont="1" applyFill="1" applyBorder="1" applyAlignment="1">
      <alignment horizontal="center"/>
    </xf>
    <xf numFmtId="2" fontId="4" fillId="0" borderId="126" xfId="0" applyNumberFormat="1" applyFont="1" applyBorder="1" applyAlignment="1">
      <alignment horizontal="center"/>
    </xf>
    <xf numFmtId="1" fontId="4" fillId="0" borderId="125" xfId="0" applyNumberFormat="1" applyFont="1" applyBorder="1" applyAlignment="1">
      <alignment horizontal="center"/>
    </xf>
    <xf numFmtId="1" fontId="4" fillId="0" borderId="133" xfId="0" applyNumberFormat="1" applyFont="1" applyBorder="1" applyAlignment="1">
      <alignment horizontal="center"/>
    </xf>
    <xf numFmtId="2" fontId="4" fillId="0" borderId="125" xfId="0" applyNumberFormat="1" applyFont="1" applyBorder="1" applyAlignment="1">
      <alignment horizontal="center"/>
    </xf>
    <xf numFmtId="1" fontId="2" fillId="4" borderId="134" xfId="0" applyNumberFormat="1" applyFont="1" applyFill="1" applyBorder="1" applyAlignment="1">
      <alignment horizontal="left"/>
    </xf>
    <xf numFmtId="0" fontId="2" fillId="0" borderId="135" xfId="0" applyFont="1" applyBorder="1" applyAlignment="1">
      <alignment horizontal="center" vertical="center"/>
    </xf>
    <xf numFmtId="165" fontId="4" fillId="0" borderId="136" xfId="0" applyNumberFormat="1" applyFont="1" applyBorder="1" applyAlignment="1">
      <alignment horizontal="center"/>
    </xf>
    <xf numFmtId="45" fontId="4" fillId="0" borderId="136" xfId="0" applyNumberFormat="1" applyFont="1" applyBorder="1" applyAlignment="1">
      <alignment horizontal="center"/>
    </xf>
    <xf numFmtId="1" fontId="4" fillId="0" borderId="136" xfId="0" applyNumberFormat="1" applyFont="1" applyBorder="1" applyAlignment="1">
      <alignment horizontal="center"/>
    </xf>
    <xf numFmtId="1" fontId="4" fillId="0" borderId="137" xfId="0" applyNumberFormat="1" applyFont="1" applyBorder="1" applyAlignment="1">
      <alignment horizontal="center"/>
    </xf>
    <xf numFmtId="166" fontId="4" fillId="0" borderId="138" xfId="0" applyNumberFormat="1" applyFont="1" applyBorder="1" applyAlignment="1">
      <alignment horizontal="center"/>
    </xf>
    <xf numFmtId="1" fontId="2" fillId="2" borderId="139" xfId="0" applyNumberFormat="1" applyFont="1" applyFill="1" applyBorder="1" applyAlignment="1">
      <alignment horizontal="left"/>
    </xf>
    <xf numFmtId="0" fontId="2" fillId="0" borderId="140" xfId="0" applyFont="1" applyBorder="1" applyAlignment="1">
      <alignment horizontal="center" vertical="center"/>
    </xf>
    <xf numFmtId="2" fontId="4" fillId="0" borderId="141" xfId="0" applyNumberFormat="1" applyFont="1" applyBorder="1" applyAlignment="1">
      <alignment horizontal="center"/>
    </xf>
    <xf numFmtId="1" fontId="2" fillId="4" borderId="142" xfId="0" applyNumberFormat="1" applyFont="1" applyFill="1" applyBorder="1" applyAlignment="1">
      <alignment horizontal="left"/>
    </xf>
    <xf numFmtId="0" fontId="2" fillId="0" borderId="143" xfId="0" applyFont="1" applyBorder="1" applyAlignment="1">
      <alignment horizontal="center" vertical="center"/>
    </xf>
    <xf numFmtId="165" fontId="4" fillId="0" borderId="144" xfId="0" applyNumberFormat="1" applyFont="1" applyBorder="1" applyAlignment="1">
      <alignment horizontal="center"/>
    </xf>
    <xf numFmtId="45" fontId="4" fillId="0" borderId="144" xfId="0" applyNumberFormat="1" applyFont="1" applyBorder="1" applyAlignment="1">
      <alignment horizontal="center"/>
    </xf>
    <xf numFmtId="1" fontId="4" fillId="0" borderId="144" xfId="0" applyNumberFormat="1" applyFont="1" applyBorder="1" applyAlignment="1">
      <alignment horizontal="center"/>
    </xf>
    <xf numFmtId="1" fontId="4" fillId="0" borderId="145" xfId="0" applyNumberFormat="1" applyFont="1" applyBorder="1" applyAlignment="1">
      <alignment horizontal="center"/>
    </xf>
    <xf numFmtId="0" fontId="2" fillId="0" borderId="146" xfId="0" applyFont="1" applyBorder="1" applyAlignment="1">
      <alignment horizontal="center" vertical="center"/>
    </xf>
    <xf numFmtId="165" fontId="4" fillId="0" borderId="147" xfId="0" applyNumberFormat="1" applyFont="1" applyBorder="1" applyAlignment="1">
      <alignment horizontal="center"/>
    </xf>
    <xf numFmtId="45" fontId="4" fillId="0" borderId="147" xfId="0" applyNumberFormat="1" applyFont="1" applyBorder="1" applyAlignment="1">
      <alignment horizontal="center"/>
    </xf>
    <xf numFmtId="1" fontId="4" fillId="0" borderId="147" xfId="0" applyNumberFormat="1" applyFont="1" applyBorder="1" applyAlignment="1">
      <alignment horizontal="center"/>
    </xf>
    <xf numFmtId="1" fontId="4" fillId="0" borderId="148" xfId="0" applyNumberFormat="1" applyFont="1" applyBorder="1" applyAlignment="1">
      <alignment horizontal="center"/>
    </xf>
    <xf numFmtId="0" fontId="2" fillId="0" borderId="149" xfId="0" applyFont="1" applyBorder="1" applyAlignment="1">
      <alignment horizontal="center" vertical="center"/>
    </xf>
    <xf numFmtId="165" fontId="4" fillId="0" borderId="150" xfId="0" applyNumberFormat="1" applyFont="1" applyBorder="1" applyAlignment="1">
      <alignment horizontal="center"/>
    </xf>
    <xf numFmtId="45" fontId="4" fillId="0" borderId="150" xfId="0" applyNumberFormat="1" applyFont="1" applyBorder="1" applyAlignment="1">
      <alignment horizontal="center"/>
    </xf>
    <xf numFmtId="1" fontId="4" fillId="0" borderId="150" xfId="0" applyNumberFormat="1" applyFont="1" applyBorder="1" applyAlignment="1">
      <alignment horizontal="center"/>
    </xf>
    <xf numFmtId="1" fontId="2" fillId="2" borderId="151" xfId="0" applyNumberFormat="1" applyFont="1" applyFill="1" applyBorder="1" applyAlignment="1">
      <alignment horizontal="left"/>
    </xf>
    <xf numFmtId="166" fontId="4" fillId="0" borderId="152" xfId="0" applyNumberFormat="1" applyFont="1" applyBorder="1" applyAlignment="1">
      <alignment horizontal="center"/>
    </xf>
    <xf numFmtId="1" fontId="4" fillId="0" borderId="153" xfId="0" applyNumberFormat="1" applyFont="1" applyBorder="1" applyAlignment="1">
      <alignment horizontal="center"/>
    </xf>
    <xf numFmtId="0" fontId="2" fillId="0" borderId="154" xfId="0" applyFont="1" applyBorder="1" applyAlignment="1">
      <alignment horizontal="center" vertical="center"/>
    </xf>
    <xf numFmtId="21" fontId="4" fillId="0" borderId="155" xfId="0" applyNumberFormat="1" applyFont="1" applyBorder="1" applyAlignment="1">
      <alignment horizontal="center"/>
    </xf>
    <xf numFmtId="165" fontId="4" fillId="0" borderId="156" xfId="0" applyNumberFormat="1" applyFont="1" applyBorder="1" applyAlignment="1">
      <alignment horizontal="center"/>
    </xf>
    <xf numFmtId="45" fontId="4" fillId="0" borderId="156" xfId="0" applyNumberFormat="1" applyFont="1" applyBorder="1" applyAlignment="1">
      <alignment horizontal="center"/>
    </xf>
    <xf numFmtId="1" fontId="4" fillId="0" borderId="156" xfId="0" applyNumberFormat="1" applyFont="1" applyBorder="1" applyAlignment="1">
      <alignment horizontal="center"/>
    </xf>
    <xf numFmtId="1" fontId="2" fillId="0" borderId="157" xfId="0" applyNumberFormat="1" applyFont="1" applyBorder="1" applyAlignment="1">
      <alignment horizontal="center"/>
    </xf>
    <xf numFmtId="1" fontId="4" fillId="0" borderId="155" xfId="0" applyNumberFormat="1" applyFont="1" applyBorder="1" applyAlignment="1">
      <alignment horizontal="center"/>
    </xf>
    <xf numFmtId="167" fontId="4" fillId="0" borderId="153" xfId="0" applyNumberFormat="1" applyFont="1" applyBorder="1" applyAlignment="1">
      <alignment horizontal="center"/>
    </xf>
    <xf numFmtId="1" fontId="6" fillId="3" borderId="158" xfId="0" applyNumberFormat="1" applyFont="1" applyFill="1" applyBorder="1" applyAlignment="1">
      <alignment horizontal="center"/>
    </xf>
    <xf numFmtId="1" fontId="6" fillId="3" borderId="159" xfId="0" applyNumberFormat="1" applyFont="1" applyFill="1" applyBorder="1" applyAlignment="1">
      <alignment horizontal="center"/>
    </xf>
    <xf numFmtId="2" fontId="4" fillId="0" borderId="153" xfId="0" applyNumberFormat="1" applyFont="1" applyBorder="1" applyAlignment="1">
      <alignment horizontal="center"/>
    </xf>
    <xf numFmtId="1" fontId="4" fillId="0" borderId="158" xfId="0" applyNumberFormat="1" applyFont="1" applyBorder="1" applyAlignment="1">
      <alignment horizontal="center"/>
    </xf>
    <xf numFmtId="1" fontId="4" fillId="0" borderId="159" xfId="0" applyNumberFormat="1" applyFont="1" applyBorder="1" applyAlignment="1">
      <alignment horizontal="center"/>
    </xf>
    <xf numFmtId="2" fontId="4" fillId="0" borderId="158" xfId="0" applyNumberFormat="1" applyFont="1" applyBorder="1" applyAlignment="1">
      <alignment horizontal="center"/>
    </xf>
    <xf numFmtId="1" fontId="2" fillId="4" borderId="160" xfId="0" applyNumberFormat="1" applyFont="1" applyFill="1" applyBorder="1" applyAlignment="1">
      <alignment horizontal="left"/>
    </xf>
    <xf numFmtId="0" fontId="2" fillId="0" borderId="161" xfId="0" applyFont="1" applyBorder="1" applyAlignment="1">
      <alignment horizontal="center" vertical="center"/>
    </xf>
    <xf numFmtId="21" fontId="4" fillId="0" borderId="162" xfId="0" applyNumberFormat="1" applyFont="1" applyBorder="1" applyAlignment="1">
      <alignment horizontal="center"/>
    </xf>
    <xf numFmtId="165" fontId="4" fillId="0" borderId="163" xfId="0" applyNumberFormat="1" applyFont="1" applyBorder="1" applyAlignment="1">
      <alignment horizontal="center"/>
    </xf>
    <xf numFmtId="45" fontId="4" fillId="0" borderId="163" xfId="0" applyNumberFormat="1" applyFont="1" applyBorder="1" applyAlignment="1">
      <alignment horizontal="center"/>
    </xf>
    <xf numFmtId="1" fontId="4" fillId="0" borderId="163" xfId="0" applyNumberFormat="1" applyFont="1" applyBorder="1" applyAlignment="1">
      <alignment horizontal="center"/>
    </xf>
    <xf numFmtId="1" fontId="2" fillId="0" borderId="164" xfId="0" applyNumberFormat="1" applyFont="1" applyBorder="1" applyAlignment="1">
      <alignment horizontal="center"/>
    </xf>
    <xf numFmtId="1" fontId="4" fillId="0" borderId="162" xfId="0" applyNumberFormat="1" applyFont="1" applyBorder="1" applyAlignment="1">
      <alignment horizontal="center"/>
    </xf>
    <xf numFmtId="1" fontId="6" fillId="3" borderId="165" xfId="0" applyNumberFormat="1" applyFont="1" applyFill="1" applyBorder="1" applyAlignment="1">
      <alignment horizontal="center"/>
    </xf>
    <xf numFmtId="1" fontId="6" fillId="3" borderId="166" xfId="0" applyNumberFormat="1" applyFont="1" applyFill="1" applyBorder="1" applyAlignment="1">
      <alignment horizontal="center"/>
    </xf>
    <xf numFmtId="2" fontId="4" fillId="0" borderId="167" xfId="0" applyNumberFormat="1" applyFont="1" applyBorder="1" applyAlignment="1">
      <alignment horizontal="center"/>
    </xf>
    <xf numFmtId="1" fontId="4" fillId="0" borderId="165" xfId="0" applyNumberFormat="1" applyFont="1" applyBorder="1" applyAlignment="1">
      <alignment horizontal="center"/>
    </xf>
    <xf numFmtId="1" fontId="4" fillId="0" borderId="167" xfId="0" applyNumberFormat="1" applyFont="1" applyBorder="1" applyAlignment="1">
      <alignment horizontal="center"/>
    </xf>
    <xf numFmtId="1" fontId="4" fillId="0" borderId="166" xfId="0" applyNumberFormat="1" applyFont="1" applyBorder="1" applyAlignment="1">
      <alignment horizontal="center"/>
    </xf>
    <xf numFmtId="2" fontId="4" fillId="0" borderId="165" xfId="0" applyNumberFormat="1" applyFont="1" applyBorder="1" applyAlignment="1">
      <alignment horizontal="center"/>
    </xf>
    <xf numFmtId="166" fontId="4" fillId="0" borderId="165" xfId="0" applyNumberFormat="1" applyFont="1" applyBorder="1" applyAlignment="1">
      <alignment horizontal="center"/>
    </xf>
    <xf numFmtId="165" fontId="4" fillId="0" borderId="168" xfId="0" applyNumberFormat="1" applyFont="1" applyBorder="1" applyAlignment="1">
      <alignment horizontal="center"/>
    </xf>
    <xf numFmtId="45" fontId="4" fillId="0" borderId="169" xfId="0" applyNumberFormat="1" applyFont="1" applyBorder="1" applyAlignment="1">
      <alignment horizontal="center"/>
    </xf>
    <xf numFmtId="1" fontId="4" fillId="0" borderId="169" xfId="0" applyNumberFormat="1" applyFont="1" applyBorder="1" applyAlignment="1">
      <alignment horizontal="center"/>
    </xf>
    <xf numFmtId="0" fontId="2" fillId="0" borderId="170" xfId="0" applyFont="1" applyBorder="1" applyAlignment="1">
      <alignment horizontal="center" vertical="center"/>
    </xf>
    <xf numFmtId="165" fontId="4" fillId="0" borderId="171" xfId="0" applyNumberFormat="1" applyFont="1" applyBorder="1" applyAlignment="1">
      <alignment horizontal="center"/>
    </xf>
    <xf numFmtId="45" fontId="4" fillId="0" borderId="172" xfId="0" applyNumberFormat="1" applyFont="1" applyBorder="1" applyAlignment="1">
      <alignment horizontal="center"/>
    </xf>
    <xf numFmtId="1" fontId="4" fillId="0" borderId="172" xfId="0" applyNumberFormat="1" applyFont="1" applyBorder="1" applyAlignment="1">
      <alignment horizontal="center"/>
    </xf>
    <xf numFmtId="0" fontId="2" fillId="0" borderId="173" xfId="0" applyFont="1" applyBorder="1" applyAlignment="1">
      <alignment horizontal="center" vertical="center"/>
    </xf>
    <xf numFmtId="21" fontId="4" fillId="0" borderId="174" xfId="0" applyNumberFormat="1" applyFont="1" applyBorder="1" applyAlignment="1">
      <alignment horizontal="center"/>
    </xf>
    <xf numFmtId="165" fontId="4" fillId="0" borderId="175" xfId="0" applyNumberFormat="1" applyFont="1" applyBorder="1" applyAlignment="1">
      <alignment horizontal="center"/>
    </xf>
    <xf numFmtId="45" fontId="4" fillId="0" borderId="175" xfId="0" applyNumberFormat="1" applyFont="1" applyBorder="1" applyAlignment="1">
      <alignment horizontal="center"/>
    </xf>
    <xf numFmtId="1" fontId="4" fillId="0" borderId="176" xfId="0" applyNumberFormat="1" applyFont="1" applyBorder="1" applyAlignment="1">
      <alignment horizontal="center"/>
    </xf>
    <xf numFmtId="1" fontId="2" fillId="0" borderId="177" xfId="0" applyNumberFormat="1" applyFont="1" applyBorder="1" applyAlignment="1">
      <alignment horizontal="center"/>
    </xf>
    <xf numFmtId="1" fontId="4" fillId="0" borderId="174" xfId="0" applyNumberFormat="1" applyFont="1" applyBorder="1" applyAlignment="1">
      <alignment horizontal="center"/>
    </xf>
    <xf numFmtId="1" fontId="6" fillId="3" borderId="178" xfId="0" applyNumberFormat="1" applyFont="1" applyFill="1" applyBorder="1" applyAlignment="1">
      <alignment horizontal="center"/>
    </xf>
    <xf numFmtId="1" fontId="6" fillId="3" borderId="179" xfId="0" applyNumberFormat="1" applyFont="1" applyFill="1" applyBorder="1" applyAlignment="1">
      <alignment horizontal="center"/>
    </xf>
    <xf numFmtId="1" fontId="4" fillId="0" borderId="178" xfId="0" applyNumberFormat="1" applyFont="1" applyBorder="1" applyAlignment="1">
      <alignment horizontal="center"/>
    </xf>
    <xf numFmtId="1" fontId="4" fillId="0" borderId="179" xfId="0" applyNumberFormat="1" applyFont="1" applyBorder="1" applyAlignment="1">
      <alignment horizontal="center"/>
    </xf>
    <xf numFmtId="2" fontId="4" fillId="0" borderId="178" xfId="0" applyNumberFormat="1" applyFont="1" applyBorder="1" applyAlignment="1">
      <alignment horizontal="center"/>
    </xf>
    <xf numFmtId="1" fontId="2" fillId="2" borderId="180" xfId="0" applyNumberFormat="1" applyFont="1" applyFill="1" applyBorder="1" applyAlignment="1">
      <alignment horizontal="left"/>
    </xf>
    <xf numFmtId="1" fontId="6" fillId="3" borderId="181" xfId="0" applyNumberFormat="1" applyFont="1" applyFill="1" applyBorder="1" applyAlignment="1">
      <alignment horizontal="center"/>
    </xf>
    <xf numFmtId="2" fontId="4" fillId="0" borderId="182" xfId="0" applyNumberFormat="1" applyFont="1" applyBorder="1" applyAlignment="1">
      <alignment horizontal="center"/>
    </xf>
    <xf numFmtId="1" fontId="4" fillId="0" borderId="181" xfId="0" applyNumberFormat="1" applyFont="1" applyBorder="1" applyAlignment="1">
      <alignment horizontal="center"/>
    </xf>
    <xf numFmtId="2" fontId="4" fillId="0" borderId="181" xfId="0" applyNumberFormat="1" applyFont="1" applyBorder="1" applyAlignment="1">
      <alignment horizontal="center"/>
    </xf>
    <xf numFmtId="1" fontId="2" fillId="4" borderId="183" xfId="0" applyNumberFormat="1" applyFont="1" applyFill="1" applyBorder="1" applyAlignment="1">
      <alignment horizontal="left"/>
    </xf>
    <xf numFmtId="0" fontId="2" fillId="0" borderId="184" xfId="0" applyFont="1" applyBorder="1" applyAlignment="1">
      <alignment horizontal="center" vertical="center"/>
    </xf>
    <xf numFmtId="21" fontId="4" fillId="0" borderId="184" xfId="0" applyNumberFormat="1" applyFont="1" applyBorder="1" applyAlignment="1">
      <alignment horizontal="center"/>
    </xf>
    <xf numFmtId="165" fontId="4" fillId="0" borderId="185" xfId="0" applyNumberFormat="1" applyFont="1" applyBorder="1" applyAlignment="1">
      <alignment horizontal="center"/>
    </xf>
    <xf numFmtId="1" fontId="4" fillId="0" borderId="185" xfId="0" applyNumberFormat="1" applyFont="1" applyBorder="1" applyAlignment="1">
      <alignment horizontal="center"/>
    </xf>
    <xf numFmtId="45" fontId="4" fillId="0" borderId="185" xfId="0" applyNumberFormat="1" applyFont="1" applyBorder="1" applyAlignment="1">
      <alignment horizontal="center"/>
    </xf>
    <xf numFmtId="1" fontId="4" fillId="5" borderId="186" xfId="0" applyNumberFormat="1" applyFont="1" applyFill="1" applyBorder="1" applyAlignment="1">
      <alignment horizontal="center"/>
    </xf>
    <xf numFmtId="0" fontId="2" fillId="5" borderId="44" xfId="0" applyFont="1" applyFill="1" applyBorder="1" applyAlignment="1">
      <alignment horizontal="center" vertical="center"/>
    </xf>
    <xf numFmtId="1" fontId="6" fillId="5" borderId="49" xfId="0" applyNumberFormat="1" applyFont="1" applyFill="1" applyBorder="1" applyAlignment="1">
      <alignment horizontal="center"/>
    </xf>
    <xf numFmtId="1" fontId="6" fillId="5" borderId="50" xfId="0" applyNumberFormat="1" applyFont="1" applyFill="1" applyBorder="1" applyAlignment="1">
      <alignment horizontal="center"/>
    </xf>
    <xf numFmtId="1" fontId="2" fillId="2" borderId="187" xfId="0" applyNumberFormat="1" applyFont="1" applyFill="1" applyBorder="1" applyAlignment="1">
      <alignment horizontal="left"/>
    </xf>
    <xf numFmtId="166" fontId="4" fillId="0" borderId="188" xfId="0" applyNumberFormat="1" applyFont="1" applyBorder="1" applyAlignment="1">
      <alignment horizontal="center"/>
    </xf>
    <xf numFmtId="1" fontId="4" fillId="0" borderId="189" xfId="0" applyNumberFormat="1" applyFont="1" applyBorder="1" applyAlignment="1">
      <alignment horizontal="center"/>
    </xf>
    <xf numFmtId="0" fontId="2" fillId="0" borderId="190" xfId="0" applyFont="1" applyBorder="1" applyAlignment="1">
      <alignment horizontal="center" vertical="center"/>
    </xf>
    <xf numFmtId="21" fontId="4" fillId="0" borderId="191" xfId="0" applyNumberFormat="1" applyFont="1" applyBorder="1" applyAlignment="1">
      <alignment horizontal="center"/>
    </xf>
    <xf numFmtId="165" fontId="4" fillId="0" borderId="192" xfId="0" applyNumberFormat="1" applyFont="1" applyBorder="1" applyAlignment="1">
      <alignment horizontal="center"/>
    </xf>
    <xf numFmtId="45" fontId="4" fillId="0" borderId="192" xfId="0" applyNumberFormat="1" applyFont="1" applyBorder="1" applyAlignment="1">
      <alignment horizontal="center"/>
    </xf>
    <xf numFmtId="1" fontId="4" fillId="0" borderId="192" xfId="0" applyNumberFormat="1" applyFont="1" applyBorder="1" applyAlignment="1">
      <alignment horizontal="center"/>
    </xf>
    <xf numFmtId="1" fontId="2" fillId="0" borderId="193" xfId="0" applyNumberFormat="1" applyFont="1" applyBorder="1" applyAlignment="1">
      <alignment horizontal="center"/>
    </xf>
    <xf numFmtId="1" fontId="4" fillId="0" borderId="191" xfId="0" applyNumberFormat="1" applyFont="1" applyBorder="1" applyAlignment="1">
      <alignment horizontal="center"/>
    </xf>
    <xf numFmtId="1" fontId="4" fillId="0" borderId="194" xfId="0" applyNumberFormat="1" applyFont="1" applyBorder="1" applyAlignment="1">
      <alignment horizontal="center"/>
    </xf>
    <xf numFmtId="167" fontId="4" fillId="0" borderId="189" xfId="0" applyNumberFormat="1" applyFont="1" applyBorder="1" applyAlignment="1">
      <alignment horizontal="center"/>
    </xf>
    <xf numFmtId="1" fontId="6" fillId="3" borderId="188" xfId="0" applyNumberFormat="1" applyFont="1" applyFill="1" applyBorder="1" applyAlignment="1">
      <alignment horizontal="center"/>
    </xf>
    <xf numFmtId="1" fontId="6" fillId="3" borderId="195" xfId="0" applyNumberFormat="1" applyFont="1" applyFill="1" applyBorder="1" applyAlignment="1">
      <alignment horizontal="center"/>
    </xf>
    <xf numFmtId="2" fontId="4" fillId="0" borderId="189" xfId="0" applyNumberFormat="1" applyFont="1" applyBorder="1" applyAlignment="1">
      <alignment horizontal="center"/>
    </xf>
    <xf numFmtId="1" fontId="4" fillId="0" borderId="188" xfId="0" applyNumberFormat="1" applyFont="1" applyBorder="1" applyAlignment="1">
      <alignment horizontal="center"/>
    </xf>
    <xf numFmtId="1" fontId="4" fillId="0" borderId="195" xfId="0" applyNumberFormat="1" applyFont="1" applyBorder="1" applyAlignment="1">
      <alignment horizontal="center"/>
    </xf>
    <xf numFmtId="2" fontId="4" fillId="0" borderId="188" xfId="0" applyNumberFormat="1" applyFont="1" applyBorder="1" applyAlignment="1">
      <alignment horizontal="center"/>
    </xf>
    <xf numFmtId="1" fontId="2" fillId="4" borderId="196" xfId="0" applyNumberFormat="1" applyFont="1" applyFill="1" applyBorder="1" applyAlignment="1">
      <alignment horizontal="left"/>
    </xf>
    <xf numFmtId="167" fontId="4" fillId="0" borderId="167" xfId="0" applyNumberFormat="1" applyFont="1" applyBorder="1" applyAlignment="1">
      <alignment horizontal="center"/>
    </xf>
    <xf numFmtId="166" fontId="4" fillId="0" borderId="178" xfId="0" applyNumberFormat="1" applyFont="1" applyBorder="1" applyAlignment="1">
      <alignment horizontal="center"/>
    </xf>
    <xf numFmtId="1" fontId="4" fillId="0" borderId="197" xfId="0" applyNumberFormat="1" applyFont="1" applyBorder="1" applyAlignment="1">
      <alignment horizontal="center"/>
    </xf>
    <xf numFmtId="0" fontId="2" fillId="0" borderId="198" xfId="0" applyFont="1" applyBorder="1" applyAlignment="1">
      <alignment horizontal="center" vertical="center"/>
    </xf>
    <xf numFmtId="1" fontId="4" fillId="0" borderId="175" xfId="0" applyNumberFormat="1" applyFont="1" applyBorder="1" applyAlignment="1">
      <alignment horizontal="center"/>
    </xf>
    <xf numFmtId="1" fontId="2" fillId="2" borderId="199" xfId="0" applyNumberFormat="1" applyFont="1" applyFill="1" applyBorder="1" applyAlignment="1">
      <alignment horizontal="left"/>
    </xf>
    <xf numFmtId="166" fontId="4" fillId="0" borderId="181" xfId="0" applyNumberFormat="1" applyFont="1" applyBorder="1" applyAlignment="1">
      <alignment horizontal="center"/>
    </xf>
    <xf numFmtId="45" fontId="4" fillId="0" borderId="93" xfId="0" applyNumberFormat="1" applyFont="1" applyBorder="1" applyAlignment="1">
      <alignment horizontal="center"/>
    </xf>
    <xf numFmtId="2" fontId="4" fillId="0" borderId="200" xfId="0" applyNumberFormat="1" applyFont="1" applyBorder="1" applyAlignment="1">
      <alignment horizontal="center"/>
    </xf>
    <xf numFmtId="1" fontId="2" fillId="4" borderId="201" xfId="0" applyNumberFormat="1" applyFont="1" applyFill="1" applyBorder="1" applyAlignment="1">
      <alignment horizontal="left"/>
    </xf>
    <xf numFmtId="1" fontId="4" fillId="0" borderId="186" xfId="0" applyNumberFormat="1" applyFont="1" applyBorder="1" applyAlignment="1">
      <alignment horizontal="center"/>
    </xf>
    <xf numFmtId="1" fontId="2" fillId="2" borderId="202" xfId="0" applyNumberFormat="1" applyFont="1" applyFill="1" applyBorder="1" applyAlignment="1">
      <alignment horizontal="left"/>
    </xf>
    <xf numFmtId="166" fontId="4" fillId="0" borderId="203" xfId="0" applyNumberFormat="1" applyFont="1" applyBorder="1" applyAlignment="1">
      <alignment horizontal="center"/>
    </xf>
    <xf numFmtId="1" fontId="4" fillId="0" borderId="204" xfId="0" applyNumberFormat="1" applyFont="1" applyBorder="1" applyAlignment="1">
      <alignment horizontal="center"/>
    </xf>
    <xf numFmtId="0" fontId="2" fillId="0" borderId="205" xfId="0" applyFont="1" applyBorder="1" applyAlignment="1">
      <alignment horizontal="center" vertical="center"/>
    </xf>
    <xf numFmtId="21" fontId="4" fillId="0" borderId="206" xfId="0" applyNumberFormat="1" applyFont="1" applyBorder="1" applyAlignment="1">
      <alignment horizontal="center"/>
    </xf>
    <xf numFmtId="165" fontId="4" fillId="0" borderId="207" xfId="0" applyNumberFormat="1" applyFont="1" applyBorder="1" applyAlignment="1">
      <alignment horizontal="center"/>
    </xf>
    <xf numFmtId="45" fontId="4" fillId="0" borderId="207" xfId="0" applyNumberFormat="1" applyFont="1" applyBorder="1" applyAlignment="1">
      <alignment horizontal="center"/>
    </xf>
    <xf numFmtId="1" fontId="4" fillId="0" borderId="207" xfId="0" applyNumberFormat="1" applyFont="1" applyBorder="1" applyAlignment="1">
      <alignment horizontal="center"/>
    </xf>
    <xf numFmtId="1" fontId="2" fillId="0" borderId="208" xfId="0" applyNumberFormat="1" applyFont="1" applyBorder="1" applyAlignment="1">
      <alignment horizontal="center"/>
    </xf>
    <xf numFmtId="1" fontId="4" fillId="0" borderId="209" xfId="0" applyNumberFormat="1" applyFont="1" applyBorder="1" applyAlignment="1">
      <alignment horizontal="center"/>
    </xf>
    <xf numFmtId="1" fontId="4" fillId="0" borderId="210" xfId="0" applyNumberFormat="1" applyFont="1" applyBorder="1" applyAlignment="1">
      <alignment horizontal="center"/>
    </xf>
    <xf numFmtId="167" fontId="4" fillId="0" borderId="204" xfId="0" applyNumberFormat="1" applyFont="1" applyBorder="1" applyAlignment="1">
      <alignment horizontal="center"/>
    </xf>
    <xf numFmtId="1" fontId="6" fillId="3" borderId="211" xfId="0" applyNumberFormat="1" applyFont="1" applyFill="1" applyBorder="1" applyAlignment="1">
      <alignment horizontal="center"/>
    </xf>
    <xf numFmtId="1" fontId="6" fillId="3" borderId="212" xfId="0" applyNumberFormat="1" applyFont="1" applyFill="1" applyBorder="1" applyAlignment="1">
      <alignment horizontal="center"/>
    </xf>
    <xf numFmtId="2" fontId="4" fillId="0" borderId="204" xfId="0" applyNumberFormat="1" applyFont="1" applyBorder="1" applyAlignment="1">
      <alignment horizontal="center"/>
    </xf>
    <xf numFmtId="1" fontId="4" fillId="0" borderId="211" xfId="0" applyNumberFormat="1" applyFont="1" applyBorder="1" applyAlignment="1">
      <alignment horizontal="center"/>
    </xf>
    <xf numFmtId="1" fontId="4" fillId="0" borderId="212" xfId="0" applyNumberFormat="1" applyFont="1" applyBorder="1" applyAlignment="1">
      <alignment horizontal="center"/>
    </xf>
    <xf numFmtId="2" fontId="4" fillId="0" borderId="211" xfId="0" applyNumberFormat="1" applyFont="1" applyBorder="1" applyAlignment="1">
      <alignment horizontal="center"/>
    </xf>
    <xf numFmtId="1" fontId="2" fillId="4" borderId="213" xfId="0" applyNumberFormat="1" applyFont="1" applyFill="1" applyBorder="1" applyAlignment="1">
      <alignment horizontal="left"/>
    </xf>
    <xf numFmtId="1" fontId="4" fillId="0" borderId="171" xfId="0" applyNumberFormat="1" applyFont="1" applyBorder="1" applyAlignment="1">
      <alignment horizontal="center"/>
    </xf>
    <xf numFmtId="0" fontId="2" fillId="0" borderId="214" xfId="0" applyFont="1" applyBorder="1" applyAlignment="1">
      <alignment horizontal="center" vertical="center"/>
    </xf>
    <xf numFmtId="165" fontId="4" fillId="0" borderId="215" xfId="0" applyNumberFormat="1" applyFont="1" applyBorder="1" applyAlignment="1">
      <alignment horizontal="center"/>
    </xf>
    <xf numFmtId="45" fontId="4" fillId="0" borderId="216" xfId="0" applyNumberFormat="1" applyFont="1" applyBorder="1" applyAlignment="1">
      <alignment horizontal="center"/>
    </xf>
    <xf numFmtId="1" fontId="4" fillId="0" borderId="215" xfId="0" applyNumberFormat="1" applyFont="1" applyBorder="1" applyAlignment="1">
      <alignment horizontal="center"/>
    </xf>
    <xf numFmtId="1" fontId="4" fillId="0" borderId="216" xfId="0" applyNumberFormat="1" applyFont="1" applyBorder="1" applyAlignment="1">
      <alignment horizontal="center"/>
    </xf>
    <xf numFmtId="0" fontId="2" fillId="0" borderId="217" xfId="0" applyFont="1" applyBorder="1" applyAlignment="1">
      <alignment horizontal="center" vertical="center"/>
    </xf>
    <xf numFmtId="165" fontId="4" fillId="0" borderId="218" xfId="0" applyNumberFormat="1" applyFont="1" applyBorder="1" applyAlignment="1">
      <alignment horizontal="center"/>
    </xf>
    <xf numFmtId="45" fontId="4" fillId="0" borderId="218" xfId="0" applyNumberFormat="1" applyFont="1" applyBorder="1" applyAlignment="1">
      <alignment horizontal="center"/>
    </xf>
    <xf numFmtId="1" fontId="4" fillId="0" borderId="218" xfId="0" applyNumberFormat="1" applyFont="1" applyBorder="1" applyAlignment="1">
      <alignment horizontal="center"/>
    </xf>
    <xf numFmtId="45" fontId="4" fillId="0" borderId="219" xfId="0" applyNumberFormat="1" applyFont="1" applyBorder="1" applyAlignment="1">
      <alignment horizontal="center"/>
    </xf>
    <xf numFmtId="1" fontId="4" fillId="0" borderId="219" xfId="0" applyNumberFormat="1" applyFont="1" applyBorder="1" applyAlignment="1">
      <alignment horizontal="center"/>
    </xf>
    <xf numFmtId="0" fontId="2" fillId="0" borderId="220" xfId="0" applyFont="1" applyBorder="1" applyAlignment="1">
      <alignment horizontal="center" vertical="center"/>
    </xf>
    <xf numFmtId="165" fontId="4" fillId="0" borderId="221" xfId="0" applyNumberFormat="1" applyFont="1" applyBorder="1" applyAlignment="1">
      <alignment horizontal="center"/>
    </xf>
    <xf numFmtId="45" fontId="4" fillId="0" borderId="221" xfId="0" applyNumberFormat="1" applyFont="1" applyBorder="1" applyAlignment="1">
      <alignment horizontal="center"/>
    </xf>
    <xf numFmtId="1" fontId="4" fillId="0" borderId="221" xfId="0" applyNumberFormat="1" applyFont="1" applyBorder="1" applyAlignment="1">
      <alignment horizontal="center"/>
    </xf>
    <xf numFmtId="0" fontId="2" fillId="0" borderId="222" xfId="0" applyFont="1" applyBorder="1" applyAlignment="1">
      <alignment horizontal="center" vertical="center"/>
    </xf>
    <xf numFmtId="21" fontId="4" fillId="0" borderId="198" xfId="0" applyNumberFormat="1" applyFont="1" applyBorder="1" applyAlignment="1">
      <alignment horizontal="center"/>
    </xf>
    <xf numFmtId="165" fontId="4" fillId="0" borderId="223" xfId="0" applyNumberFormat="1" applyFont="1" applyBorder="1" applyAlignment="1">
      <alignment horizontal="center"/>
    </xf>
    <xf numFmtId="45" fontId="4" fillId="0" borderId="223" xfId="0" applyNumberFormat="1" applyFont="1" applyBorder="1" applyAlignment="1">
      <alignment horizontal="center"/>
    </xf>
    <xf numFmtId="1" fontId="4" fillId="0" borderId="223" xfId="0" applyNumberFormat="1" applyFont="1" applyBorder="1" applyAlignment="1">
      <alignment horizontal="center"/>
    </xf>
    <xf numFmtId="1" fontId="2" fillId="2" borderId="224" xfId="0" applyNumberFormat="1" applyFont="1" applyFill="1" applyBorder="1" applyAlignment="1">
      <alignment horizontal="left"/>
    </xf>
    <xf numFmtId="2" fontId="4" fillId="0" borderId="225" xfId="0" applyNumberFormat="1" applyFont="1" applyBorder="1" applyAlignment="1">
      <alignment horizontal="center"/>
    </xf>
    <xf numFmtId="1" fontId="2" fillId="4" borderId="226" xfId="0" applyNumberFormat="1" applyFont="1" applyFill="1" applyBorder="1" applyAlignment="1">
      <alignment horizontal="left"/>
    </xf>
    <xf numFmtId="1" fontId="4" fillId="0" borderId="227" xfId="0" applyNumberFormat="1" applyFont="1" applyBorder="1" applyAlignment="1">
      <alignment horizontal="center"/>
    </xf>
    <xf numFmtId="45" fontId="4" fillId="0" borderId="228" xfId="0" applyNumberFormat="1" applyFont="1" applyBorder="1" applyAlignment="1">
      <alignment horizontal="center"/>
    </xf>
    <xf numFmtId="0" fontId="2" fillId="0" borderId="229" xfId="0" applyFont="1" applyBorder="1" applyAlignment="1">
      <alignment horizontal="center" vertical="center"/>
    </xf>
    <xf numFmtId="165" fontId="4" fillId="0" borderId="230" xfId="0" applyNumberFormat="1" applyFont="1" applyBorder="1" applyAlignment="1">
      <alignment horizontal="center"/>
    </xf>
    <xf numFmtId="1" fontId="4" fillId="0" borderId="230" xfId="0" applyNumberFormat="1" applyFont="1" applyBorder="1" applyAlignment="1">
      <alignment horizontal="center"/>
    </xf>
    <xf numFmtId="45" fontId="4" fillId="0" borderId="230" xfId="0" applyNumberFormat="1" applyFont="1" applyBorder="1" applyAlignment="1">
      <alignment horizontal="center"/>
    </xf>
    <xf numFmtId="1" fontId="4" fillId="0" borderId="231" xfId="0" applyNumberFormat="1" applyFont="1" applyBorder="1" applyAlignment="1">
      <alignment horizontal="center"/>
    </xf>
    <xf numFmtId="1" fontId="2" fillId="2" borderId="232" xfId="0" applyNumberFormat="1" applyFont="1" applyFill="1" applyBorder="1" applyAlignment="1">
      <alignment horizontal="left"/>
    </xf>
    <xf numFmtId="166" fontId="4" fillId="0" borderId="233" xfId="0" applyNumberFormat="1" applyFont="1" applyBorder="1" applyAlignment="1">
      <alignment horizontal="center"/>
    </xf>
    <xf numFmtId="1" fontId="4" fillId="0" borderId="234" xfId="0" applyNumberFormat="1" applyFont="1" applyBorder="1" applyAlignment="1">
      <alignment horizontal="center"/>
    </xf>
    <xf numFmtId="0" fontId="2" fillId="0" borderId="235" xfId="0" applyFont="1" applyBorder="1" applyAlignment="1">
      <alignment horizontal="center" vertical="center"/>
    </xf>
    <xf numFmtId="21" fontId="4" fillId="0" borderId="236" xfId="0" applyNumberFormat="1" applyFont="1" applyBorder="1" applyAlignment="1">
      <alignment horizontal="center"/>
    </xf>
    <xf numFmtId="165" fontId="4" fillId="0" borderId="237" xfId="0" applyNumberFormat="1" applyFont="1" applyBorder="1" applyAlignment="1">
      <alignment horizontal="center"/>
    </xf>
    <xf numFmtId="45" fontId="4" fillId="0" borderId="237" xfId="0" applyNumberFormat="1" applyFont="1" applyBorder="1" applyAlignment="1">
      <alignment horizontal="center"/>
    </xf>
    <xf numFmtId="1" fontId="4" fillId="0" borderId="237" xfId="0" applyNumberFormat="1" applyFont="1" applyBorder="1" applyAlignment="1">
      <alignment horizontal="center"/>
    </xf>
    <xf numFmtId="1" fontId="2" fillId="0" borderId="238" xfId="0" applyNumberFormat="1" applyFont="1" applyBorder="1" applyAlignment="1">
      <alignment horizontal="center"/>
    </xf>
    <xf numFmtId="1" fontId="4" fillId="0" borderId="239" xfId="0" applyNumberFormat="1" applyFont="1" applyBorder="1" applyAlignment="1">
      <alignment horizontal="center"/>
    </xf>
    <xf numFmtId="1" fontId="4" fillId="0" borderId="240" xfId="0" applyNumberFormat="1" applyFont="1" applyBorder="1" applyAlignment="1">
      <alignment horizontal="center"/>
    </xf>
    <xf numFmtId="167" fontId="4" fillId="0" borderId="234" xfId="0" applyNumberFormat="1" applyFont="1" applyBorder="1" applyAlignment="1">
      <alignment horizontal="center"/>
    </xf>
    <xf numFmtId="1" fontId="6" fillId="3" borderId="241" xfId="0" applyNumberFormat="1" applyFont="1" applyFill="1" applyBorder="1" applyAlignment="1">
      <alignment horizontal="center"/>
    </xf>
    <xf numFmtId="1" fontId="6" fillId="3" borderId="242" xfId="0" applyNumberFormat="1" applyFont="1" applyFill="1" applyBorder="1" applyAlignment="1">
      <alignment horizontal="center"/>
    </xf>
    <xf numFmtId="2" fontId="4" fillId="0" borderId="234" xfId="0" applyNumberFormat="1" applyFont="1" applyBorder="1" applyAlignment="1">
      <alignment horizontal="center"/>
    </xf>
    <xf numFmtId="1" fontId="4" fillId="0" borderId="241" xfId="0" applyNumberFormat="1" applyFont="1" applyBorder="1" applyAlignment="1">
      <alignment horizontal="center"/>
    </xf>
    <xf numFmtId="1" fontId="4" fillId="0" borderId="242" xfId="0" applyNumberFormat="1" applyFont="1" applyBorder="1" applyAlignment="1">
      <alignment horizontal="center"/>
    </xf>
    <xf numFmtId="2" fontId="4" fillId="0" borderId="241" xfId="0" applyNumberFormat="1" applyFont="1" applyBorder="1" applyAlignment="1">
      <alignment horizontal="center"/>
    </xf>
    <xf numFmtId="1" fontId="2" fillId="4" borderId="243" xfId="0" applyNumberFormat="1" applyFont="1" applyFill="1" applyBorder="1" applyAlignment="1">
      <alignment horizontal="left"/>
    </xf>
    <xf numFmtId="0" fontId="2" fillId="0" borderId="244" xfId="0" applyFont="1" applyBorder="1" applyAlignment="1">
      <alignment horizontal="center" vertical="center"/>
    </xf>
    <xf numFmtId="165" fontId="4" fillId="0" borderId="245" xfId="0" applyNumberFormat="1" applyFont="1" applyBorder="1" applyAlignment="1">
      <alignment horizontal="center"/>
    </xf>
    <xf numFmtId="45" fontId="4" fillId="0" borderId="245" xfId="0" applyNumberFormat="1" applyFont="1" applyBorder="1" applyAlignment="1">
      <alignment horizontal="center"/>
    </xf>
    <xf numFmtId="1" fontId="4" fillId="0" borderId="245" xfId="0" applyNumberFormat="1" applyFont="1" applyBorder="1" applyAlignment="1">
      <alignment horizontal="center"/>
    </xf>
    <xf numFmtId="1" fontId="4" fillId="0" borderId="246" xfId="0" applyNumberFormat="1" applyFont="1" applyBorder="1" applyAlignment="1">
      <alignment horizontal="center"/>
    </xf>
    <xf numFmtId="0" fontId="2" fillId="0" borderId="247" xfId="0" applyFont="1" applyBorder="1" applyAlignment="1">
      <alignment horizontal="center" vertical="center"/>
    </xf>
    <xf numFmtId="165" fontId="4" fillId="0" borderId="248" xfId="0" applyNumberFormat="1" applyFont="1" applyBorder="1" applyAlignment="1">
      <alignment horizontal="center"/>
    </xf>
    <xf numFmtId="1" fontId="4" fillId="0" borderId="248" xfId="0" applyNumberFormat="1" applyFont="1" applyBorder="1" applyAlignment="1">
      <alignment horizontal="center"/>
    </xf>
    <xf numFmtId="1" fontId="4" fillId="0" borderId="249" xfId="0" applyNumberFormat="1" applyFont="1" applyBorder="1" applyAlignment="1">
      <alignment horizontal="center"/>
    </xf>
    <xf numFmtId="1" fontId="2" fillId="2" borderId="250" xfId="0" applyNumberFormat="1" applyFont="1" applyFill="1" applyBorder="1" applyAlignment="1">
      <alignment horizontal="left"/>
    </xf>
    <xf numFmtId="165" fontId="4" fillId="0" borderId="251" xfId="0" applyNumberFormat="1" applyFont="1" applyBorder="1" applyAlignment="1">
      <alignment horizontal="center"/>
    </xf>
    <xf numFmtId="45" fontId="4" fillId="0" borderId="251" xfId="0" applyNumberFormat="1" applyFont="1" applyBorder="1" applyAlignment="1">
      <alignment horizontal="center"/>
    </xf>
    <xf numFmtId="1" fontId="4" fillId="0" borderId="251" xfId="0" applyNumberFormat="1" applyFont="1" applyBorder="1" applyAlignment="1">
      <alignment horizontal="center"/>
    </xf>
    <xf numFmtId="1" fontId="4" fillId="0" borderId="252" xfId="0" applyNumberFormat="1" applyFont="1" applyBorder="1" applyAlignment="1">
      <alignment horizontal="center"/>
    </xf>
    <xf numFmtId="2" fontId="4" fillId="0" borderId="253" xfId="0" applyNumberFormat="1" applyFont="1" applyBorder="1" applyAlignment="1">
      <alignment horizontal="center"/>
    </xf>
    <xf numFmtId="1" fontId="2" fillId="4" borderId="254" xfId="0" applyNumberFormat="1" applyFont="1" applyFill="1" applyBorder="1" applyAlignment="1">
      <alignment horizontal="left"/>
    </xf>
    <xf numFmtId="1" fontId="4" fillId="0" borderId="255" xfId="0" applyNumberFormat="1" applyFont="1" applyBorder="1" applyAlignment="1">
      <alignment horizontal="center"/>
    </xf>
    <xf numFmtId="0" fontId="2" fillId="0" borderId="256" xfId="0" applyFont="1" applyBorder="1" applyAlignment="1">
      <alignment horizontal="center" vertical="center"/>
    </xf>
    <xf numFmtId="165" fontId="4" fillId="0" borderId="257" xfId="0" applyNumberFormat="1" applyFont="1" applyBorder="1" applyAlignment="1">
      <alignment horizontal="center"/>
    </xf>
    <xf numFmtId="45" fontId="4" fillId="0" borderId="257" xfId="0" applyNumberFormat="1" applyFont="1" applyBorder="1" applyAlignment="1">
      <alignment horizontal="center"/>
    </xf>
    <xf numFmtId="1" fontId="4" fillId="0" borderId="257" xfId="0" applyNumberFormat="1" applyFont="1" applyBorder="1" applyAlignment="1">
      <alignment horizontal="center"/>
    </xf>
    <xf numFmtId="1" fontId="4" fillId="0" borderId="258" xfId="0" applyNumberFormat="1" applyFont="1" applyBorder="1" applyAlignment="1">
      <alignment horizontal="center"/>
    </xf>
    <xf numFmtId="0" fontId="2" fillId="0" borderId="259" xfId="0" applyFont="1" applyBorder="1" applyAlignment="1">
      <alignment horizontal="center" vertical="center"/>
    </xf>
    <xf numFmtId="165" fontId="4" fillId="0" borderId="260" xfId="0" applyNumberFormat="1" applyFont="1" applyBorder="1" applyAlignment="1">
      <alignment horizontal="center"/>
    </xf>
    <xf numFmtId="45" fontId="4" fillId="0" borderId="260" xfId="0" applyNumberFormat="1" applyFont="1" applyBorder="1" applyAlignment="1">
      <alignment horizontal="center"/>
    </xf>
    <xf numFmtId="1" fontId="4" fillId="0" borderId="260" xfId="0" applyNumberFormat="1" applyFont="1" applyBorder="1" applyAlignment="1">
      <alignment horizontal="center"/>
    </xf>
    <xf numFmtId="1" fontId="4" fillId="0" borderId="261" xfId="0" applyNumberFormat="1" applyFont="1" applyBorder="1" applyAlignment="1">
      <alignment horizontal="center"/>
    </xf>
    <xf numFmtId="2" fontId="4" fillId="0" borderId="197" xfId="0" applyNumberFormat="1" applyFont="1" applyBorder="1" applyAlignment="1">
      <alignment horizontal="center"/>
    </xf>
    <xf numFmtId="1" fontId="2" fillId="2" borderId="262" xfId="0" applyNumberFormat="1" applyFont="1" applyFill="1" applyBorder="1" applyAlignment="1">
      <alignment horizontal="left"/>
    </xf>
    <xf numFmtId="166" fontId="4" fillId="0" borderId="263" xfId="0" applyNumberFormat="1" applyFont="1" applyBorder="1" applyAlignment="1">
      <alignment horizontal="center"/>
    </xf>
    <xf numFmtId="1" fontId="4" fillId="0" borderId="264" xfId="0" applyNumberFormat="1" applyFont="1" applyBorder="1" applyAlignment="1">
      <alignment horizontal="center"/>
    </xf>
    <xf numFmtId="0" fontId="2" fillId="0" borderId="265" xfId="0" applyFont="1" applyBorder="1" applyAlignment="1">
      <alignment horizontal="center" vertical="center"/>
    </xf>
    <xf numFmtId="21" fontId="4" fillId="0" borderId="266" xfId="0" applyNumberFormat="1" applyFont="1" applyBorder="1" applyAlignment="1">
      <alignment horizontal="center"/>
    </xf>
    <xf numFmtId="165" fontId="4" fillId="0" borderId="267" xfId="0" applyNumberFormat="1" applyFont="1" applyBorder="1" applyAlignment="1">
      <alignment horizontal="center"/>
    </xf>
    <xf numFmtId="45" fontId="4" fillId="0" borderId="267" xfId="0" applyNumberFormat="1" applyFont="1" applyBorder="1" applyAlignment="1">
      <alignment horizontal="center"/>
    </xf>
    <xf numFmtId="1" fontId="4" fillId="0" borderId="267" xfId="0" applyNumberFormat="1" applyFont="1" applyBorder="1" applyAlignment="1">
      <alignment horizontal="center"/>
    </xf>
    <xf numFmtId="1" fontId="2" fillId="0" borderId="268" xfId="0" applyNumberFormat="1" applyFont="1" applyBorder="1" applyAlignment="1">
      <alignment horizontal="center"/>
    </xf>
    <xf numFmtId="1" fontId="4" fillId="0" borderId="269" xfId="0" applyNumberFormat="1" applyFont="1" applyBorder="1" applyAlignment="1">
      <alignment horizontal="center"/>
    </xf>
    <xf numFmtId="1" fontId="4" fillId="0" borderId="270" xfId="0" applyNumberFormat="1" applyFont="1" applyBorder="1" applyAlignment="1">
      <alignment horizontal="center"/>
    </xf>
    <xf numFmtId="167" fontId="4" fillId="0" borderId="264" xfId="0" applyNumberFormat="1" applyFont="1" applyBorder="1" applyAlignment="1">
      <alignment horizontal="center"/>
    </xf>
    <xf numFmtId="1" fontId="6" fillId="3" borderId="271" xfId="0" applyNumberFormat="1" applyFont="1" applyFill="1" applyBorder="1" applyAlignment="1">
      <alignment horizontal="center"/>
    </xf>
    <xf numFmtId="1" fontId="6" fillId="3" borderId="272" xfId="0" applyNumberFormat="1" applyFont="1" applyFill="1" applyBorder="1" applyAlignment="1">
      <alignment horizontal="center"/>
    </xf>
    <xf numFmtId="2" fontId="4" fillId="0" borderId="264" xfId="0" applyNumberFormat="1" applyFont="1" applyBorder="1" applyAlignment="1">
      <alignment horizontal="center"/>
    </xf>
    <xf numFmtId="1" fontId="4" fillId="0" borderId="271" xfId="0" applyNumberFormat="1" applyFont="1" applyBorder="1" applyAlignment="1">
      <alignment horizontal="center"/>
    </xf>
    <xf numFmtId="1" fontId="4" fillId="0" borderId="272" xfId="0" applyNumberFormat="1" applyFont="1" applyBorder="1" applyAlignment="1">
      <alignment horizontal="center"/>
    </xf>
    <xf numFmtId="2" fontId="4" fillId="0" borderId="271" xfId="0" applyNumberFormat="1" applyFont="1" applyBorder="1" applyAlignment="1">
      <alignment horizontal="center"/>
    </xf>
    <xf numFmtId="1" fontId="2" fillId="4" borderId="273" xfId="0" applyNumberFormat="1" applyFont="1" applyFill="1" applyBorder="1" applyAlignment="1">
      <alignment horizontal="left"/>
    </xf>
    <xf numFmtId="1" fontId="4" fillId="0" borderId="274" xfId="0" applyNumberFormat="1" applyFont="1" applyBorder="1" applyAlignment="1">
      <alignment horizontal="center"/>
    </xf>
    <xf numFmtId="0" fontId="2" fillId="0" borderId="275" xfId="0" applyFont="1" applyBorder="1" applyAlignment="1">
      <alignment horizontal="center" vertical="center"/>
    </xf>
    <xf numFmtId="165" fontId="4" fillId="0" borderId="276" xfId="0" applyNumberFormat="1" applyFont="1" applyBorder="1" applyAlignment="1">
      <alignment horizontal="center"/>
    </xf>
    <xf numFmtId="45" fontId="4" fillId="0" borderId="276" xfId="0" applyNumberFormat="1" applyFont="1" applyBorder="1" applyAlignment="1">
      <alignment horizontal="center"/>
    </xf>
    <xf numFmtId="1" fontId="4" fillId="0" borderId="276" xfId="0" applyNumberFormat="1" applyFont="1" applyBorder="1" applyAlignment="1">
      <alignment horizontal="center"/>
    </xf>
    <xf numFmtId="166" fontId="4" fillId="3" borderId="165" xfId="0" applyNumberFormat="1" applyFont="1" applyFill="1" applyBorder="1" applyAlignment="1">
      <alignment horizontal="center"/>
    </xf>
    <xf numFmtId="1" fontId="4" fillId="3" borderId="167" xfId="0" applyNumberFormat="1" applyFont="1" applyFill="1" applyBorder="1" applyAlignment="1">
      <alignment horizontal="center"/>
    </xf>
    <xf numFmtId="0" fontId="2" fillId="3" borderId="275" xfId="0" applyFont="1" applyFill="1" applyBorder="1" applyAlignment="1">
      <alignment horizontal="center" vertical="center"/>
    </xf>
    <xf numFmtId="21" fontId="4" fillId="3" borderId="184" xfId="0" applyNumberFormat="1" applyFont="1" applyFill="1" applyBorder="1" applyAlignment="1">
      <alignment horizontal="center"/>
    </xf>
    <xf numFmtId="165" fontId="4" fillId="3" borderId="276" xfId="0" applyNumberFormat="1" applyFont="1" applyFill="1" applyBorder="1" applyAlignment="1">
      <alignment horizontal="center"/>
    </xf>
    <xf numFmtId="1" fontId="4" fillId="3" borderId="276" xfId="0" applyNumberFormat="1" applyFont="1" applyFill="1" applyBorder="1" applyAlignment="1">
      <alignment horizontal="center"/>
    </xf>
    <xf numFmtId="1" fontId="2" fillId="3" borderId="164" xfId="0" applyNumberFormat="1" applyFont="1" applyFill="1" applyBorder="1" applyAlignment="1">
      <alignment horizontal="center"/>
    </xf>
    <xf numFmtId="1" fontId="4" fillId="3" borderId="162" xfId="0" applyNumberFormat="1" applyFont="1" applyFill="1" applyBorder="1" applyAlignment="1">
      <alignment horizontal="center"/>
    </xf>
    <xf numFmtId="1" fontId="4" fillId="3" borderId="277" xfId="0" applyNumberFormat="1" applyFont="1" applyFill="1" applyBorder="1" applyAlignment="1">
      <alignment horizontal="center"/>
    </xf>
    <xf numFmtId="45" fontId="4" fillId="3" borderId="276" xfId="0" applyNumberFormat="1" applyFont="1" applyFill="1" applyBorder="1" applyAlignment="1">
      <alignment horizontal="center"/>
    </xf>
    <xf numFmtId="166" fontId="4" fillId="3" borderId="138" xfId="0" applyNumberFormat="1" applyFont="1" applyFill="1" applyBorder="1" applyAlignment="1">
      <alignment horizontal="center"/>
    </xf>
    <xf numFmtId="1" fontId="4" fillId="3" borderId="30" xfId="0" applyNumberFormat="1" applyFont="1" applyFill="1" applyBorder="1" applyAlignment="1">
      <alignment horizontal="center"/>
    </xf>
    <xf numFmtId="0" fontId="2" fillId="3" borderId="222" xfId="0" applyFont="1" applyFill="1" applyBorder="1" applyAlignment="1">
      <alignment horizontal="center" vertical="center"/>
    </xf>
    <xf numFmtId="21" fontId="4" fillId="3" borderId="198" xfId="0" applyNumberFormat="1" applyFont="1" applyFill="1" applyBorder="1" applyAlignment="1">
      <alignment horizontal="center"/>
    </xf>
    <xf numFmtId="165" fontId="4" fillId="3" borderId="223" xfId="0" applyNumberFormat="1" applyFont="1" applyFill="1" applyBorder="1" applyAlignment="1">
      <alignment horizontal="center"/>
    </xf>
    <xf numFmtId="45" fontId="4" fillId="3" borderId="223" xfId="0" applyNumberFormat="1" applyFont="1" applyFill="1" applyBorder="1" applyAlignment="1">
      <alignment horizontal="center"/>
    </xf>
    <xf numFmtId="1" fontId="4" fillId="3" borderId="223" xfId="0" applyNumberFormat="1" applyFont="1" applyFill="1" applyBorder="1" applyAlignment="1">
      <alignment horizontal="center"/>
    </xf>
    <xf numFmtId="1" fontId="2" fillId="3" borderId="177" xfId="0" applyNumberFormat="1" applyFont="1" applyFill="1" applyBorder="1" applyAlignment="1">
      <alignment horizontal="center"/>
    </xf>
    <xf numFmtId="1" fontId="4" fillId="3" borderId="174" xfId="0" applyNumberFormat="1" applyFont="1" applyFill="1" applyBorder="1" applyAlignment="1">
      <alignment horizontal="center"/>
    </xf>
    <xf numFmtId="1" fontId="4" fillId="3" borderId="249" xfId="0" applyNumberFormat="1" applyFont="1" applyFill="1" applyBorder="1" applyAlignment="1">
      <alignment horizontal="center"/>
    </xf>
    <xf numFmtId="1" fontId="2" fillId="2" borderId="278" xfId="0" applyNumberFormat="1" applyFont="1" applyFill="1" applyBorder="1" applyAlignment="1">
      <alignment horizontal="left"/>
    </xf>
    <xf numFmtId="166" fontId="4" fillId="3" borderId="181" xfId="0" applyNumberFormat="1" applyFont="1" applyFill="1" applyBorder="1" applyAlignment="1">
      <alignment horizontal="center"/>
    </xf>
    <xf numFmtId="1" fontId="4" fillId="3" borderId="11" xfId="0" applyNumberFormat="1" applyFont="1" applyFill="1" applyBorder="1" applyAlignment="1">
      <alignment horizontal="center"/>
    </xf>
    <xf numFmtId="0" fontId="2" fillId="3" borderId="140" xfId="0" applyFont="1" applyFill="1" applyBorder="1" applyAlignment="1">
      <alignment horizontal="center" vertical="center"/>
    </xf>
    <xf numFmtId="21" fontId="4" fillId="3" borderId="33" xfId="0" applyNumberFormat="1" applyFont="1" applyFill="1" applyBorder="1" applyAlignment="1">
      <alignment horizontal="center"/>
    </xf>
    <xf numFmtId="165" fontId="4" fillId="3" borderId="251" xfId="0" applyNumberFormat="1" applyFont="1" applyFill="1" applyBorder="1" applyAlignment="1">
      <alignment horizontal="center"/>
    </xf>
    <xf numFmtId="45" fontId="4" fillId="0" borderId="252" xfId="0" applyNumberFormat="1" applyFont="1" applyBorder="1" applyAlignment="1">
      <alignment horizontal="center"/>
    </xf>
    <xf numFmtId="1" fontId="4" fillId="3" borderId="251" xfId="0" applyNumberFormat="1" applyFont="1" applyFill="1" applyBorder="1" applyAlignment="1">
      <alignment horizontal="center"/>
    </xf>
    <xf numFmtId="1" fontId="2" fillId="3" borderId="35" xfId="0" applyNumberFormat="1" applyFont="1" applyFill="1" applyBorder="1" applyAlignment="1">
      <alignment horizontal="center"/>
    </xf>
    <xf numFmtId="1" fontId="4" fillId="3" borderId="36" xfId="0" applyNumberFormat="1" applyFont="1" applyFill="1" applyBorder="1" applyAlignment="1">
      <alignment horizontal="center"/>
    </xf>
    <xf numFmtId="1" fontId="4" fillId="3" borderId="252" xfId="0" applyNumberFormat="1" applyFont="1" applyFill="1" applyBorder="1" applyAlignment="1">
      <alignment horizontal="center"/>
    </xf>
    <xf numFmtId="2" fontId="4" fillId="0" borderId="279" xfId="0" applyNumberFormat="1" applyFont="1" applyBorder="1" applyAlignment="1">
      <alignment horizontal="center"/>
    </xf>
    <xf numFmtId="1" fontId="2" fillId="4" borderId="280" xfId="0" applyNumberFormat="1" applyFont="1" applyFill="1" applyBorder="1" applyAlignment="1">
      <alignment horizontal="left"/>
    </xf>
    <xf numFmtId="0" fontId="2" fillId="3" borderId="281" xfId="0" applyFont="1" applyFill="1" applyBorder="1" applyAlignment="1">
      <alignment horizontal="center" vertical="center"/>
    </xf>
    <xf numFmtId="165" fontId="4" fillId="3" borderId="282" xfId="0" applyNumberFormat="1" applyFont="1" applyFill="1" applyBorder="1" applyAlignment="1">
      <alignment horizontal="center"/>
    </xf>
    <xf numFmtId="1" fontId="4" fillId="3" borderId="282" xfId="0" applyNumberFormat="1" applyFont="1" applyFill="1" applyBorder="1" applyAlignment="1">
      <alignment horizontal="center"/>
    </xf>
    <xf numFmtId="45" fontId="4" fillId="3" borderId="282" xfId="0" applyNumberFormat="1" applyFont="1" applyFill="1" applyBorder="1" applyAlignment="1">
      <alignment horizontal="center"/>
    </xf>
    <xf numFmtId="1" fontId="4" fillId="3" borderId="283" xfId="0" applyNumberFormat="1" applyFont="1" applyFill="1" applyBorder="1" applyAlignment="1">
      <alignment horizontal="center"/>
    </xf>
    <xf numFmtId="0" fontId="2" fillId="3" borderId="284" xfId="0" applyFont="1" applyFill="1" applyBorder="1" applyAlignment="1">
      <alignment horizontal="center" vertical="center"/>
    </xf>
    <xf numFmtId="165" fontId="4" fillId="3" borderId="285" xfId="0" applyNumberFormat="1" applyFont="1" applyFill="1" applyBorder="1" applyAlignment="1">
      <alignment horizontal="center"/>
    </xf>
    <xf numFmtId="45" fontId="4" fillId="3" borderId="285" xfId="0" applyNumberFormat="1" applyFont="1" applyFill="1" applyBorder="1" applyAlignment="1">
      <alignment horizontal="center"/>
    </xf>
    <xf numFmtId="1" fontId="4" fillId="3" borderId="285" xfId="0" applyNumberFormat="1" applyFont="1" applyFill="1" applyBorder="1" applyAlignment="1">
      <alignment horizontal="center"/>
    </xf>
    <xf numFmtId="166" fontId="4" fillId="3" borderId="49" xfId="0" applyNumberFormat="1" applyFont="1" applyFill="1" applyBorder="1" applyAlignment="1">
      <alignment horizontal="center"/>
    </xf>
    <xf numFmtId="1" fontId="4" fillId="3" borderId="186" xfId="0" applyNumberFormat="1" applyFont="1" applyFill="1" applyBorder="1" applyAlignment="1">
      <alignment horizontal="center"/>
    </xf>
    <xf numFmtId="0" fontId="2" fillId="3" borderId="149" xfId="0" applyFont="1" applyFill="1" applyBorder="1" applyAlignment="1">
      <alignment horizontal="center" vertical="center"/>
    </xf>
    <xf numFmtId="21" fontId="4" fillId="3" borderId="44" xfId="0" applyNumberFormat="1" applyFont="1" applyFill="1" applyBorder="1" applyAlignment="1">
      <alignment horizontal="center"/>
    </xf>
    <xf numFmtId="165" fontId="4" fillId="3" borderId="150" xfId="0" applyNumberFormat="1" applyFont="1" applyFill="1" applyBorder="1" applyAlignment="1">
      <alignment horizontal="center"/>
    </xf>
    <xf numFmtId="45" fontId="4" fillId="3" borderId="150" xfId="0" applyNumberFormat="1" applyFont="1" applyFill="1" applyBorder="1" applyAlignment="1">
      <alignment horizontal="center"/>
    </xf>
    <xf numFmtId="1" fontId="4" fillId="3" borderId="150" xfId="0" applyNumberFormat="1" applyFont="1" applyFill="1" applyBorder="1" applyAlignment="1">
      <alignment horizontal="center"/>
    </xf>
    <xf numFmtId="1" fontId="2" fillId="3" borderId="46" xfId="0" applyNumberFormat="1" applyFont="1" applyFill="1" applyBorder="1" applyAlignment="1">
      <alignment horizontal="center"/>
    </xf>
    <xf numFmtId="1" fontId="4" fillId="3" borderId="47" xfId="0" applyNumberFormat="1" applyFont="1" applyFill="1" applyBorder="1" applyAlignment="1">
      <alignment horizontal="center"/>
    </xf>
    <xf numFmtId="1" fontId="4" fillId="3" borderId="48" xfId="0" applyNumberFormat="1" applyFont="1" applyFill="1" applyBorder="1" applyAlignment="1">
      <alignment horizontal="center"/>
    </xf>
    <xf numFmtId="1" fontId="2" fillId="2" borderId="286" xfId="0" applyNumberFormat="1" applyFont="1" applyFill="1" applyBorder="1" applyAlignment="1">
      <alignment horizontal="left"/>
    </xf>
    <xf numFmtId="166" fontId="4" fillId="3" borderId="287" xfId="0" applyNumberFormat="1" applyFont="1" applyFill="1" applyBorder="1" applyAlignment="1">
      <alignment horizontal="center"/>
    </xf>
    <xf numFmtId="1" fontId="4" fillId="3" borderId="288" xfId="0" applyNumberFormat="1" applyFont="1" applyFill="1" applyBorder="1" applyAlignment="1">
      <alignment horizontal="center"/>
    </xf>
    <xf numFmtId="0" fontId="2" fillId="3" borderId="289" xfId="0" applyFont="1" applyFill="1" applyBorder="1" applyAlignment="1">
      <alignment horizontal="center" vertical="center"/>
    </xf>
    <xf numFmtId="21" fontId="4" fillId="3" borderId="290" xfId="0" applyNumberFormat="1" applyFont="1" applyFill="1" applyBorder="1" applyAlignment="1">
      <alignment horizontal="center"/>
    </xf>
    <xf numFmtId="165" fontId="4" fillId="3" borderId="291" xfId="0" applyNumberFormat="1" applyFont="1" applyFill="1" applyBorder="1" applyAlignment="1">
      <alignment horizontal="center"/>
    </xf>
    <xf numFmtId="45" fontId="4" fillId="3" borderId="292" xfId="0" applyNumberFormat="1" applyFont="1" applyFill="1" applyBorder="1" applyAlignment="1">
      <alignment horizontal="center"/>
    </xf>
    <xf numFmtId="1" fontId="4" fillId="3" borderId="292" xfId="0" applyNumberFormat="1" applyFont="1" applyFill="1" applyBorder="1" applyAlignment="1">
      <alignment horizontal="center"/>
    </xf>
    <xf numFmtId="1" fontId="2" fillId="3" borderId="293" xfId="0" applyNumberFormat="1" applyFont="1" applyFill="1" applyBorder="1" applyAlignment="1">
      <alignment horizontal="center"/>
    </xf>
    <xf numFmtId="1" fontId="4" fillId="3" borderId="290" xfId="0" applyNumberFormat="1" applyFont="1" applyFill="1" applyBorder="1" applyAlignment="1">
      <alignment horizontal="center"/>
    </xf>
    <xf numFmtId="1" fontId="4" fillId="3" borderId="291" xfId="0" applyNumberFormat="1" applyFont="1" applyFill="1" applyBorder="1" applyAlignment="1">
      <alignment horizontal="center"/>
    </xf>
    <xf numFmtId="167" fontId="4" fillId="0" borderId="288" xfId="0" applyNumberFormat="1" applyFont="1" applyBorder="1" applyAlignment="1">
      <alignment horizontal="center"/>
    </xf>
    <xf numFmtId="1" fontId="6" fillId="3" borderId="287" xfId="0" applyNumberFormat="1" applyFont="1" applyFill="1" applyBorder="1" applyAlignment="1">
      <alignment horizontal="center"/>
    </xf>
    <xf numFmtId="1" fontId="6" fillId="3" borderId="294" xfId="0" applyNumberFormat="1" applyFont="1" applyFill="1" applyBorder="1" applyAlignment="1">
      <alignment horizontal="center"/>
    </xf>
    <xf numFmtId="2" fontId="4" fillId="0" borderId="288" xfId="0" applyNumberFormat="1" applyFont="1" applyBorder="1" applyAlignment="1">
      <alignment horizontal="center"/>
    </xf>
    <xf numFmtId="1" fontId="4" fillId="0" borderId="287" xfId="0" applyNumberFormat="1" applyFont="1" applyBorder="1" applyAlignment="1">
      <alignment horizontal="center"/>
    </xf>
    <xf numFmtId="1" fontId="4" fillId="0" borderId="288" xfId="0" applyNumberFormat="1" applyFont="1" applyBorder="1" applyAlignment="1">
      <alignment horizontal="center"/>
    </xf>
    <xf numFmtId="1" fontId="4" fillId="0" borderId="294" xfId="0" applyNumberFormat="1" applyFont="1" applyBorder="1" applyAlignment="1">
      <alignment horizontal="center"/>
    </xf>
    <xf numFmtId="2" fontId="4" fillId="0" borderId="287" xfId="0" applyNumberFormat="1" applyFont="1" applyBorder="1" applyAlignment="1">
      <alignment horizontal="center"/>
    </xf>
    <xf numFmtId="1" fontId="2" fillId="4" borderId="295" xfId="0" applyNumberFormat="1" applyFont="1" applyFill="1" applyBorder="1" applyAlignment="1">
      <alignment horizontal="left"/>
    </xf>
    <xf numFmtId="21" fontId="4" fillId="3" borderId="162" xfId="0" applyNumberFormat="1" applyFont="1" applyFill="1" applyBorder="1" applyAlignment="1">
      <alignment horizontal="center"/>
    </xf>
    <xf numFmtId="165" fontId="4" fillId="3" borderId="283" xfId="0" applyNumberFormat="1" applyFont="1" applyFill="1" applyBorder="1" applyAlignment="1">
      <alignment horizontal="center"/>
    </xf>
    <xf numFmtId="1" fontId="4" fillId="3" borderId="296" xfId="0" applyNumberFormat="1" applyFont="1" applyFill="1" applyBorder="1" applyAlignment="1">
      <alignment horizontal="center"/>
    </xf>
    <xf numFmtId="0" fontId="2" fillId="3" borderId="297" xfId="0" applyFont="1" applyFill="1" applyBorder="1" applyAlignment="1">
      <alignment horizontal="center" vertical="center"/>
    </xf>
    <xf numFmtId="21" fontId="4" fillId="3" borderId="174" xfId="0" applyNumberFormat="1" applyFont="1" applyFill="1" applyBorder="1" applyAlignment="1">
      <alignment horizontal="center"/>
    </xf>
    <xf numFmtId="165" fontId="4" fillId="3" borderId="249" xfId="0" applyNumberFormat="1" applyFont="1" applyFill="1" applyBorder="1" applyAlignment="1">
      <alignment horizontal="center"/>
    </xf>
    <xf numFmtId="1" fontId="2" fillId="2" borderId="298" xfId="0" applyNumberFormat="1" applyFont="1" applyFill="1" applyBorder="1" applyAlignment="1">
      <alignment horizontal="left"/>
    </xf>
    <xf numFmtId="0" fontId="2" fillId="0" borderId="299" xfId="0" applyFont="1" applyBorder="1" applyAlignment="1">
      <alignment horizontal="center" vertical="center"/>
    </xf>
    <xf numFmtId="165" fontId="4" fillId="0" borderId="300" xfId="0" applyNumberFormat="1" applyFont="1" applyBorder="1" applyAlignment="1">
      <alignment horizontal="center"/>
    </xf>
    <xf numFmtId="45" fontId="4" fillId="0" borderId="300" xfId="0" applyNumberFormat="1" applyFont="1" applyBorder="1" applyAlignment="1">
      <alignment horizontal="center"/>
    </xf>
    <xf numFmtId="1" fontId="4" fillId="0" borderId="300" xfId="0" applyNumberFormat="1" applyFont="1" applyBorder="1" applyAlignment="1">
      <alignment horizontal="center"/>
    </xf>
    <xf numFmtId="2" fontId="4" fillId="0" borderId="301" xfId="0" applyNumberFormat="1" applyFont="1" applyBorder="1" applyAlignment="1">
      <alignment horizontal="center"/>
    </xf>
    <xf numFmtId="1" fontId="2" fillId="4" borderId="302" xfId="0" applyNumberFormat="1" applyFont="1" applyFill="1" applyBorder="1" applyAlignment="1">
      <alignment horizontal="left"/>
    </xf>
    <xf numFmtId="0" fontId="2" fillId="0" borderId="284" xfId="0" applyFont="1" applyBorder="1" applyAlignment="1">
      <alignment horizontal="center" vertical="center"/>
    </xf>
    <xf numFmtId="165" fontId="4" fillId="0" borderId="285" xfId="0" applyNumberFormat="1" applyFont="1" applyBorder="1" applyAlignment="1">
      <alignment horizontal="center"/>
    </xf>
    <xf numFmtId="1" fontId="4" fillId="0" borderId="285" xfId="0" applyNumberFormat="1" applyFont="1" applyBorder="1" applyAlignment="1">
      <alignment horizontal="center"/>
    </xf>
    <xf numFmtId="1" fontId="4" fillId="0" borderId="296" xfId="0" applyNumberFormat="1" applyFont="1" applyBorder="1" applyAlignment="1">
      <alignment horizontal="center"/>
    </xf>
    <xf numFmtId="0" fontId="2" fillId="0" borderId="303" xfId="0" applyFont="1" applyBorder="1" applyAlignment="1">
      <alignment horizontal="center" vertical="center"/>
    </xf>
    <xf numFmtId="165" fontId="4" fillId="0" borderId="304" xfId="0" applyNumberFormat="1" applyFont="1" applyBorder="1" applyAlignment="1">
      <alignment horizontal="center"/>
    </xf>
    <xf numFmtId="1" fontId="4" fillId="0" borderId="304" xfId="0" applyNumberFormat="1" applyFont="1" applyBorder="1" applyAlignment="1">
      <alignment horizontal="center"/>
    </xf>
    <xf numFmtId="45" fontId="4" fillId="0" borderId="304" xfId="0" applyNumberFormat="1" applyFont="1" applyBorder="1" applyAlignment="1">
      <alignment horizontal="center"/>
    </xf>
    <xf numFmtId="1" fontId="4" fillId="0" borderId="305" xfId="0" applyNumberFormat="1" applyFont="1" applyBorder="1" applyAlignment="1">
      <alignment horizontal="center"/>
    </xf>
    <xf numFmtId="0" fontId="2" fillId="0" borderId="306" xfId="0" applyFont="1" applyBorder="1" applyAlignment="1">
      <alignment horizontal="center" vertical="center"/>
    </xf>
    <xf numFmtId="165" fontId="4" fillId="0" borderId="307" xfId="0" applyNumberFormat="1" applyFont="1" applyBorder="1" applyAlignment="1">
      <alignment horizontal="center"/>
    </xf>
    <xf numFmtId="45" fontId="4" fillId="0" borderId="307" xfId="0" applyNumberFormat="1" applyFont="1" applyBorder="1" applyAlignment="1">
      <alignment horizontal="center"/>
    </xf>
    <xf numFmtId="1" fontId="4" fillId="0" borderId="307" xfId="0" applyNumberFormat="1" applyFont="1" applyBorder="1" applyAlignment="1">
      <alignment horizontal="center"/>
    </xf>
    <xf numFmtId="1" fontId="2" fillId="2" borderId="308" xfId="0" applyNumberFormat="1" applyFont="1" applyFill="1" applyBorder="1" applyAlignment="1">
      <alignment horizontal="left"/>
    </xf>
    <xf numFmtId="166" fontId="4" fillId="0" borderId="309" xfId="0" applyNumberFormat="1" applyFont="1" applyBorder="1" applyAlignment="1">
      <alignment horizontal="center"/>
    </xf>
    <xf numFmtId="1" fontId="4" fillId="0" borderId="310" xfId="0" applyNumberFormat="1" applyFont="1" applyBorder="1" applyAlignment="1">
      <alignment horizontal="center"/>
    </xf>
    <xf numFmtId="0" fontId="2" fillId="0" borderId="311" xfId="0" applyFont="1" applyBorder="1" applyAlignment="1">
      <alignment horizontal="center" vertical="center"/>
    </xf>
    <xf numFmtId="21" fontId="4" fillId="0" borderId="311" xfId="0" applyNumberFormat="1" applyFont="1" applyBorder="1" applyAlignment="1">
      <alignment horizontal="center"/>
    </xf>
    <xf numFmtId="165" fontId="4" fillId="0" borderId="312" xfId="0" applyNumberFormat="1" applyFont="1" applyBorder="1" applyAlignment="1">
      <alignment horizontal="center"/>
    </xf>
    <xf numFmtId="45" fontId="4" fillId="0" borderId="312" xfId="0" applyNumberFormat="1" applyFont="1" applyBorder="1" applyAlignment="1">
      <alignment horizontal="center"/>
    </xf>
    <xf numFmtId="1" fontId="4" fillId="0" borderId="312" xfId="0" applyNumberFormat="1" applyFont="1" applyBorder="1" applyAlignment="1">
      <alignment horizontal="center"/>
    </xf>
    <xf numFmtId="1" fontId="2" fillId="0" borderId="313" xfId="0" applyNumberFormat="1" applyFont="1" applyBorder="1" applyAlignment="1">
      <alignment horizontal="center"/>
    </xf>
    <xf numFmtId="1" fontId="4" fillId="0" borderId="314" xfId="0" applyNumberFormat="1" applyFont="1" applyBorder="1" applyAlignment="1">
      <alignment horizontal="center"/>
    </xf>
    <xf numFmtId="1" fontId="4" fillId="0" borderId="315" xfId="0" applyNumberFormat="1" applyFont="1" applyBorder="1" applyAlignment="1">
      <alignment horizontal="center"/>
    </xf>
    <xf numFmtId="167" fontId="4" fillId="0" borderId="310" xfId="0" applyNumberFormat="1" applyFont="1" applyBorder="1" applyAlignment="1">
      <alignment horizontal="center"/>
    </xf>
    <xf numFmtId="1" fontId="6" fillId="3" borderId="316" xfId="0" applyNumberFormat="1" applyFont="1" applyFill="1" applyBorder="1" applyAlignment="1">
      <alignment horizontal="center"/>
    </xf>
    <xf numFmtId="1" fontId="6" fillId="3" borderId="317" xfId="0" applyNumberFormat="1" applyFont="1" applyFill="1" applyBorder="1" applyAlignment="1">
      <alignment horizontal="center"/>
    </xf>
    <xf numFmtId="2" fontId="4" fillId="0" borderId="310" xfId="0" applyNumberFormat="1" applyFont="1" applyBorder="1" applyAlignment="1">
      <alignment horizontal="center"/>
    </xf>
    <xf numFmtId="1" fontId="4" fillId="0" borderId="316" xfId="0" applyNumberFormat="1" applyFont="1" applyBorder="1" applyAlignment="1">
      <alignment horizontal="center"/>
    </xf>
    <xf numFmtId="1" fontId="4" fillId="0" borderId="317" xfId="0" applyNumberFormat="1" applyFont="1" applyBorder="1" applyAlignment="1">
      <alignment horizontal="center"/>
    </xf>
    <xf numFmtId="2" fontId="4" fillId="0" borderId="316" xfId="0" applyNumberFormat="1" applyFont="1" applyBorder="1" applyAlignment="1">
      <alignment horizontal="center"/>
    </xf>
    <xf numFmtId="1" fontId="2" fillId="4" borderId="318" xfId="0" applyNumberFormat="1" applyFont="1" applyFill="1" applyBorder="1" applyAlignment="1">
      <alignment horizontal="left"/>
    </xf>
    <xf numFmtId="1" fontId="2" fillId="2" borderId="319" xfId="0" applyNumberFormat="1" applyFont="1" applyFill="1" applyBorder="1" applyAlignment="1">
      <alignment horizontal="left"/>
    </xf>
    <xf numFmtId="2" fontId="4" fillId="0" borderId="320" xfId="0" applyNumberFormat="1" applyFont="1" applyBorder="1" applyAlignment="1">
      <alignment horizontal="center"/>
    </xf>
    <xf numFmtId="1" fontId="2" fillId="4" borderId="321" xfId="0" applyNumberFormat="1" applyFont="1" applyFill="1" applyBorder="1" applyAlignment="1">
      <alignment horizontal="left"/>
    </xf>
    <xf numFmtId="1" fontId="2" fillId="2" borderId="322" xfId="0" applyNumberFormat="1" applyFont="1" applyFill="1" applyBorder="1" applyAlignment="1">
      <alignment horizontal="left"/>
    </xf>
    <xf numFmtId="166" fontId="4" fillId="0" borderId="323" xfId="0" applyNumberFormat="1" applyFont="1" applyBorder="1" applyAlignment="1">
      <alignment horizontal="center"/>
    </xf>
    <xf numFmtId="1" fontId="4" fillId="0" borderId="324" xfId="0" applyNumberFormat="1" applyFont="1" applyBorder="1" applyAlignment="1">
      <alignment horizontal="center"/>
    </xf>
    <xf numFmtId="0" fontId="2" fillId="0" borderId="325" xfId="0" applyFont="1" applyBorder="1" applyAlignment="1">
      <alignment horizontal="center" vertical="center"/>
    </xf>
    <xf numFmtId="21" fontId="4" fillId="0" borderId="325" xfId="0" applyNumberFormat="1" applyFont="1" applyBorder="1" applyAlignment="1">
      <alignment horizontal="center"/>
    </xf>
    <xf numFmtId="165" fontId="4" fillId="0" borderId="326" xfId="0" applyNumberFormat="1" applyFont="1" applyBorder="1" applyAlignment="1">
      <alignment horizontal="center"/>
    </xf>
    <xf numFmtId="45" fontId="4" fillId="0" borderId="326" xfId="0" applyNumberFormat="1" applyFont="1" applyBorder="1" applyAlignment="1">
      <alignment horizontal="center"/>
    </xf>
    <xf numFmtId="1" fontId="4" fillId="0" borderId="326" xfId="0" applyNumberFormat="1" applyFont="1" applyBorder="1" applyAlignment="1">
      <alignment horizontal="center"/>
    </xf>
    <xf numFmtId="1" fontId="2" fillId="0" borderId="327" xfId="0" applyNumberFormat="1" applyFont="1" applyBorder="1" applyAlignment="1">
      <alignment horizontal="center"/>
    </xf>
    <xf numFmtId="1" fontId="4" fillId="0" borderId="328" xfId="0" applyNumberFormat="1" applyFont="1" applyBorder="1" applyAlignment="1">
      <alignment horizontal="center"/>
    </xf>
    <xf numFmtId="1" fontId="4" fillId="0" borderId="329" xfId="0" applyNumberFormat="1" applyFont="1" applyBorder="1" applyAlignment="1">
      <alignment horizontal="center"/>
    </xf>
    <xf numFmtId="167" fontId="4" fillId="0" borderId="324" xfId="0" applyNumberFormat="1" applyFont="1" applyBorder="1" applyAlignment="1">
      <alignment horizontal="center"/>
    </xf>
    <xf numFmtId="1" fontId="6" fillId="3" borderId="330" xfId="0" applyNumberFormat="1" applyFont="1" applyFill="1" applyBorder="1" applyAlignment="1">
      <alignment horizontal="center"/>
    </xf>
    <xf numFmtId="1" fontId="6" fillId="3" borderId="331" xfId="0" applyNumberFormat="1" applyFont="1" applyFill="1" applyBorder="1" applyAlignment="1">
      <alignment horizontal="center"/>
    </xf>
    <xf numFmtId="2" fontId="4" fillId="0" borderId="324" xfId="0" applyNumberFormat="1" applyFont="1" applyBorder="1" applyAlignment="1">
      <alignment horizontal="center"/>
    </xf>
    <xf numFmtId="1" fontId="4" fillId="0" borderId="330" xfId="0" applyNumberFormat="1" applyFont="1" applyBorder="1" applyAlignment="1">
      <alignment horizontal="center"/>
    </xf>
    <xf numFmtId="1" fontId="4" fillId="0" borderId="331" xfId="0" applyNumberFormat="1" applyFont="1" applyBorder="1" applyAlignment="1">
      <alignment horizontal="center"/>
    </xf>
    <xf numFmtId="2" fontId="4" fillId="0" borderId="330" xfId="0" applyNumberFormat="1" applyFont="1" applyBorder="1" applyAlignment="1">
      <alignment horizontal="center"/>
    </xf>
    <xf numFmtId="1" fontId="2" fillId="4" borderId="332" xfId="0" applyNumberFormat="1" applyFont="1" applyFill="1" applyBorder="1" applyAlignment="1">
      <alignment horizontal="left"/>
    </xf>
    <xf numFmtId="1" fontId="2" fillId="2" borderId="333" xfId="0" applyNumberFormat="1" applyFont="1" applyFill="1" applyBorder="1" applyAlignment="1">
      <alignment horizontal="left"/>
    </xf>
    <xf numFmtId="1" fontId="4" fillId="0" borderId="334" xfId="0" applyNumberFormat="1" applyFont="1" applyBorder="1" applyAlignment="1">
      <alignment horizontal="center"/>
    </xf>
    <xf numFmtId="2" fontId="4" fillId="0" borderId="335" xfId="0" applyNumberFormat="1" applyFont="1" applyBorder="1" applyAlignment="1">
      <alignment horizontal="center"/>
    </xf>
    <xf numFmtId="1" fontId="2" fillId="4" borderId="336" xfId="0" applyNumberFormat="1" applyFont="1" applyFill="1" applyBorder="1" applyAlignment="1">
      <alignment horizontal="left"/>
    </xf>
    <xf numFmtId="1" fontId="4" fillId="0" borderId="337" xfId="0" applyNumberFormat="1" applyFont="1" applyBorder="1" applyAlignment="1">
      <alignment horizontal="center"/>
    </xf>
    <xf numFmtId="0" fontId="2" fillId="0" borderId="338" xfId="0" applyFont="1" applyBorder="1" applyAlignment="1">
      <alignment horizontal="center" vertical="center"/>
    </xf>
    <xf numFmtId="165" fontId="4" fillId="0" borderId="339" xfId="0" applyNumberFormat="1" applyFont="1" applyBorder="1" applyAlignment="1">
      <alignment horizontal="center"/>
    </xf>
    <xf numFmtId="45" fontId="4" fillId="0" borderId="339" xfId="0" applyNumberFormat="1" applyFont="1" applyBorder="1" applyAlignment="1">
      <alignment horizontal="center"/>
    </xf>
    <xf numFmtId="1" fontId="4" fillId="0" borderId="339" xfId="0" applyNumberFormat="1" applyFont="1" applyBorder="1" applyAlignment="1">
      <alignment horizontal="center"/>
    </xf>
    <xf numFmtId="1" fontId="4" fillId="0" borderId="340" xfId="0" applyNumberFormat="1" applyFont="1" applyBorder="1" applyAlignment="1">
      <alignment horizontal="center"/>
    </xf>
    <xf numFmtId="0" fontId="2" fillId="0" borderId="341" xfId="0" applyFont="1" applyBorder="1" applyAlignment="1">
      <alignment horizontal="center" vertical="center"/>
    </xf>
    <xf numFmtId="165" fontId="4" fillId="0" borderId="342" xfId="0" applyNumberFormat="1" applyFont="1" applyBorder="1" applyAlignment="1">
      <alignment horizontal="center"/>
    </xf>
    <xf numFmtId="45" fontId="4" fillId="0" borderId="342" xfId="0" applyNumberFormat="1" applyFont="1" applyBorder="1" applyAlignment="1">
      <alignment horizontal="center"/>
    </xf>
    <xf numFmtId="1" fontId="4" fillId="0" borderId="342" xfId="0" applyNumberFormat="1" applyFont="1" applyBorder="1" applyAlignment="1">
      <alignment horizontal="center"/>
    </xf>
    <xf numFmtId="1" fontId="4" fillId="0" borderId="343" xfId="0" applyNumberFormat="1" applyFont="1" applyBorder="1" applyAlignment="1">
      <alignment horizontal="center"/>
    </xf>
    <xf numFmtId="1" fontId="2" fillId="2" borderId="344" xfId="0" applyNumberFormat="1" applyFont="1" applyFill="1" applyBorder="1" applyAlignment="1">
      <alignment horizontal="left"/>
    </xf>
    <xf numFmtId="166" fontId="4" fillId="0" borderId="345" xfId="0" applyNumberFormat="1" applyFont="1" applyBorder="1" applyAlignment="1">
      <alignment horizontal="center"/>
    </xf>
    <xf numFmtId="1" fontId="4" fillId="0" borderId="346" xfId="0" applyNumberFormat="1" applyFont="1" applyBorder="1" applyAlignment="1">
      <alignment horizontal="center"/>
    </xf>
    <xf numFmtId="0" fontId="2" fillId="0" borderId="347" xfId="0" applyFont="1" applyBorder="1" applyAlignment="1">
      <alignment horizontal="center" vertical="center"/>
    </xf>
    <xf numFmtId="21" fontId="4" fillId="0" borderId="348" xfId="0" applyNumberFormat="1" applyFont="1" applyBorder="1" applyAlignment="1">
      <alignment horizontal="center"/>
    </xf>
    <xf numFmtId="165" fontId="4" fillId="0" borderId="349" xfId="0" applyNumberFormat="1" applyFont="1" applyBorder="1" applyAlignment="1">
      <alignment horizontal="center"/>
    </xf>
    <xf numFmtId="45" fontId="4" fillId="0" borderId="350" xfId="0" applyNumberFormat="1" applyFont="1" applyBorder="1" applyAlignment="1">
      <alignment horizontal="center"/>
    </xf>
    <xf numFmtId="1" fontId="4" fillId="0" borderId="351" xfId="0" applyNumberFormat="1" applyFont="1" applyBorder="1" applyAlignment="1">
      <alignment horizontal="center"/>
    </xf>
    <xf numFmtId="1" fontId="2" fillId="0" borderId="350" xfId="0" applyNumberFormat="1" applyFont="1" applyBorder="1" applyAlignment="1">
      <alignment horizontal="center"/>
    </xf>
    <xf numFmtId="1" fontId="4" fillId="0" borderId="352" xfId="0" applyNumberFormat="1" applyFont="1" applyBorder="1" applyAlignment="1">
      <alignment horizontal="center"/>
    </xf>
    <xf numFmtId="167" fontId="4" fillId="0" borderId="346" xfId="0" applyNumberFormat="1" applyFont="1" applyBorder="1" applyAlignment="1">
      <alignment horizontal="center"/>
    </xf>
    <xf numFmtId="1" fontId="6" fillId="3" borderId="345" xfId="0" applyNumberFormat="1" applyFont="1" applyFill="1" applyBorder="1" applyAlignment="1">
      <alignment horizontal="center"/>
    </xf>
    <xf numFmtId="1" fontId="6" fillId="3" borderId="353" xfId="0" applyNumberFormat="1" applyFont="1" applyFill="1" applyBorder="1" applyAlignment="1">
      <alignment horizontal="center"/>
    </xf>
    <xf numFmtId="2" fontId="4" fillId="0" borderId="346" xfId="0" applyNumberFormat="1" applyFont="1" applyBorder="1" applyAlignment="1">
      <alignment horizontal="center"/>
    </xf>
    <xf numFmtId="1" fontId="4" fillId="0" borderId="345" xfId="0" applyNumberFormat="1" applyFont="1" applyBorder="1" applyAlignment="1">
      <alignment horizontal="center"/>
    </xf>
    <xf numFmtId="1" fontId="4" fillId="0" borderId="353" xfId="0" applyNumberFormat="1" applyFont="1" applyBorder="1" applyAlignment="1">
      <alignment horizontal="center"/>
    </xf>
    <xf numFmtId="2" fontId="4" fillId="0" borderId="345" xfId="0" applyNumberFormat="1" applyFont="1" applyBorder="1" applyAlignment="1">
      <alignment horizontal="center"/>
    </xf>
    <xf numFmtId="1" fontId="2" fillId="4" borderId="354" xfId="0" applyNumberFormat="1" applyFont="1" applyFill="1" applyBorder="1" applyAlignment="1">
      <alignment horizontal="left"/>
    </xf>
    <xf numFmtId="45" fontId="4" fillId="0" borderId="164" xfId="0" applyNumberFormat="1" applyFont="1" applyBorder="1" applyAlignment="1">
      <alignment horizontal="center"/>
    </xf>
    <xf numFmtId="0" fontId="2" fillId="0" borderId="355" xfId="0" applyFont="1" applyBorder="1" applyAlignment="1">
      <alignment horizontal="center" vertical="center"/>
    </xf>
    <xf numFmtId="165" fontId="4" fillId="0" borderId="356" xfId="0" applyNumberFormat="1" applyFont="1" applyBorder="1" applyAlignment="1">
      <alignment horizontal="center"/>
    </xf>
    <xf numFmtId="0" fontId="2" fillId="0" borderId="297" xfId="0" applyFont="1" applyBorder="1" applyAlignment="1">
      <alignment horizontal="center" vertical="center"/>
    </xf>
    <xf numFmtId="165" fontId="4" fillId="0" borderId="357" xfId="0" applyNumberFormat="1" applyFont="1" applyBorder="1" applyAlignment="1">
      <alignment horizontal="center"/>
    </xf>
    <xf numFmtId="45" fontId="4" fillId="0" borderId="177" xfId="0" applyNumberFormat="1" applyFont="1" applyBorder="1" applyAlignment="1">
      <alignment horizontal="center"/>
    </xf>
    <xf numFmtId="1" fontId="2" fillId="2" borderId="358" xfId="0" applyNumberFormat="1" applyFont="1" applyFill="1" applyBorder="1" applyAlignment="1">
      <alignment horizontal="left"/>
    </xf>
    <xf numFmtId="0" fontId="2" fillId="3" borderId="299" xfId="0" applyFont="1" applyFill="1" applyBorder="1" applyAlignment="1">
      <alignment horizontal="center" vertical="center"/>
    </xf>
    <xf numFmtId="165" fontId="4" fillId="3" borderId="300" xfId="0" applyNumberFormat="1" applyFont="1" applyFill="1" applyBorder="1" applyAlignment="1">
      <alignment horizontal="center"/>
    </xf>
    <xf numFmtId="45" fontId="4" fillId="3" borderId="300" xfId="0" applyNumberFormat="1" applyFont="1" applyFill="1" applyBorder="1" applyAlignment="1">
      <alignment horizontal="center"/>
    </xf>
    <xf numFmtId="1" fontId="4" fillId="3" borderId="300" xfId="0" applyNumberFormat="1" applyFont="1" applyFill="1" applyBorder="1" applyAlignment="1">
      <alignment horizontal="center"/>
    </xf>
    <xf numFmtId="1" fontId="4" fillId="3" borderId="334" xfId="0" applyNumberFormat="1" applyFont="1" applyFill="1" applyBorder="1" applyAlignment="1">
      <alignment horizontal="center"/>
    </xf>
    <xf numFmtId="2" fontId="4" fillId="0" borderId="359" xfId="0" applyNumberFormat="1" applyFont="1" applyBorder="1" applyAlignment="1">
      <alignment horizontal="center"/>
    </xf>
    <xf numFmtId="1" fontId="2" fillId="4" borderId="360" xfId="0" applyNumberFormat="1" applyFont="1" applyFill="1" applyBorder="1" applyAlignment="1">
      <alignment horizontal="left"/>
    </xf>
    <xf numFmtId="0" fontId="2" fillId="3" borderId="355" xfId="0" applyFont="1" applyFill="1" applyBorder="1" applyAlignment="1">
      <alignment horizontal="center" vertical="center"/>
    </xf>
    <xf numFmtId="165" fontId="4" fillId="3" borderId="356" xfId="0" applyNumberFormat="1" applyFont="1" applyFill="1" applyBorder="1" applyAlignment="1">
      <alignment horizontal="center"/>
    </xf>
    <xf numFmtId="45" fontId="4" fillId="3" borderId="356" xfId="0" applyNumberFormat="1" applyFont="1" applyFill="1" applyBorder="1" applyAlignment="1">
      <alignment horizontal="center"/>
    </xf>
    <xf numFmtId="1" fontId="4" fillId="3" borderId="356" xfId="0" applyNumberFormat="1" applyFont="1" applyFill="1" applyBorder="1" applyAlignment="1">
      <alignment horizontal="center"/>
    </xf>
    <xf numFmtId="1" fontId="4" fillId="3" borderId="361" xfId="0" applyNumberFormat="1" applyFont="1" applyFill="1" applyBorder="1" applyAlignment="1">
      <alignment horizontal="center"/>
    </xf>
    <xf numFmtId="0" fontId="2" fillId="3" borderId="362" xfId="0" applyFont="1" applyFill="1" applyBorder="1" applyAlignment="1">
      <alignment horizontal="center" vertical="center"/>
    </xf>
    <xf numFmtId="165" fontId="4" fillId="3" borderId="363" xfId="0" applyNumberFormat="1" applyFont="1" applyFill="1" applyBorder="1" applyAlignment="1">
      <alignment horizontal="center"/>
    </xf>
    <xf numFmtId="45" fontId="4" fillId="3" borderId="363" xfId="0" applyNumberFormat="1" applyFont="1" applyFill="1" applyBorder="1" applyAlignment="1">
      <alignment horizontal="center"/>
    </xf>
    <xf numFmtId="1" fontId="4" fillId="3" borderId="363" xfId="0" applyNumberFormat="1" applyFont="1" applyFill="1" applyBorder="1" applyAlignment="1">
      <alignment horizontal="center"/>
    </xf>
    <xf numFmtId="1" fontId="4" fillId="3" borderId="364" xfId="0" applyNumberFormat="1" applyFont="1" applyFill="1" applyBorder="1" applyAlignment="1">
      <alignment horizontal="center"/>
    </xf>
    <xf numFmtId="0" fontId="2" fillId="3" borderId="341" xfId="0" applyFont="1" applyFill="1" applyBorder="1" applyAlignment="1">
      <alignment horizontal="center" vertical="center"/>
    </xf>
    <xf numFmtId="165" fontId="4" fillId="3" borderId="342" xfId="0" applyNumberFormat="1" applyFont="1" applyFill="1" applyBorder="1" applyAlignment="1">
      <alignment horizontal="center"/>
    </xf>
    <xf numFmtId="45" fontId="4" fillId="3" borderId="342" xfId="0" applyNumberFormat="1" applyFont="1" applyFill="1" applyBorder="1" applyAlignment="1">
      <alignment horizontal="center"/>
    </xf>
    <xf numFmtId="1" fontId="4" fillId="3" borderId="342" xfId="0" applyNumberFormat="1" applyFont="1" applyFill="1" applyBorder="1" applyAlignment="1">
      <alignment horizontal="center"/>
    </xf>
    <xf numFmtId="1" fontId="4" fillId="3" borderId="343" xfId="0" applyNumberFormat="1" applyFont="1" applyFill="1" applyBorder="1" applyAlignment="1">
      <alignment horizontal="center"/>
    </xf>
    <xf numFmtId="1" fontId="2" fillId="2" borderId="365" xfId="0" applyNumberFormat="1" applyFont="1" applyFill="1" applyBorder="1" applyAlignment="1">
      <alignment horizontal="left"/>
    </xf>
    <xf numFmtId="166" fontId="4" fillId="0" borderId="366" xfId="0" applyNumberFormat="1" applyFont="1" applyBorder="1" applyAlignment="1">
      <alignment horizontal="center"/>
    </xf>
    <xf numFmtId="1" fontId="4" fillId="0" borderId="367" xfId="0" applyNumberFormat="1" applyFont="1" applyBorder="1" applyAlignment="1">
      <alignment horizontal="center"/>
    </xf>
    <xf numFmtId="0" fontId="2" fillId="0" borderId="368" xfId="0" applyFont="1" applyBorder="1" applyAlignment="1">
      <alignment horizontal="center" vertical="center"/>
    </xf>
    <xf numFmtId="21" fontId="4" fillId="0" borderId="369" xfId="0" applyNumberFormat="1" applyFont="1" applyBorder="1" applyAlignment="1">
      <alignment horizontal="center"/>
    </xf>
    <xf numFmtId="165" fontId="4" fillId="0" borderId="370" xfId="0" applyNumberFormat="1" applyFont="1" applyBorder="1" applyAlignment="1">
      <alignment horizontal="center"/>
    </xf>
    <xf numFmtId="45" fontId="4" fillId="0" borderId="371" xfId="0" applyNumberFormat="1" applyFont="1" applyBorder="1" applyAlignment="1">
      <alignment horizontal="center"/>
    </xf>
    <xf numFmtId="1" fontId="4" fillId="0" borderId="372" xfId="0" applyNumberFormat="1" applyFont="1" applyBorder="1" applyAlignment="1">
      <alignment horizontal="center"/>
    </xf>
    <xf numFmtId="1" fontId="2" fillId="0" borderId="371" xfId="0" applyNumberFormat="1" applyFont="1" applyBorder="1" applyAlignment="1">
      <alignment horizontal="center"/>
    </xf>
    <xf numFmtId="1" fontId="4" fillId="0" borderId="373" xfId="0" applyNumberFormat="1" applyFont="1" applyBorder="1" applyAlignment="1">
      <alignment horizontal="center"/>
    </xf>
    <xf numFmtId="167" fontId="4" fillId="0" borderId="367" xfId="0" applyNumberFormat="1" applyFont="1" applyBorder="1" applyAlignment="1">
      <alignment horizontal="center"/>
    </xf>
    <xf numFmtId="1" fontId="6" fillId="3" borderId="374" xfId="0" applyNumberFormat="1" applyFont="1" applyFill="1" applyBorder="1" applyAlignment="1">
      <alignment horizontal="center"/>
    </xf>
    <xf numFmtId="1" fontId="6" fillId="3" borderId="375" xfId="0" applyNumberFormat="1" applyFont="1" applyFill="1" applyBorder="1" applyAlignment="1">
      <alignment horizontal="center"/>
    </xf>
    <xf numFmtId="2" fontId="4" fillId="0" borderId="367" xfId="0" applyNumberFormat="1" applyFont="1" applyBorder="1" applyAlignment="1">
      <alignment horizontal="center"/>
    </xf>
    <xf numFmtId="1" fontId="4" fillId="0" borderId="374" xfId="0" applyNumberFormat="1" applyFont="1" applyBorder="1" applyAlignment="1">
      <alignment horizontal="center"/>
    </xf>
    <xf numFmtId="1" fontId="4" fillId="0" borderId="375" xfId="0" applyNumberFormat="1" applyFont="1" applyBorder="1" applyAlignment="1">
      <alignment horizontal="center"/>
    </xf>
    <xf numFmtId="2" fontId="4" fillId="0" borderId="374" xfId="0" applyNumberFormat="1" applyFont="1" applyBorder="1" applyAlignment="1">
      <alignment horizontal="center"/>
    </xf>
    <xf numFmtId="1" fontId="2" fillId="4" borderId="376" xfId="0" applyNumberFormat="1" applyFont="1" applyFill="1" applyBorder="1" applyAlignment="1">
      <alignment horizontal="left"/>
    </xf>
    <xf numFmtId="0" fontId="2" fillId="0" borderId="362" xfId="0" applyFont="1" applyBorder="1" applyAlignment="1">
      <alignment horizontal="center" vertical="center"/>
    </xf>
    <xf numFmtId="165" fontId="4" fillId="0" borderId="363" xfId="0" applyNumberFormat="1" applyFont="1" applyBorder="1" applyAlignment="1">
      <alignment horizontal="center"/>
    </xf>
    <xf numFmtId="1" fontId="4" fillId="0" borderId="364" xfId="0" applyNumberFormat="1" applyFont="1" applyBorder="1" applyAlignment="1">
      <alignment horizontal="center"/>
    </xf>
    <xf numFmtId="0" fontId="2" fillId="0" borderId="377" xfId="0" applyFont="1" applyBorder="1" applyAlignment="1">
      <alignment horizontal="center" vertical="center"/>
    </xf>
    <xf numFmtId="165" fontId="4" fillId="0" borderId="378" xfId="0" applyNumberFormat="1" applyFont="1" applyBorder="1" applyAlignment="1">
      <alignment horizontal="center"/>
    </xf>
    <xf numFmtId="1" fontId="4" fillId="0" borderId="379" xfId="0" applyNumberFormat="1" applyFont="1" applyBorder="1" applyAlignment="1">
      <alignment horizontal="center"/>
    </xf>
    <xf numFmtId="0" fontId="2" fillId="0" borderId="380" xfId="0" applyFont="1" applyBorder="1" applyAlignment="1">
      <alignment horizontal="center" vertical="center"/>
    </xf>
    <xf numFmtId="165" fontId="4" fillId="0" borderId="381" xfId="0" applyNumberFormat="1" applyFont="1" applyBorder="1" applyAlignment="1">
      <alignment horizontal="center"/>
    </xf>
    <xf numFmtId="1" fontId="4" fillId="0" borderId="382" xfId="0" applyNumberFormat="1" applyFont="1" applyBorder="1" applyAlignment="1">
      <alignment horizontal="center"/>
    </xf>
    <xf numFmtId="1" fontId="2" fillId="2" borderId="383" xfId="0" applyNumberFormat="1" applyFont="1" applyFill="1" applyBorder="1" applyAlignment="1">
      <alignment horizontal="left"/>
    </xf>
    <xf numFmtId="0" fontId="2" fillId="0" borderId="384" xfId="0" applyFont="1" applyBorder="1" applyAlignment="1">
      <alignment horizontal="center" vertical="center"/>
    </xf>
    <xf numFmtId="165" fontId="4" fillId="0" borderId="385" xfId="0" applyNumberFormat="1" applyFont="1" applyBorder="1" applyAlignment="1">
      <alignment horizontal="center"/>
    </xf>
    <xf numFmtId="45" fontId="4" fillId="0" borderId="385" xfId="0" applyNumberFormat="1" applyFont="1" applyBorder="1" applyAlignment="1">
      <alignment horizontal="center"/>
    </xf>
    <xf numFmtId="1" fontId="4" fillId="0" borderId="385" xfId="0" applyNumberFormat="1" applyFont="1" applyBorder="1" applyAlignment="1">
      <alignment horizontal="center"/>
    </xf>
    <xf numFmtId="2" fontId="4" fillId="0" borderId="386" xfId="0" applyNumberFormat="1" applyFont="1" applyBorder="1" applyAlignment="1">
      <alignment horizontal="center"/>
    </xf>
    <xf numFmtId="1" fontId="2" fillId="4" borderId="387" xfId="0" applyNumberFormat="1" applyFont="1" applyFill="1" applyBorder="1" applyAlignment="1">
      <alignment horizontal="left"/>
    </xf>
    <xf numFmtId="45" fontId="4" fillId="0" borderId="381" xfId="0" applyNumberFormat="1" applyFont="1" applyBorder="1" applyAlignment="1">
      <alignment horizontal="center"/>
    </xf>
    <xf numFmtId="1" fontId="4" fillId="0" borderId="381" xfId="0" applyNumberFormat="1" applyFont="1" applyBorder="1" applyAlignment="1">
      <alignment horizontal="center"/>
    </xf>
    <xf numFmtId="1" fontId="4" fillId="0" borderId="388" xfId="0" applyNumberFormat="1" applyFont="1" applyBorder="1" applyAlignment="1">
      <alignment horizontal="center"/>
    </xf>
    <xf numFmtId="0" fontId="2" fillId="0" borderId="389" xfId="0" applyFont="1" applyBorder="1" applyAlignment="1">
      <alignment horizontal="center" vertical="center"/>
    </xf>
    <xf numFmtId="165" fontId="4" fillId="0" borderId="390" xfId="0" applyNumberFormat="1" applyFont="1" applyBorder="1" applyAlignment="1">
      <alignment horizontal="center"/>
    </xf>
    <xf numFmtId="45" fontId="4" fillId="0" borderId="390" xfId="0" applyNumberFormat="1" applyFont="1" applyBorder="1" applyAlignment="1">
      <alignment horizontal="center"/>
    </xf>
    <xf numFmtId="1" fontId="4" fillId="0" borderId="390" xfId="0" applyNumberFormat="1" applyFont="1" applyBorder="1" applyAlignment="1">
      <alignment horizontal="center"/>
    </xf>
    <xf numFmtId="1" fontId="4" fillId="0" borderId="391" xfId="0" applyNumberFormat="1" applyFont="1" applyBorder="1" applyAlignment="1">
      <alignment horizontal="center"/>
    </xf>
    <xf numFmtId="0" fontId="2" fillId="0" borderId="392" xfId="0" applyFont="1" applyBorder="1" applyAlignment="1">
      <alignment horizontal="center" vertical="center"/>
    </xf>
    <xf numFmtId="165" fontId="4" fillId="0" borderId="393" xfId="0" applyNumberFormat="1" applyFont="1" applyBorder="1" applyAlignment="1">
      <alignment horizontal="center"/>
    </xf>
    <xf numFmtId="45" fontId="4" fillId="0" borderId="393" xfId="0" applyNumberFormat="1" applyFont="1" applyBorder="1" applyAlignment="1">
      <alignment horizontal="center"/>
    </xf>
    <xf numFmtId="1" fontId="4" fillId="0" borderId="393" xfId="0" applyNumberFormat="1" applyFont="1" applyBorder="1" applyAlignment="1">
      <alignment horizontal="center"/>
    </xf>
    <xf numFmtId="1" fontId="4" fillId="0" borderId="394" xfId="0" applyNumberFormat="1" applyFont="1" applyBorder="1" applyAlignment="1">
      <alignment horizontal="center"/>
    </xf>
    <xf numFmtId="1" fontId="2" fillId="2" borderId="395" xfId="0" applyNumberFormat="1" applyFont="1" applyFill="1" applyBorder="1" applyAlignment="1">
      <alignment horizontal="left"/>
    </xf>
    <xf numFmtId="166" fontId="4" fillId="0" borderId="396" xfId="0" applyNumberFormat="1" applyFont="1" applyBorder="1" applyAlignment="1">
      <alignment horizontal="center"/>
    </xf>
    <xf numFmtId="1" fontId="4" fillId="0" borderId="397" xfId="0" applyNumberFormat="1" applyFont="1" applyBorder="1" applyAlignment="1">
      <alignment horizontal="center"/>
    </xf>
    <xf numFmtId="0" fontId="2" fillId="0" borderId="398" xfId="0" applyFont="1" applyBorder="1" applyAlignment="1">
      <alignment horizontal="center" vertical="center"/>
    </xf>
    <xf numFmtId="21" fontId="4" fillId="0" borderId="399" xfId="0" applyNumberFormat="1" applyFont="1" applyBorder="1" applyAlignment="1">
      <alignment horizontal="center"/>
    </xf>
    <xf numFmtId="165" fontId="4" fillId="0" borderId="400" xfId="0" applyNumberFormat="1" applyFont="1" applyBorder="1" applyAlignment="1">
      <alignment horizontal="center"/>
    </xf>
    <xf numFmtId="45" fontId="4" fillId="0" borderId="401" xfId="0" applyNumberFormat="1" applyFont="1" applyBorder="1" applyAlignment="1">
      <alignment horizontal="center"/>
    </xf>
    <xf numFmtId="1" fontId="4" fillId="0" borderId="402" xfId="0" applyNumberFormat="1" applyFont="1" applyBorder="1" applyAlignment="1">
      <alignment horizontal="center"/>
    </xf>
    <xf numFmtId="1" fontId="2" fillId="0" borderId="401" xfId="0" applyNumberFormat="1" applyFont="1" applyBorder="1" applyAlignment="1">
      <alignment horizontal="center"/>
    </xf>
    <xf numFmtId="1" fontId="4" fillId="0" borderId="403" xfId="0" applyNumberFormat="1" applyFont="1" applyBorder="1" applyAlignment="1">
      <alignment horizontal="center"/>
    </xf>
    <xf numFmtId="167" fontId="4" fillId="0" borderId="397" xfId="0" applyNumberFormat="1" applyFont="1" applyBorder="1" applyAlignment="1">
      <alignment horizontal="center"/>
    </xf>
    <xf numFmtId="1" fontId="6" fillId="3" borderId="396" xfId="0" applyNumberFormat="1" applyFont="1" applyFill="1" applyBorder="1" applyAlignment="1">
      <alignment horizontal="center"/>
    </xf>
    <xf numFmtId="1" fontId="6" fillId="3" borderId="404" xfId="0" applyNumberFormat="1" applyFont="1" applyFill="1" applyBorder="1" applyAlignment="1">
      <alignment horizontal="center"/>
    </xf>
    <xf numFmtId="2" fontId="4" fillId="0" borderId="397" xfId="0" applyNumberFormat="1" applyFont="1" applyBorder="1" applyAlignment="1">
      <alignment horizontal="center"/>
    </xf>
    <xf numFmtId="1" fontId="4" fillId="0" borderId="396" xfId="0" applyNumberFormat="1" applyFont="1" applyBorder="1" applyAlignment="1">
      <alignment horizontal="center"/>
    </xf>
    <xf numFmtId="1" fontId="4" fillId="0" borderId="404" xfId="0" applyNumberFormat="1" applyFont="1" applyBorder="1" applyAlignment="1">
      <alignment horizontal="center"/>
    </xf>
    <xf numFmtId="2" fontId="4" fillId="0" borderId="396" xfId="0" applyNumberFormat="1" applyFont="1" applyBorder="1" applyAlignment="1">
      <alignment horizontal="center"/>
    </xf>
    <xf numFmtId="1" fontId="2" fillId="4" borderId="405" xfId="0" applyNumberFormat="1" applyFont="1" applyFill="1" applyBorder="1" applyAlignment="1">
      <alignment horizontal="left"/>
    </xf>
    <xf numFmtId="0" fontId="2" fillId="0" borderId="406" xfId="0" applyFont="1" applyBorder="1" applyAlignment="1">
      <alignment horizontal="center" vertical="center"/>
    </xf>
    <xf numFmtId="165" fontId="4" fillId="0" borderId="407" xfId="0" applyNumberFormat="1" applyFont="1" applyBorder="1" applyAlignment="1">
      <alignment horizontal="center"/>
    </xf>
    <xf numFmtId="1" fontId="4" fillId="0" borderId="408" xfId="0" applyNumberFormat="1" applyFont="1" applyBorder="1" applyAlignment="1">
      <alignment horizontal="center"/>
    </xf>
    <xf numFmtId="0" fontId="2" fillId="0" borderId="409" xfId="0" applyFont="1" applyBorder="1" applyAlignment="1">
      <alignment horizontal="center" vertical="center"/>
    </xf>
    <xf numFmtId="165" fontId="4" fillId="0" borderId="410" xfId="0" applyNumberFormat="1" applyFont="1" applyBorder="1" applyAlignment="1">
      <alignment horizontal="center"/>
    </xf>
    <xf numFmtId="0" fontId="2" fillId="0" borderId="411" xfId="0" applyFont="1" applyBorder="1" applyAlignment="1">
      <alignment horizontal="center" vertical="center"/>
    </xf>
    <xf numFmtId="1" fontId="2" fillId="2" borderId="412" xfId="0" applyNumberFormat="1" applyFont="1" applyFill="1" applyBorder="1" applyAlignment="1">
      <alignment horizontal="left"/>
    </xf>
    <xf numFmtId="0" fontId="2" fillId="3" borderId="384" xfId="0" applyFont="1" applyFill="1" applyBorder="1" applyAlignment="1">
      <alignment horizontal="center" vertical="center"/>
    </xf>
    <xf numFmtId="165" fontId="4" fillId="3" borderId="385" xfId="0" applyNumberFormat="1" applyFont="1" applyFill="1" applyBorder="1" applyAlignment="1">
      <alignment horizontal="center"/>
    </xf>
    <xf numFmtId="45" fontId="4" fillId="3" borderId="385" xfId="0" applyNumberFormat="1" applyFont="1" applyFill="1" applyBorder="1" applyAlignment="1">
      <alignment horizontal="center"/>
    </xf>
    <xf numFmtId="1" fontId="4" fillId="3" borderId="385" xfId="0" applyNumberFormat="1" applyFont="1" applyFill="1" applyBorder="1" applyAlignment="1">
      <alignment horizontal="center"/>
    </xf>
    <xf numFmtId="1" fontId="4" fillId="3" borderId="413" xfId="0" applyNumberFormat="1" applyFont="1" applyFill="1" applyBorder="1" applyAlignment="1">
      <alignment horizontal="center"/>
    </xf>
    <xf numFmtId="167" fontId="4" fillId="3" borderId="11" xfId="0" applyNumberFormat="1" applyFont="1" applyFill="1" applyBorder="1" applyAlignment="1">
      <alignment horizontal="center"/>
    </xf>
    <xf numFmtId="2" fontId="4" fillId="0" borderId="414" xfId="0" applyNumberFormat="1" applyFont="1" applyBorder="1" applyAlignment="1">
      <alignment horizontal="center"/>
    </xf>
    <xf numFmtId="1" fontId="2" fillId="4" borderId="415" xfId="0" applyNumberFormat="1" applyFont="1" applyFill="1" applyBorder="1" applyAlignment="1">
      <alignment horizontal="left"/>
    </xf>
    <xf numFmtId="0" fontId="2" fillId="3" borderId="409" xfId="0" applyFont="1" applyFill="1" applyBorder="1" applyAlignment="1">
      <alignment horizontal="center" vertical="center"/>
    </xf>
    <xf numFmtId="165" fontId="4" fillId="3" borderId="410" xfId="0" applyNumberFormat="1" applyFont="1" applyFill="1" applyBorder="1" applyAlignment="1">
      <alignment horizontal="center"/>
    </xf>
    <xf numFmtId="45" fontId="4" fillId="3" borderId="410" xfId="0" applyNumberFormat="1" applyFont="1" applyFill="1" applyBorder="1" applyAlignment="1">
      <alignment horizontal="center"/>
    </xf>
    <xf numFmtId="1" fontId="4" fillId="3" borderId="410" xfId="0" applyNumberFormat="1" applyFont="1" applyFill="1" applyBorder="1" applyAlignment="1">
      <alignment horizontal="center"/>
    </xf>
    <xf numFmtId="1" fontId="4" fillId="3" borderId="408" xfId="0" applyNumberFormat="1" applyFont="1" applyFill="1" applyBorder="1" applyAlignment="1">
      <alignment horizontal="center"/>
    </xf>
    <xf numFmtId="167" fontId="4" fillId="3" borderId="4" xfId="0" applyNumberFormat="1" applyFont="1" applyFill="1" applyBorder="1" applyAlignment="1">
      <alignment horizontal="center"/>
    </xf>
    <xf numFmtId="1" fontId="4" fillId="3" borderId="416" xfId="0" applyNumberFormat="1" applyFont="1" applyFill="1" applyBorder="1" applyAlignment="1">
      <alignment horizontal="center"/>
    </xf>
    <xf numFmtId="0" fontId="2" fillId="3" borderId="417" xfId="0" applyFont="1" applyFill="1" applyBorder="1" applyAlignment="1">
      <alignment horizontal="center" vertical="center"/>
    </xf>
    <xf numFmtId="165" fontId="4" fillId="3" borderId="418" xfId="0" applyNumberFormat="1" applyFont="1" applyFill="1" applyBorder="1" applyAlignment="1">
      <alignment horizontal="center"/>
    </xf>
    <xf numFmtId="45" fontId="4" fillId="3" borderId="418" xfId="0" applyNumberFormat="1" applyFont="1" applyFill="1" applyBorder="1" applyAlignment="1">
      <alignment horizontal="center"/>
    </xf>
    <xf numFmtId="1" fontId="4" fillId="3" borderId="418" xfId="0" applyNumberFormat="1" applyFont="1" applyFill="1" applyBorder="1" applyAlignment="1">
      <alignment horizontal="center"/>
    </xf>
    <xf numFmtId="0" fontId="2" fillId="3" borderId="392" xfId="0" applyFont="1" applyFill="1" applyBorder="1" applyAlignment="1">
      <alignment horizontal="center" vertical="center"/>
    </xf>
    <xf numFmtId="165" fontId="4" fillId="3" borderId="393" xfId="0" applyNumberFormat="1" applyFont="1" applyFill="1" applyBorder="1" applyAlignment="1">
      <alignment horizontal="center"/>
    </xf>
    <xf numFmtId="45" fontId="4" fillId="3" borderId="393" xfId="0" applyNumberFormat="1" applyFont="1" applyFill="1" applyBorder="1" applyAlignment="1">
      <alignment horizontal="center"/>
    </xf>
    <xf numFmtId="1" fontId="4" fillId="3" borderId="393" xfId="0" applyNumberFormat="1" applyFont="1" applyFill="1" applyBorder="1" applyAlignment="1">
      <alignment horizontal="center"/>
    </xf>
    <xf numFmtId="167" fontId="4" fillId="3" borderId="43" xfId="0" applyNumberFormat="1" applyFont="1" applyFill="1" applyBorder="1" applyAlignment="1">
      <alignment horizontal="center"/>
    </xf>
    <xf numFmtId="1" fontId="2" fillId="2" borderId="419" xfId="0" applyNumberFormat="1" applyFont="1" applyFill="1" applyBorder="1" applyAlignment="1">
      <alignment horizontal="left"/>
    </xf>
    <xf numFmtId="166" fontId="4" fillId="0" borderId="420" xfId="0" applyNumberFormat="1" applyFont="1" applyBorder="1" applyAlignment="1">
      <alignment horizontal="center"/>
    </xf>
    <xf numFmtId="1" fontId="4" fillId="0" borderId="421" xfId="0" applyNumberFormat="1" applyFont="1" applyBorder="1" applyAlignment="1">
      <alignment horizontal="center"/>
    </xf>
    <xf numFmtId="0" fontId="2" fillId="0" borderId="422" xfId="0" applyFont="1" applyBorder="1" applyAlignment="1">
      <alignment horizontal="center" vertical="center"/>
    </xf>
    <xf numFmtId="21" fontId="4" fillId="0" borderId="423" xfId="0" applyNumberFormat="1" applyFont="1" applyBorder="1" applyAlignment="1">
      <alignment horizontal="center"/>
    </xf>
    <xf numFmtId="165" fontId="4" fillId="0" borderId="424" xfId="0" applyNumberFormat="1" applyFont="1" applyBorder="1" applyAlignment="1">
      <alignment horizontal="center"/>
    </xf>
    <xf numFmtId="45" fontId="4" fillId="0" borderId="425" xfId="0" applyNumberFormat="1" applyFont="1" applyBorder="1" applyAlignment="1">
      <alignment horizontal="center"/>
    </xf>
    <xf numFmtId="1" fontId="4" fillId="0" borderId="426" xfId="0" applyNumberFormat="1" applyFont="1" applyBorder="1" applyAlignment="1">
      <alignment horizontal="center"/>
    </xf>
    <xf numFmtId="1" fontId="2" fillId="0" borderId="425" xfId="0" applyNumberFormat="1" applyFont="1" applyBorder="1" applyAlignment="1">
      <alignment horizontal="center"/>
    </xf>
    <xf numFmtId="1" fontId="4" fillId="0" borderId="427" xfId="0" applyNumberFormat="1" applyFont="1" applyBorder="1" applyAlignment="1">
      <alignment horizontal="center"/>
    </xf>
    <xf numFmtId="167" fontId="4" fillId="0" borderId="421" xfId="0" applyNumberFormat="1" applyFont="1" applyBorder="1" applyAlignment="1">
      <alignment horizontal="center"/>
    </xf>
    <xf numFmtId="1" fontId="6" fillId="3" borderId="420" xfId="0" applyNumberFormat="1" applyFont="1" applyFill="1" applyBorder="1" applyAlignment="1">
      <alignment horizontal="center"/>
    </xf>
    <xf numFmtId="1" fontId="6" fillId="3" borderId="428" xfId="0" applyNumberFormat="1" applyFont="1" applyFill="1" applyBorder="1" applyAlignment="1">
      <alignment horizontal="center"/>
    </xf>
    <xf numFmtId="2" fontId="4" fillId="0" borderId="421" xfId="0" applyNumberFormat="1" applyFont="1" applyBorder="1" applyAlignment="1">
      <alignment horizontal="center"/>
    </xf>
    <xf numFmtId="1" fontId="4" fillId="0" borderId="420" xfId="0" applyNumberFormat="1" applyFont="1" applyBorder="1" applyAlignment="1">
      <alignment horizontal="center"/>
    </xf>
    <xf numFmtId="1" fontId="4" fillId="0" borderId="428" xfId="0" applyNumberFormat="1" applyFont="1" applyBorder="1" applyAlignment="1">
      <alignment horizontal="center"/>
    </xf>
    <xf numFmtId="2" fontId="4" fillId="0" borderId="420" xfId="0" applyNumberFormat="1" applyFont="1" applyBorder="1" applyAlignment="1">
      <alignment horizontal="center"/>
    </xf>
    <xf numFmtId="1" fontId="2" fillId="4" borderId="429" xfId="0" applyNumberFormat="1" applyFont="1" applyFill="1" applyBorder="1" applyAlignment="1">
      <alignment horizontal="left"/>
    </xf>
    <xf numFmtId="0" fontId="2" fillId="0" borderId="417" xfId="0" applyFont="1" applyBorder="1" applyAlignment="1">
      <alignment horizontal="center" vertical="center"/>
    </xf>
    <xf numFmtId="165" fontId="4" fillId="0" borderId="418" xfId="0" applyNumberFormat="1" applyFont="1" applyBorder="1" applyAlignment="1">
      <alignment horizontal="center"/>
    </xf>
    <xf numFmtId="1" fontId="4" fillId="0" borderId="430" xfId="0" applyNumberFormat="1" applyFont="1" applyBorder="1" applyAlignment="1">
      <alignment horizontal="center"/>
    </xf>
    <xf numFmtId="0" fontId="2" fillId="0" borderId="431" xfId="0" applyFont="1" applyBorder="1" applyAlignment="1">
      <alignment horizontal="center" vertical="center"/>
    </xf>
    <xf numFmtId="165" fontId="4" fillId="0" borderId="432" xfId="0" applyNumberFormat="1" applyFont="1" applyBorder="1" applyAlignment="1">
      <alignment horizontal="center"/>
    </xf>
    <xf numFmtId="1" fontId="4" fillId="0" borderId="433" xfId="0" applyNumberFormat="1" applyFont="1" applyBorder="1" applyAlignment="1">
      <alignment horizontal="center"/>
    </xf>
    <xf numFmtId="165" fontId="4" fillId="0" borderId="434" xfId="0" applyNumberFormat="1" applyFont="1" applyBorder="1" applyAlignment="1">
      <alignment horizontal="center"/>
    </xf>
    <xf numFmtId="1" fontId="4" fillId="0" borderId="435" xfId="0" applyNumberFormat="1" applyFont="1" applyBorder="1" applyAlignment="1">
      <alignment horizontal="center"/>
    </xf>
    <xf numFmtId="1" fontId="2" fillId="2" borderId="436" xfId="0" applyNumberFormat="1" applyFont="1" applyFill="1" applyBorder="1" applyAlignment="1">
      <alignment horizontal="left"/>
    </xf>
    <xf numFmtId="166" fontId="4" fillId="0" borderId="437" xfId="0" applyNumberFormat="1" applyFont="1" applyBorder="1" applyAlignment="1">
      <alignment horizontal="center"/>
    </xf>
    <xf numFmtId="1" fontId="4" fillId="0" borderId="437" xfId="0" applyNumberFormat="1" applyFont="1" applyBorder="1" applyAlignment="1">
      <alignment horizontal="center"/>
    </xf>
    <xf numFmtId="0" fontId="2" fillId="0" borderId="438" xfId="0" applyFont="1" applyBorder="1" applyAlignment="1">
      <alignment horizontal="center" vertical="center"/>
    </xf>
    <xf numFmtId="21" fontId="4" fillId="0" borderId="439" xfId="0" applyNumberFormat="1" applyFont="1" applyBorder="1" applyAlignment="1">
      <alignment horizontal="center"/>
    </xf>
    <xf numFmtId="165" fontId="4" fillId="0" borderId="440" xfId="0" applyNumberFormat="1" applyFont="1" applyBorder="1" applyAlignment="1">
      <alignment horizontal="center"/>
    </xf>
    <xf numFmtId="45" fontId="4" fillId="0" borderId="440" xfId="0" applyNumberFormat="1" applyFont="1" applyBorder="1" applyAlignment="1">
      <alignment horizontal="center"/>
    </xf>
    <xf numFmtId="1" fontId="4" fillId="0" borderId="440" xfId="0" applyNumberFormat="1" applyFont="1" applyBorder="1" applyAlignment="1">
      <alignment horizontal="center"/>
    </xf>
    <xf numFmtId="1" fontId="2" fillId="0" borderId="438" xfId="0" applyNumberFormat="1" applyFont="1" applyBorder="1" applyAlignment="1">
      <alignment horizontal="center"/>
    </xf>
    <xf numFmtId="1" fontId="4" fillId="0" borderId="441" xfId="0" applyNumberFormat="1" applyFont="1" applyBorder="1" applyAlignment="1">
      <alignment horizontal="center"/>
    </xf>
    <xf numFmtId="1" fontId="4" fillId="0" borderId="442" xfId="0" applyNumberFormat="1" applyFont="1" applyBorder="1" applyAlignment="1">
      <alignment horizontal="center"/>
    </xf>
    <xf numFmtId="167" fontId="4" fillId="0" borderId="443" xfId="0" applyNumberFormat="1" applyFont="1" applyBorder="1" applyAlignment="1">
      <alignment horizontal="center"/>
    </xf>
    <xf numFmtId="1" fontId="6" fillId="3" borderId="437" xfId="0" applyNumberFormat="1" applyFont="1" applyFill="1" applyBorder="1" applyAlignment="1">
      <alignment horizontal="center"/>
    </xf>
    <xf numFmtId="1" fontId="6" fillId="3" borderId="444" xfId="0" applyNumberFormat="1" applyFont="1" applyFill="1" applyBorder="1" applyAlignment="1">
      <alignment horizontal="center"/>
    </xf>
    <xf numFmtId="2" fontId="4" fillId="0" borderId="443" xfId="0" applyNumberFormat="1" applyFont="1" applyBorder="1" applyAlignment="1">
      <alignment horizontal="center"/>
    </xf>
    <xf numFmtId="1" fontId="4" fillId="0" borderId="443" xfId="0" applyNumberFormat="1" applyFont="1" applyBorder="1" applyAlignment="1">
      <alignment horizontal="center"/>
    </xf>
    <xf numFmtId="1" fontId="4" fillId="0" borderId="444" xfId="0" applyNumberFormat="1" applyFont="1" applyBorder="1" applyAlignment="1">
      <alignment horizontal="center"/>
    </xf>
    <xf numFmtId="1" fontId="2" fillId="4" borderId="445" xfId="0" applyNumberFormat="1" applyFont="1" applyFill="1" applyBorder="1" applyAlignment="1">
      <alignment horizontal="left"/>
    </xf>
    <xf numFmtId="0" fontId="2" fillId="0" borderId="164" xfId="0" applyFont="1" applyBorder="1" applyAlignment="1">
      <alignment horizontal="center" vertical="center"/>
    </xf>
    <xf numFmtId="45" fontId="4" fillId="0" borderId="432" xfId="0" applyNumberFormat="1" applyFont="1" applyBorder="1" applyAlignment="1">
      <alignment horizontal="center"/>
    </xf>
    <xf numFmtId="1" fontId="4" fillId="0" borderId="432" xfId="0" applyNumberFormat="1" applyFont="1" applyBorder="1" applyAlignment="1">
      <alignment horizontal="center"/>
    </xf>
    <xf numFmtId="0" fontId="2" fillId="0" borderId="46" xfId="0" applyFont="1" applyBorder="1" applyAlignment="1">
      <alignment horizontal="center" vertical="center"/>
    </xf>
    <xf numFmtId="1" fontId="4" fillId="0" borderId="12" xfId="0" applyNumberFormat="1" applyFont="1" applyBorder="1" applyAlignment="1">
      <alignment horizontal="center"/>
    </xf>
    <xf numFmtId="0" fontId="2" fillId="0" borderId="4" xfId="0" applyFont="1" applyBorder="1" applyAlignment="1">
      <alignment horizontal="center" vertical="center"/>
    </xf>
    <xf numFmtId="0" fontId="2" fillId="0" borderId="167" xfId="0" applyFont="1" applyBorder="1" applyAlignment="1">
      <alignment horizontal="center" vertical="center"/>
    </xf>
    <xf numFmtId="1" fontId="4" fillId="0" borderId="138" xfId="0" applyNumberFormat="1" applyFont="1" applyBorder="1" applyAlignment="1">
      <alignment horizontal="center"/>
    </xf>
    <xf numFmtId="0" fontId="2" fillId="0" borderId="30" xfId="0" applyFont="1" applyBorder="1" applyAlignment="1">
      <alignment horizontal="center" vertical="center"/>
    </xf>
    <xf numFmtId="45" fontId="4" fillId="0" borderId="434" xfId="0" applyNumberFormat="1" applyFont="1" applyBorder="1" applyAlignment="1">
      <alignment horizontal="center"/>
    </xf>
    <xf numFmtId="1" fontId="4" fillId="0" borderId="434" xfId="0" applyNumberFormat="1" applyFont="1" applyBorder="1" applyAlignment="1">
      <alignment horizontal="center"/>
    </xf>
    <xf numFmtId="1" fontId="2" fillId="2" borderId="446" xfId="0" applyNumberFormat="1" applyFont="1" applyFill="1" applyBorder="1" applyAlignment="1">
      <alignment horizontal="left"/>
    </xf>
    <xf numFmtId="0" fontId="2" fillId="0" borderId="11" xfId="0" applyFont="1" applyBorder="1" applyAlignment="1">
      <alignment horizontal="center" vertical="center"/>
    </xf>
    <xf numFmtId="45" fontId="4" fillId="0" borderId="35" xfId="0" applyNumberFormat="1" applyFont="1" applyBorder="1" applyAlignment="1">
      <alignment horizontal="center"/>
    </xf>
    <xf numFmtId="1" fontId="4" fillId="0" borderId="413" xfId="0" applyNumberFormat="1" applyFont="1" applyBorder="1" applyAlignment="1">
      <alignment horizontal="center"/>
    </xf>
    <xf numFmtId="2" fontId="4" fillId="0" borderId="447" xfId="0" applyNumberFormat="1" applyFont="1" applyBorder="1" applyAlignment="1">
      <alignment horizontal="center"/>
    </xf>
    <xf numFmtId="2" fontId="4" fillId="0" borderId="448" xfId="0" applyNumberFormat="1" applyFont="1" applyBorder="1" applyAlignment="1">
      <alignment horizontal="center"/>
    </xf>
    <xf numFmtId="1" fontId="2" fillId="4" borderId="449" xfId="0" applyNumberFormat="1" applyFont="1" applyFill="1" applyBorder="1" applyAlignment="1">
      <alignment horizontal="left"/>
    </xf>
    <xf numFmtId="0" fontId="2" fillId="0" borderId="35" xfId="0" applyFont="1" applyBorder="1" applyAlignment="1">
      <alignment horizontal="center" vertical="center"/>
    </xf>
    <xf numFmtId="45" fontId="4" fillId="0" borderId="46" xfId="0" applyNumberFormat="1" applyFont="1" applyBorder="1" applyAlignment="1">
      <alignment horizontal="center"/>
    </xf>
    <xf numFmtId="2" fontId="4" fillId="0" borderId="138" xfId="0" applyNumberFormat="1" applyFont="1" applyBorder="1" applyAlignment="1">
      <alignment horizontal="center"/>
    </xf>
    <xf numFmtId="1" fontId="2" fillId="2" borderId="450" xfId="0" applyNumberFormat="1" applyFont="1" applyFill="1" applyBorder="1" applyAlignment="1">
      <alignment horizontal="left"/>
    </xf>
    <xf numFmtId="166" fontId="4" fillId="3" borderId="451" xfId="0" applyNumberFormat="1" applyFont="1" applyFill="1" applyBorder="1" applyAlignment="1">
      <alignment horizontal="center"/>
    </xf>
    <xf numFmtId="1" fontId="4" fillId="3" borderId="452" xfId="0" applyNumberFormat="1" applyFont="1" applyFill="1" applyBorder="1" applyAlignment="1">
      <alignment horizontal="center"/>
    </xf>
    <xf numFmtId="0" fontId="2" fillId="3" borderId="453" xfId="0" applyFont="1" applyFill="1" applyBorder="1" applyAlignment="1">
      <alignment horizontal="center" vertical="center"/>
    </xf>
    <xf numFmtId="21" fontId="4" fillId="3" borderId="453" xfId="0" applyNumberFormat="1" applyFont="1" applyFill="1" applyBorder="1" applyAlignment="1">
      <alignment horizontal="center"/>
    </xf>
    <xf numFmtId="165" fontId="4" fillId="3" borderId="454" xfId="0" applyNumberFormat="1" applyFont="1" applyFill="1" applyBorder="1" applyAlignment="1">
      <alignment horizontal="center"/>
    </xf>
    <xf numFmtId="45" fontId="4" fillId="3" borderId="454" xfId="0" applyNumberFormat="1" applyFont="1" applyFill="1" applyBorder="1" applyAlignment="1">
      <alignment horizontal="center"/>
    </xf>
    <xf numFmtId="1" fontId="4" fillId="3" borderId="454" xfId="0" applyNumberFormat="1" applyFont="1" applyFill="1" applyBorder="1" applyAlignment="1">
      <alignment horizontal="center"/>
    </xf>
    <xf numFmtId="1" fontId="2" fillId="3" borderId="455" xfId="0" applyNumberFormat="1" applyFont="1" applyFill="1" applyBorder="1" applyAlignment="1">
      <alignment horizontal="center"/>
    </xf>
    <xf numFmtId="1" fontId="4" fillId="3" borderId="456" xfId="0" applyNumberFormat="1" applyFont="1" applyFill="1" applyBorder="1" applyAlignment="1">
      <alignment horizontal="center"/>
    </xf>
    <xf numFmtId="1" fontId="4" fillId="3" borderId="457" xfId="0" applyNumberFormat="1" applyFont="1" applyFill="1" applyBorder="1" applyAlignment="1">
      <alignment horizontal="center"/>
    </xf>
    <xf numFmtId="167" fontId="4" fillId="3" borderId="452" xfId="0" applyNumberFormat="1" applyFont="1" applyFill="1" applyBorder="1" applyAlignment="1">
      <alignment horizontal="center"/>
    </xf>
    <xf numFmtId="1" fontId="6" fillId="3" borderId="451" xfId="0" applyNumberFormat="1" applyFont="1" applyFill="1" applyBorder="1" applyAlignment="1">
      <alignment horizontal="center"/>
    </xf>
    <xf numFmtId="1" fontId="6" fillId="3" borderId="458" xfId="0" applyNumberFormat="1" applyFont="1" applyFill="1" applyBorder="1" applyAlignment="1">
      <alignment horizontal="center"/>
    </xf>
    <xf numFmtId="2" fontId="4" fillId="0" borderId="452" xfId="0" applyNumberFormat="1" applyFont="1" applyBorder="1" applyAlignment="1">
      <alignment horizontal="center"/>
    </xf>
    <xf numFmtId="1" fontId="4" fillId="0" borderId="451" xfId="0" applyNumberFormat="1" applyFont="1" applyBorder="1" applyAlignment="1">
      <alignment horizontal="center"/>
    </xf>
    <xf numFmtId="1" fontId="4" fillId="0" borderId="452" xfId="0" applyNumberFormat="1" applyFont="1" applyBorder="1" applyAlignment="1">
      <alignment horizontal="center"/>
    </xf>
    <xf numFmtId="1" fontId="4" fillId="0" borderId="458" xfId="0" applyNumberFormat="1" applyFont="1" applyBorder="1" applyAlignment="1">
      <alignment horizontal="center"/>
    </xf>
    <xf numFmtId="1" fontId="2" fillId="4" borderId="459" xfId="0" applyNumberFormat="1" applyFont="1" applyFill="1" applyBorder="1" applyAlignment="1">
      <alignment horizontal="left"/>
    </xf>
    <xf numFmtId="166" fontId="4" fillId="3" borderId="12" xfId="0" applyNumberFormat="1" applyFont="1" applyFill="1" applyBorder="1" applyAlignment="1">
      <alignment horizontal="center"/>
    </xf>
    <xf numFmtId="1" fontId="4" fillId="3" borderId="4" xfId="0" applyNumberFormat="1" applyFont="1" applyFill="1" applyBorder="1" applyAlignment="1">
      <alignment horizontal="center"/>
    </xf>
    <xf numFmtId="0" fontId="2" fillId="3" borderId="184" xfId="0" applyFont="1" applyFill="1" applyBorder="1" applyAlignment="1">
      <alignment horizontal="center" vertical="center"/>
    </xf>
    <xf numFmtId="165" fontId="4" fillId="3" borderId="432" xfId="0" applyNumberFormat="1" applyFont="1" applyFill="1" applyBorder="1" applyAlignment="1">
      <alignment horizontal="center"/>
    </xf>
    <xf numFmtId="45" fontId="4" fillId="3" borderId="432" xfId="0" applyNumberFormat="1" applyFont="1" applyFill="1" applyBorder="1" applyAlignment="1">
      <alignment horizontal="center"/>
    </xf>
    <xf numFmtId="1" fontId="4" fillId="3" borderId="432" xfId="0" applyNumberFormat="1" applyFont="1" applyFill="1" applyBorder="1" applyAlignment="1">
      <alignment horizontal="center"/>
    </xf>
    <xf numFmtId="1" fontId="4" fillId="3" borderId="433" xfId="0" applyNumberFormat="1" applyFont="1" applyFill="1" applyBorder="1" applyAlignment="1">
      <alignment horizontal="center"/>
    </xf>
    <xf numFmtId="0" fontId="2" fillId="3" borderId="198" xfId="0" applyFont="1" applyFill="1" applyBorder="1" applyAlignment="1">
      <alignment horizontal="center" vertical="center"/>
    </xf>
    <xf numFmtId="165" fontId="4" fillId="3" borderId="434" xfId="0" applyNumberFormat="1" applyFont="1" applyFill="1" applyBorder="1" applyAlignment="1">
      <alignment horizontal="center"/>
    </xf>
    <xf numFmtId="45" fontId="4" fillId="3" borderId="434" xfId="0" applyNumberFormat="1" applyFont="1" applyFill="1" applyBorder="1" applyAlignment="1">
      <alignment horizontal="center"/>
    </xf>
    <xf numFmtId="1" fontId="4" fillId="3" borderId="434" xfId="0" applyNumberFormat="1" applyFont="1" applyFill="1" applyBorder="1" applyAlignment="1">
      <alignment horizontal="center"/>
    </xf>
    <xf numFmtId="1" fontId="4" fillId="3" borderId="435" xfId="0" applyNumberFormat="1" applyFont="1" applyFill="1" applyBorder="1" applyAlignment="1">
      <alignment horizontal="center"/>
    </xf>
    <xf numFmtId="167" fontId="4" fillId="3" borderId="30" xfId="0" applyNumberFormat="1" applyFont="1" applyFill="1" applyBorder="1" applyAlignment="1">
      <alignment horizontal="center"/>
    </xf>
    <xf numFmtId="1" fontId="2" fillId="2" borderId="460" xfId="0" applyNumberFormat="1" applyFont="1" applyFill="1" applyBorder="1" applyAlignment="1">
      <alignment horizontal="left"/>
    </xf>
    <xf numFmtId="166" fontId="4" fillId="3" borderId="10" xfId="0" applyNumberFormat="1" applyFont="1" applyFill="1" applyBorder="1" applyAlignment="1">
      <alignment horizontal="center"/>
    </xf>
    <xf numFmtId="0" fontId="2" fillId="3" borderId="461" xfId="0" applyFont="1" applyFill="1" applyBorder="1" applyAlignment="1">
      <alignment horizontal="center" vertical="center"/>
    </xf>
    <xf numFmtId="165" fontId="4" fillId="3" borderId="462" xfId="0" applyNumberFormat="1" applyFont="1" applyFill="1" applyBorder="1" applyAlignment="1">
      <alignment horizontal="center"/>
    </xf>
    <xf numFmtId="45" fontId="4" fillId="3" borderId="35" xfId="0" applyNumberFormat="1" applyFont="1" applyFill="1" applyBorder="1" applyAlignment="1">
      <alignment horizontal="center"/>
    </xf>
    <xf numFmtId="2" fontId="4" fillId="0" borderId="463" xfId="0" applyNumberFormat="1" applyFont="1" applyBorder="1" applyAlignment="1">
      <alignment horizontal="center"/>
    </xf>
    <xf numFmtId="2" fontId="4" fillId="0" borderId="464" xfId="0" applyNumberFormat="1" applyFont="1" applyBorder="1" applyAlignment="1">
      <alignment horizontal="center"/>
    </xf>
    <xf numFmtId="1" fontId="2" fillId="4" borderId="465" xfId="0" applyNumberFormat="1" applyFont="1" applyFill="1" applyBorder="1" applyAlignment="1">
      <alignment horizontal="left"/>
    </xf>
    <xf numFmtId="0" fontId="2" fillId="3" borderId="466" xfId="0" applyFont="1" applyFill="1" applyBorder="1" applyAlignment="1">
      <alignment horizontal="center" vertical="center"/>
    </xf>
    <xf numFmtId="45" fontId="4" fillId="3" borderId="164" xfId="0" applyNumberFormat="1" applyFont="1" applyFill="1" applyBorder="1" applyAlignment="1">
      <alignment horizontal="center"/>
    </xf>
    <xf numFmtId="165" fontId="4" fillId="3" borderId="467" xfId="0" applyNumberFormat="1" applyFont="1" applyFill="1" applyBorder="1" applyAlignment="1">
      <alignment horizontal="center"/>
    </xf>
    <xf numFmtId="1" fontId="4" fillId="3" borderId="468" xfId="0" applyNumberFormat="1" applyFont="1" applyFill="1" applyBorder="1" applyAlignment="1">
      <alignment horizontal="center"/>
    </xf>
    <xf numFmtId="166" fontId="4" fillId="5" borderId="165" xfId="0" applyNumberFormat="1" applyFont="1" applyFill="1" applyBorder="1" applyAlignment="1">
      <alignment horizontal="center"/>
    </xf>
    <xf numFmtId="1" fontId="4" fillId="5" borderId="167" xfId="0" applyNumberFormat="1" applyFont="1" applyFill="1" applyBorder="1" applyAlignment="1">
      <alignment horizontal="center"/>
    </xf>
    <xf numFmtId="0" fontId="2" fillId="5" borderId="469" xfId="0" applyFont="1" applyFill="1" applyBorder="1" applyAlignment="1">
      <alignment horizontal="center" vertical="center"/>
    </xf>
    <xf numFmtId="21" fontId="4" fillId="5" borderId="184" xfId="0" applyNumberFormat="1" applyFont="1" applyFill="1" applyBorder="1" applyAlignment="1">
      <alignment horizontal="center"/>
    </xf>
    <xf numFmtId="165" fontId="4" fillId="5" borderId="470" xfId="0" applyNumberFormat="1" applyFont="1" applyFill="1" applyBorder="1" applyAlignment="1">
      <alignment horizontal="center"/>
    </xf>
    <xf numFmtId="45" fontId="4" fillId="5" borderId="164" xfId="0" applyNumberFormat="1" applyFont="1" applyFill="1" applyBorder="1" applyAlignment="1">
      <alignment horizontal="center"/>
    </xf>
    <xf numFmtId="1" fontId="4" fillId="5" borderId="162" xfId="0" applyNumberFormat="1" applyFont="1" applyFill="1" applyBorder="1" applyAlignment="1">
      <alignment horizontal="center"/>
    </xf>
    <xf numFmtId="1" fontId="2" fillId="5" borderId="164" xfId="0" applyNumberFormat="1" applyFont="1" applyFill="1" applyBorder="1" applyAlignment="1">
      <alignment horizontal="center"/>
    </xf>
    <xf numFmtId="1" fontId="4" fillId="5" borderId="468" xfId="0" applyNumberFormat="1" applyFont="1" applyFill="1" applyBorder="1" applyAlignment="1">
      <alignment horizontal="center"/>
    </xf>
    <xf numFmtId="167" fontId="4" fillId="5" borderId="4" xfId="0" applyNumberFormat="1" applyFont="1" applyFill="1" applyBorder="1" applyAlignment="1">
      <alignment horizontal="center"/>
    </xf>
    <xf numFmtId="1" fontId="6" fillId="5" borderId="165" xfId="0" applyNumberFormat="1" applyFont="1" applyFill="1" applyBorder="1" applyAlignment="1">
      <alignment horizontal="center"/>
    </xf>
    <xf numFmtId="1" fontId="6" fillId="5" borderId="166" xfId="0" applyNumberFormat="1" applyFont="1" applyFill="1" applyBorder="1" applyAlignment="1">
      <alignment horizontal="center"/>
    </xf>
    <xf numFmtId="1" fontId="2" fillId="2" borderId="471" xfId="0" applyNumberFormat="1" applyFont="1" applyFill="1" applyBorder="1" applyAlignment="1">
      <alignment horizontal="left"/>
    </xf>
    <xf numFmtId="166" fontId="4" fillId="0" borderId="472" xfId="0" applyNumberFormat="1" applyFont="1" applyBorder="1" applyAlignment="1">
      <alignment horizontal="center"/>
    </xf>
    <xf numFmtId="1" fontId="4" fillId="0" borderId="473" xfId="0" applyNumberFormat="1" applyFont="1" applyBorder="1" applyAlignment="1">
      <alignment horizontal="center"/>
    </xf>
    <xf numFmtId="0" fontId="2" fillId="0" borderId="474" xfId="0" applyFont="1" applyBorder="1" applyAlignment="1">
      <alignment horizontal="center" vertical="center"/>
    </xf>
    <xf numFmtId="21" fontId="4" fillId="0" borderId="474" xfId="0" applyNumberFormat="1" applyFont="1" applyBorder="1" applyAlignment="1">
      <alignment horizontal="center"/>
    </xf>
    <xf numFmtId="165" fontId="4" fillId="0" borderId="475" xfId="0" applyNumberFormat="1" applyFont="1" applyBorder="1" applyAlignment="1">
      <alignment horizontal="center"/>
    </xf>
    <xf numFmtId="45" fontId="4" fillId="0" borderId="475" xfId="0" applyNumberFormat="1" applyFont="1" applyBorder="1" applyAlignment="1">
      <alignment horizontal="center"/>
    </xf>
    <xf numFmtId="1" fontId="4" fillId="0" borderId="475" xfId="0" applyNumberFormat="1" applyFont="1" applyBorder="1" applyAlignment="1">
      <alignment horizontal="center"/>
    </xf>
    <xf numFmtId="1" fontId="2" fillId="0" borderId="476" xfId="0" applyNumberFormat="1" applyFont="1" applyBorder="1" applyAlignment="1">
      <alignment horizontal="center"/>
    </xf>
    <xf numFmtId="1" fontId="4" fillId="0" borderId="477" xfId="0" applyNumberFormat="1" applyFont="1" applyBorder="1" applyAlignment="1">
      <alignment horizontal="center"/>
    </xf>
    <xf numFmtId="1" fontId="4" fillId="0" borderId="478" xfId="0" applyNumberFormat="1" applyFont="1" applyBorder="1" applyAlignment="1">
      <alignment horizontal="center"/>
    </xf>
    <xf numFmtId="167" fontId="4" fillId="0" borderId="473" xfId="0" applyNumberFormat="1" applyFont="1" applyBorder="1" applyAlignment="1">
      <alignment horizontal="center"/>
    </xf>
    <xf numFmtId="1" fontId="6" fillId="3" borderId="472" xfId="0" applyNumberFormat="1" applyFont="1" applyFill="1" applyBorder="1" applyAlignment="1">
      <alignment horizontal="center"/>
    </xf>
    <xf numFmtId="1" fontId="6" fillId="3" borderId="479" xfId="0" applyNumberFormat="1" applyFont="1" applyFill="1" applyBorder="1" applyAlignment="1">
      <alignment horizontal="center"/>
    </xf>
    <xf numFmtId="2" fontId="4" fillId="0" borderId="473" xfId="0" applyNumberFormat="1" applyFont="1" applyBorder="1" applyAlignment="1">
      <alignment horizontal="center"/>
    </xf>
    <xf numFmtId="1" fontId="4" fillId="0" borderId="472" xfId="0" applyNumberFormat="1" applyFont="1" applyBorder="1" applyAlignment="1">
      <alignment horizontal="center"/>
    </xf>
    <xf numFmtId="1" fontId="4" fillId="0" borderId="479" xfId="0" applyNumberFormat="1" applyFont="1" applyBorder="1" applyAlignment="1">
      <alignment horizontal="center"/>
    </xf>
    <xf numFmtId="1" fontId="2" fillId="4" borderId="480" xfId="0" applyNumberFormat="1" applyFont="1" applyFill="1" applyBorder="1" applyAlignment="1">
      <alignment horizontal="left"/>
    </xf>
    <xf numFmtId="165" fontId="4" fillId="0" borderId="467" xfId="0" applyNumberFormat="1" applyFont="1" applyBorder="1" applyAlignment="1">
      <alignment horizontal="center"/>
    </xf>
    <xf numFmtId="45" fontId="4" fillId="0" borderId="467" xfId="0" applyNumberFormat="1" applyFont="1" applyBorder="1" applyAlignment="1">
      <alignment horizontal="center"/>
    </xf>
    <xf numFmtId="1" fontId="4" fillId="0" borderId="467" xfId="0" applyNumberFormat="1" applyFont="1" applyBorder="1" applyAlignment="1">
      <alignment horizontal="center"/>
    </xf>
    <xf numFmtId="1" fontId="4" fillId="0" borderId="468" xfId="0" applyNumberFormat="1" applyFont="1" applyBorder="1" applyAlignment="1">
      <alignment horizontal="center"/>
    </xf>
    <xf numFmtId="1" fontId="2" fillId="2" borderId="481" xfId="0" applyNumberFormat="1" applyFont="1" applyFill="1" applyBorder="1" applyAlignment="1">
      <alignment horizontal="left"/>
    </xf>
    <xf numFmtId="21" fontId="4" fillId="0" borderId="36" xfId="0" applyNumberFormat="1" applyFont="1" applyBorder="1" applyAlignment="1">
      <alignment horizontal="center"/>
    </xf>
    <xf numFmtId="165" fontId="4" fillId="0" borderId="35" xfId="0" applyNumberFormat="1" applyFont="1" applyBorder="1" applyAlignment="1">
      <alignment horizontal="center"/>
    </xf>
    <xf numFmtId="2" fontId="4" fillId="0" borderId="482" xfId="0" applyNumberFormat="1" applyFont="1" applyBorder="1" applyAlignment="1">
      <alignment horizontal="center"/>
    </xf>
    <xf numFmtId="2" fontId="4" fillId="0" borderId="483" xfId="0" applyNumberFormat="1" applyFont="1" applyBorder="1" applyAlignment="1">
      <alignment horizontal="center"/>
    </xf>
    <xf numFmtId="1" fontId="2" fillId="4" borderId="484" xfId="0" applyNumberFormat="1" applyFont="1" applyFill="1" applyBorder="1" applyAlignment="1">
      <alignment horizontal="left"/>
    </xf>
    <xf numFmtId="165" fontId="4" fillId="0" borderId="164" xfId="0" applyNumberFormat="1" applyFont="1" applyBorder="1" applyAlignment="1">
      <alignment horizontal="center"/>
    </xf>
    <xf numFmtId="21" fontId="4" fillId="0" borderId="47" xfId="0" applyNumberFormat="1" applyFont="1" applyBorder="1" applyAlignment="1">
      <alignment horizontal="center"/>
    </xf>
    <xf numFmtId="165" fontId="4" fillId="0" borderId="46" xfId="0" applyNumberFormat="1" applyFont="1" applyBorder="1" applyAlignment="1">
      <alignment horizontal="center"/>
    </xf>
    <xf numFmtId="1" fontId="2" fillId="2" borderId="485" xfId="0" applyNumberFormat="1" applyFont="1" applyFill="1" applyBorder="1" applyAlignment="1">
      <alignment horizontal="left"/>
    </xf>
    <xf numFmtId="166" fontId="4" fillId="0" borderId="486" xfId="0" applyNumberFormat="1" applyFont="1" applyBorder="1" applyAlignment="1">
      <alignment horizontal="center"/>
    </xf>
    <xf numFmtId="1" fontId="4" fillId="0" borderId="487" xfId="0" applyNumberFormat="1" applyFont="1" applyBorder="1" applyAlignment="1">
      <alignment horizontal="center"/>
    </xf>
    <xf numFmtId="0" fontId="2" fillId="0" borderId="488" xfId="0" applyFont="1" applyBorder="1" applyAlignment="1">
      <alignment horizontal="center" vertical="center"/>
    </xf>
    <xf numFmtId="21" fontId="4" fillId="0" borderId="489" xfId="0" applyNumberFormat="1" applyFont="1" applyBorder="1" applyAlignment="1">
      <alignment horizontal="center"/>
    </xf>
    <xf numFmtId="165" fontId="4" fillId="0" borderId="490" xfId="0" applyNumberFormat="1" applyFont="1" applyBorder="1" applyAlignment="1">
      <alignment horizontal="center"/>
    </xf>
    <xf numFmtId="45" fontId="4" fillId="0" borderId="490" xfId="0" applyNumberFormat="1" applyFont="1" applyBorder="1" applyAlignment="1">
      <alignment horizontal="center"/>
    </xf>
    <xf numFmtId="1" fontId="4" fillId="0" borderId="490" xfId="0" applyNumberFormat="1" applyFont="1" applyBorder="1" applyAlignment="1">
      <alignment horizontal="center"/>
    </xf>
    <xf numFmtId="1" fontId="2" fillId="0" borderId="491" xfId="0" applyNumberFormat="1" applyFont="1" applyBorder="1" applyAlignment="1">
      <alignment horizontal="center"/>
    </xf>
    <xf numFmtId="1" fontId="4" fillId="0" borderId="492" xfId="0" applyNumberFormat="1" applyFont="1" applyBorder="1" applyAlignment="1">
      <alignment horizontal="center"/>
    </xf>
    <xf numFmtId="1" fontId="4" fillId="0" borderId="493" xfId="0" applyNumberFormat="1" applyFont="1" applyBorder="1" applyAlignment="1">
      <alignment horizontal="center"/>
    </xf>
    <xf numFmtId="167" fontId="4" fillId="0" borderId="487" xfId="0" applyNumberFormat="1" applyFont="1" applyBorder="1" applyAlignment="1">
      <alignment horizontal="center"/>
    </xf>
    <xf numFmtId="1" fontId="6" fillId="3" borderId="494" xfId="0" applyNumberFormat="1" applyFont="1" applyFill="1" applyBorder="1" applyAlignment="1">
      <alignment horizontal="center"/>
    </xf>
    <xf numFmtId="1" fontId="6" fillId="3" borderId="495" xfId="0" applyNumberFormat="1" applyFont="1" applyFill="1" applyBorder="1" applyAlignment="1">
      <alignment horizontal="center"/>
    </xf>
    <xf numFmtId="2" fontId="4" fillId="0" borderId="487" xfId="0" applyNumberFormat="1" applyFont="1" applyBorder="1" applyAlignment="1">
      <alignment horizontal="center"/>
    </xf>
    <xf numFmtId="1" fontId="4" fillId="0" borderId="494" xfId="0" applyNumberFormat="1" applyFont="1" applyBorder="1" applyAlignment="1">
      <alignment horizontal="center"/>
    </xf>
    <xf numFmtId="1" fontId="4" fillId="0" borderId="495" xfId="0" applyNumberFormat="1" applyFont="1" applyBorder="1" applyAlignment="1">
      <alignment horizontal="center"/>
    </xf>
    <xf numFmtId="1" fontId="2" fillId="4" borderId="496" xfId="0" applyNumberFormat="1" applyFont="1" applyFill="1" applyBorder="1" applyAlignment="1">
      <alignment horizontal="left"/>
    </xf>
    <xf numFmtId="0" fontId="2" fillId="0" borderId="469" xfId="0" applyFont="1" applyBorder="1" applyAlignment="1">
      <alignment horizontal="center" vertical="center"/>
    </xf>
    <xf numFmtId="165" fontId="4" fillId="0" borderId="470" xfId="0" applyNumberFormat="1" applyFont="1" applyBorder="1" applyAlignment="1">
      <alignment horizontal="center"/>
    </xf>
    <xf numFmtId="45" fontId="4" fillId="0" borderId="470" xfId="0" applyNumberFormat="1" applyFont="1" applyBorder="1" applyAlignment="1">
      <alignment horizontal="center"/>
    </xf>
    <xf numFmtId="1" fontId="4" fillId="0" borderId="470" xfId="0" applyNumberFormat="1" applyFont="1" applyBorder="1" applyAlignment="1">
      <alignment horizontal="center"/>
    </xf>
    <xf numFmtId="1" fontId="4" fillId="0" borderId="497" xfId="0" applyNumberFormat="1" applyFont="1" applyBorder="1" applyAlignment="1">
      <alignment horizontal="center"/>
    </xf>
    <xf numFmtId="0" fontId="2" fillId="0" borderId="498" xfId="0" applyFont="1" applyBorder="1" applyAlignment="1">
      <alignment horizontal="center" vertical="center"/>
    </xf>
    <xf numFmtId="165" fontId="4" fillId="0" borderId="499" xfId="0" applyNumberFormat="1" applyFont="1" applyBorder="1" applyAlignment="1">
      <alignment horizontal="center"/>
    </xf>
    <xf numFmtId="45" fontId="4" fillId="0" borderId="499" xfId="0" applyNumberFormat="1" applyFont="1" applyBorder="1" applyAlignment="1">
      <alignment horizontal="center"/>
    </xf>
    <xf numFmtId="1" fontId="4" fillId="0" borderId="499" xfId="0" applyNumberFormat="1" applyFont="1" applyBorder="1" applyAlignment="1">
      <alignment horizontal="center"/>
    </xf>
    <xf numFmtId="1" fontId="4" fillId="0" borderId="500" xfId="0" applyNumberFormat="1" applyFont="1" applyBorder="1" applyAlignment="1">
      <alignment horizontal="center"/>
    </xf>
    <xf numFmtId="0" fontId="2" fillId="3" borderId="501" xfId="0" applyFont="1" applyFill="1" applyBorder="1" applyAlignment="1">
      <alignment horizontal="center" vertical="center"/>
    </xf>
    <xf numFmtId="21" fontId="4" fillId="3" borderId="502" xfId="0" applyNumberFormat="1" applyFont="1" applyFill="1" applyBorder="1" applyAlignment="1">
      <alignment horizontal="center"/>
    </xf>
    <xf numFmtId="165" fontId="4" fillId="3" borderId="503" xfId="0" applyNumberFormat="1" applyFont="1" applyFill="1" applyBorder="1" applyAlignment="1">
      <alignment horizontal="center"/>
    </xf>
    <xf numFmtId="45" fontId="4" fillId="3" borderId="503" xfId="0" applyNumberFormat="1" applyFont="1" applyFill="1" applyBorder="1" applyAlignment="1">
      <alignment horizontal="center"/>
    </xf>
    <xf numFmtId="1" fontId="4" fillId="3" borderId="503" xfId="0" applyNumberFormat="1" applyFont="1" applyFill="1" applyBorder="1" applyAlignment="1">
      <alignment horizontal="center"/>
    </xf>
    <xf numFmtId="1" fontId="2" fillId="3" borderId="504" xfId="0" applyNumberFormat="1" applyFont="1" applyFill="1" applyBorder="1" applyAlignment="1">
      <alignment horizontal="center"/>
    </xf>
    <xf numFmtId="1" fontId="4" fillId="3" borderId="505" xfId="0" applyNumberFormat="1" applyFont="1" applyFill="1" applyBorder="1" applyAlignment="1">
      <alignment horizontal="center"/>
    </xf>
    <xf numFmtId="1" fontId="4" fillId="3" borderId="506" xfId="0" applyNumberFormat="1" applyFont="1" applyFill="1" applyBorder="1" applyAlignment="1">
      <alignment horizontal="center"/>
    </xf>
    <xf numFmtId="1" fontId="4" fillId="3" borderId="9" xfId="0" applyNumberFormat="1" applyFont="1" applyFill="1" applyBorder="1" applyAlignment="1">
      <alignment horizontal="center"/>
    </xf>
    <xf numFmtId="0" fontId="2" fillId="3" borderId="507" xfId="0" applyFont="1" applyFill="1" applyBorder="1" applyAlignment="1">
      <alignment horizontal="center" vertical="center"/>
    </xf>
    <xf numFmtId="21" fontId="4" fillId="3" borderId="508" xfId="0" applyNumberFormat="1" applyFont="1" applyFill="1" applyBorder="1" applyAlignment="1">
      <alignment horizontal="center"/>
    </xf>
    <xf numFmtId="1" fontId="4" fillId="3" borderId="509" xfId="0" applyNumberFormat="1" applyFont="1" applyFill="1" applyBorder="1" applyAlignment="1">
      <alignment horizontal="center"/>
    </xf>
    <xf numFmtId="1" fontId="4" fillId="3" borderId="5" xfId="0" applyNumberFormat="1" applyFont="1" applyFill="1" applyBorder="1" applyAlignment="1">
      <alignment horizontal="center"/>
    </xf>
    <xf numFmtId="1" fontId="6" fillId="3" borderId="138" xfId="0" applyNumberFormat="1" applyFont="1" applyFill="1" applyBorder="1" applyAlignment="1">
      <alignment horizontal="center"/>
    </xf>
    <xf numFmtId="1" fontId="6" fillId="3" borderId="510" xfId="0" applyNumberFormat="1" applyFont="1" applyFill="1" applyBorder="1" applyAlignment="1">
      <alignment horizontal="center"/>
    </xf>
    <xf numFmtId="1" fontId="4" fillId="0" borderId="510" xfId="0" applyNumberFormat="1" applyFont="1" applyBorder="1" applyAlignment="1">
      <alignment horizontal="center"/>
    </xf>
    <xf numFmtId="2" fontId="4" fillId="0" borderId="42" xfId="0" applyNumberFormat="1" applyFont="1" applyBorder="1" applyAlignment="1">
      <alignment horizontal="center"/>
    </xf>
    <xf numFmtId="1" fontId="2" fillId="2" borderId="511" xfId="0" applyNumberFormat="1" applyFont="1" applyFill="1" applyBorder="1" applyAlignment="1">
      <alignment horizontal="left"/>
    </xf>
    <xf numFmtId="2" fontId="4" fillId="0" borderId="512" xfId="0" applyNumberFormat="1" applyFont="1" applyBorder="1" applyAlignment="1">
      <alignment horizontal="center"/>
    </xf>
    <xf numFmtId="2" fontId="4" fillId="0" borderId="513" xfId="0" applyNumberFormat="1" applyFont="1" applyBorder="1" applyAlignment="1">
      <alignment horizontal="center"/>
    </xf>
    <xf numFmtId="1" fontId="2" fillId="4" borderId="514" xfId="0" applyNumberFormat="1" applyFont="1" applyFill="1" applyBorder="1" applyAlignment="1">
      <alignment horizontal="left"/>
    </xf>
    <xf numFmtId="1" fontId="2" fillId="2" borderId="515" xfId="0" applyNumberFormat="1" applyFont="1" applyFill="1" applyBorder="1" applyAlignment="1">
      <alignment horizontal="left"/>
    </xf>
    <xf numFmtId="166" fontId="4" fillId="0" borderId="516" xfId="0" applyNumberFormat="1" applyFont="1" applyBorder="1" applyAlignment="1">
      <alignment horizontal="center"/>
    </xf>
    <xf numFmtId="1" fontId="4" fillId="0" borderId="517" xfId="0" applyNumberFormat="1" applyFont="1" applyBorder="1" applyAlignment="1">
      <alignment horizontal="center"/>
    </xf>
    <xf numFmtId="0" fontId="2" fillId="0" borderId="518" xfId="0" applyFont="1" applyBorder="1" applyAlignment="1">
      <alignment horizontal="center" vertical="center"/>
    </xf>
    <xf numFmtId="21" fontId="4" fillId="0" borderId="519" xfId="0" applyNumberFormat="1" applyFont="1" applyBorder="1" applyAlignment="1">
      <alignment horizontal="center"/>
    </xf>
    <xf numFmtId="165" fontId="4" fillId="0" borderId="520" xfId="0" applyNumberFormat="1" applyFont="1" applyBorder="1" applyAlignment="1">
      <alignment horizontal="center"/>
    </xf>
    <xf numFmtId="45" fontId="4" fillId="0" borderId="520" xfId="0" applyNumberFormat="1" applyFont="1" applyBorder="1" applyAlignment="1">
      <alignment horizontal="center"/>
    </xf>
    <xf numFmtId="1" fontId="4" fillId="0" borderId="520" xfId="0" applyNumberFormat="1" applyFont="1" applyBorder="1" applyAlignment="1">
      <alignment horizontal="center"/>
    </xf>
    <xf numFmtId="1" fontId="2" fillId="0" borderId="521" xfId="0" applyNumberFormat="1" applyFont="1" applyBorder="1" applyAlignment="1">
      <alignment horizontal="center"/>
    </xf>
    <xf numFmtId="1" fontId="4" fillId="0" borderId="522" xfId="0" applyNumberFormat="1" applyFont="1" applyBorder="1" applyAlignment="1">
      <alignment horizontal="center"/>
    </xf>
    <xf numFmtId="1" fontId="4" fillId="0" borderId="523" xfId="0" applyNumberFormat="1" applyFont="1" applyBorder="1" applyAlignment="1">
      <alignment horizontal="center"/>
    </xf>
    <xf numFmtId="167" fontId="4" fillId="0" borderId="517" xfId="0" applyNumberFormat="1" applyFont="1" applyBorder="1" applyAlignment="1">
      <alignment horizontal="center"/>
    </xf>
    <xf numFmtId="1" fontId="6" fillId="3" borderId="516" xfId="0" applyNumberFormat="1" applyFont="1" applyFill="1" applyBorder="1" applyAlignment="1">
      <alignment horizontal="center"/>
    </xf>
    <xf numFmtId="1" fontId="6" fillId="3" borderId="524" xfId="0" applyNumberFormat="1" applyFont="1" applyFill="1" applyBorder="1" applyAlignment="1">
      <alignment horizontal="center"/>
    </xf>
    <xf numFmtId="2" fontId="4" fillId="0" borderId="517" xfId="0" applyNumberFormat="1" applyFont="1" applyBorder="1" applyAlignment="1">
      <alignment horizontal="center"/>
    </xf>
    <xf numFmtId="1" fontId="4" fillId="0" borderId="516" xfId="0" applyNumberFormat="1" applyFont="1" applyBorder="1" applyAlignment="1">
      <alignment horizontal="center"/>
    </xf>
    <xf numFmtId="1" fontId="4" fillId="0" borderId="524" xfId="0" applyNumberFormat="1" applyFont="1" applyBorder="1" applyAlignment="1">
      <alignment horizontal="center"/>
    </xf>
    <xf numFmtId="1" fontId="2" fillId="4" borderId="525" xfId="0" applyNumberFormat="1" applyFont="1" applyFill="1" applyBorder="1" applyAlignment="1">
      <alignment horizontal="left"/>
    </xf>
    <xf numFmtId="0" fontId="2" fillId="0" borderId="526" xfId="0" applyFont="1" applyBorder="1" applyAlignment="1">
      <alignment horizontal="center" vertical="center"/>
    </xf>
    <xf numFmtId="165" fontId="4" fillId="0" borderId="527" xfId="0" applyNumberFormat="1" applyFont="1" applyBorder="1" applyAlignment="1">
      <alignment horizontal="center"/>
    </xf>
    <xf numFmtId="45" fontId="4" fillId="0" borderId="527" xfId="0" applyNumberFormat="1" applyFont="1" applyBorder="1" applyAlignment="1">
      <alignment horizontal="center"/>
    </xf>
    <xf numFmtId="1" fontId="4" fillId="0" borderId="527" xfId="0" applyNumberFormat="1" applyFont="1" applyBorder="1" applyAlignment="1">
      <alignment horizontal="center"/>
    </xf>
    <xf numFmtId="1" fontId="4" fillId="0" borderId="528" xfId="0" applyNumberFormat="1" applyFont="1" applyBorder="1" applyAlignment="1">
      <alignment horizontal="center"/>
    </xf>
    <xf numFmtId="0" fontId="2" fillId="0" borderId="529" xfId="0" applyFont="1" applyBorder="1" applyAlignment="1">
      <alignment horizontal="center" vertical="center"/>
    </xf>
    <xf numFmtId="165" fontId="4" fillId="0" borderId="530" xfId="0" applyNumberFormat="1" applyFont="1" applyBorder="1" applyAlignment="1">
      <alignment horizontal="center"/>
    </xf>
    <xf numFmtId="45" fontId="4" fillId="0" borderId="530" xfId="0" applyNumberFormat="1" applyFont="1" applyBorder="1" applyAlignment="1">
      <alignment horizontal="center"/>
    </xf>
    <xf numFmtId="1" fontId="4" fillId="0" borderId="530" xfId="0" applyNumberFormat="1" applyFont="1" applyBorder="1" applyAlignment="1">
      <alignment horizontal="center"/>
    </xf>
    <xf numFmtId="1" fontId="4" fillId="0" borderId="531" xfId="0" applyNumberFormat="1" applyFont="1" applyBorder="1" applyAlignment="1">
      <alignment horizontal="center"/>
    </xf>
    <xf numFmtId="1" fontId="2" fillId="2" borderId="532" xfId="0" applyNumberFormat="1" applyFont="1" applyFill="1" applyBorder="1" applyAlignment="1">
      <alignment horizontal="left"/>
    </xf>
    <xf numFmtId="2" fontId="4" fillId="0" borderId="533" xfId="0" applyNumberFormat="1" applyFont="1" applyBorder="1" applyAlignment="1">
      <alignment horizontal="center"/>
    </xf>
    <xf numFmtId="2" fontId="4" fillId="0" borderId="534" xfId="0" applyNumberFormat="1" applyFont="1" applyBorder="1" applyAlignment="1">
      <alignment horizontal="center"/>
    </xf>
    <xf numFmtId="1" fontId="2" fillId="4" borderId="535" xfId="0" applyNumberFormat="1" applyFont="1" applyFill="1" applyBorder="1" applyAlignment="1">
      <alignment horizontal="left"/>
    </xf>
    <xf numFmtId="1" fontId="2" fillId="2" borderId="536" xfId="0" applyNumberFormat="1" applyFont="1" applyFill="1" applyBorder="1" applyAlignment="1">
      <alignment horizontal="left"/>
    </xf>
    <xf numFmtId="166" fontId="4" fillId="0" borderId="537" xfId="0" applyNumberFormat="1" applyFont="1" applyBorder="1" applyAlignment="1">
      <alignment horizontal="center"/>
    </xf>
    <xf numFmtId="1" fontId="4" fillId="0" borderId="538" xfId="0" applyNumberFormat="1" applyFont="1" applyBorder="1" applyAlignment="1">
      <alignment horizontal="center"/>
    </xf>
    <xf numFmtId="0" fontId="2" fillId="0" borderId="539" xfId="0" applyFont="1" applyBorder="1" applyAlignment="1">
      <alignment horizontal="center" vertical="center"/>
    </xf>
    <xf numFmtId="21" fontId="4" fillId="0" borderId="540" xfId="0" applyNumberFormat="1" applyFont="1" applyBorder="1" applyAlignment="1">
      <alignment horizontal="center"/>
    </xf>
    <xf numFmtId="165" fontId="4" fillId="0" borderId="541" xfId="0" applyNumberFormat="1" applyFont="1" applyBorder="1" applyAlignment="1">
      <alignment horizontal="center"/>
    </xf>
    <xf numFmtId="45" fontId="4" fillId="0" borderId="541" xfId="0" applyNumberFormat="1" applyFont="1" applyBorder="1" applyAlignment="1">
      <alignment horizontal="center"/>
    </xf>
    <xf numFmtId="1" fontId="4" fillId="0" borderId="541" xfId="0" applyNumberFormat="1" applyFont="1" applyBorder="1" applyAlignment="1">
      <alignment horizontal="center"/>
    </xf>
    <xf numFmtId="1" fontId="2" fillId="0" borderId="542" xfId="0" applyNumberFormat="1" applyFont="1" applyBorder="1" applyAlignment="1">
      <alignment horizontal="center"/>
    </xf>
    <xf numFmtId="1" fontId="4" fillId="0" borderId="543" xfId="0" applyNumberFormat="1" applyFont="1" applyBorder="1" applyAlignment="1">
      <alignment horizontal="center"/>
    </xf>
    <xf numFmtId="1" fontId="4" fillId="0" borderId="544" xfId="0" applyNumberFormat="1" applyFont="1" applyBorder="1" applyAlignment="1">
      <alignment horizontal="center"/>
    </xf>
    <xf numFmtId="167" fontId="4" fillId="0" borderId="538" xfId="0" applyNumberFormat="1" applyFont="1" applyBorder="1" applyAlignment="1">
      <alignment horizontal="center"/>
    </xf>
    <xf numFmtId="1" fontId="6" fillId="3" borderId="537" xfId="0" applyNumberFormat="1" applyFont="1" applyFill="1" applyBorder="1" applyAlignment="1">
      <alignment horizontal="center"/>
    </xf>
    <xf numFmtId="1" fontId="6" fillId="3" borderId="545" xfId="0" applyNumberFormat="1" applyFont="1" applyFill="1" applyBorder="1" applyAlignment="1">
      <alignment horizontal="center"/>
    </xf>
    <xf numFmtId="2" fontId="4" fillId="0" borderId="538" xfId="0" applyNumberFormat="1" applyFont="1" applyBorder="1" applyAlignment="1">
      <alignment horizontal="center"/>
    </xf>
    <xf numFmtId="1" fontId="4" fillId="0" borderId="537" xfId="0" applyNumberFormat="1" applyFont="1" applyBorder="1" applyAlignment="1">
      <alignment horizontal="center"/>
    </xf>
    <xf numFmtId="1" fontId="4" fillId="0" borderId="545" xfId="0" applyNumberFormat="1" applyFont="1" applyBorder="1" applyAlignment="1">
      <alignment horizontal="center"/>
    </xf>
    <xf numFmtId="1" fontId="2" fillId="4" borderId="546" xfId="0" applyNumberFormat="1" applyFont="1" applyFill="1" applyBorder="1" applyAlignment="1">
      <alignment horizontal="left"/>
    </xf>
    <xf numFmtId="0" fontId="2" fillId="0" borderId="547" xfId="0" applyFont="1" applyBorder="1" applyAlignment="1">
      <alignment horizontal="center" vertical="center"/>
    </xf>
    <xf numFmtId="165" fontId="4" fillId="0" borderId="548" xfId="0" applyNumberFormat="1" applyFont="1" applyBorder="1" applyAlignment="1">
      <alignment horizontal="center"/>
    </xf>
    <xf numFmtId="45" fontId="4" fillId="0" borderId="548" xfId="0" applyNumberFormat="1" applyFont="1" applyBorder="1" applyAlignment="1">
      <alignment horizontal="center"/>
    </xf>
    <xf numFmtId="1" fontId="4" fillId="0" borderId="548" xfId="0" applyNumberFormat="1" applyFont="1" applyBorder="1" applyAlignment="1">
      <alignment horizontal="center"/>
    </xf>
    <xf numFmtId="1" fontId="4" fillId="0" borderId="549" xfId="0" applyNumberFormat="1" applyFont="1" applyBorder="1" applyAlignment="1">
      <alignment horizontal="center"/>
    </xf>
    <xf numFmtId="0" fontId="2" fillId="0" borderId="550" xfId="0" applyFont="1" applyBorder="1" applyAlignment="1">
      <alignment horizontal="center" vertical="center"/>
    </xf>
    <xf numFmtId="165" fontId="4" fillId="0" borderId="551" xfId="0" applyNumberFormat="1" applyFont="1" applyBorder="1" applyAlignment="1">
      <alignment horizontal="center"/>
    </xf>
    <xf numFmtId="45" fontId="4" fillId="0" borderId="551" xfId="0" applyNumberFormat="1" applyFont="1" applyBorder="1" applyAlignment="1">
      <alignment horizontal="center"/>
    </xf>
    <xf numFmtId="1" fontId="4" fillId="0" borderId="551" xfId="0" applyNumberFormat="1" applyFont="1" applyBorder="1" applyAlignment="1">
      <alignment horizontal="center"/>
    </xf>
    <xf numFmtId="0" fontId="2" fillId="0" borderId="552" xfId="0" applyFont="1" applyBorder="1" applyAlignment="1">
      <alignment horizontal="center" vertical="center"/>
    </xf>
    <xf numFmtId="165" fontId="4" fillId="0" borderId="553" xfId="0" applyNumberFormat="1" applyFont="1" applyBorder="1" applyAlignment="1">
      <alignment horizontal="center"/>
    </xf>
    <xf numFmtId="45" fontId="4" fillId="0" borderId="553" xfId="0" applyNumberFormat="1" applyFont="1" applyBorder="1" applyAlignment="1">
      <alignment horizontal="center"/>
    </xf>
    <xf numFmtId="1" fontId="4" fillId="0" borderId="553" xfId="0" applyNumberFormat="1" applyFont="1" applyBorder="1" applyAlignment="1">
      <alignment horizontal="center"/>
    </xf>
    <xf numFmtId="1" fontId="4" fillId="0" borderId="554" xfId="0" applyNumberFormat="1" applyFont="1" applyBorder="1" applyAlignment="1">
      <alignment horizontal="center"/>
    </xf>
    <xf numFmtId="1" fontId="2" fillId="2" borderId="555" xfId="0" applyNumberFormat="1" applyFont="1" applyFill="1" applyBorder="1" applyAlignment="1">
      <alignment horizontal="left"/>
    </xf>
    <xf numFmtId="2" fontId="4" fillId="0" borderId="556" xfId="0" applyNumberFormat="1" applyFont="1" applyBorder="1" applyAlignment="1">
      <alignment horizontal="center"/>
    </xf>
    <xf numFmtId="2" fontId="4" fillId="0" borderId="557" xfId="0" applyNumberFormat="1" applyFont="1" applyBorder="1" applyAlignment="1">
      <alignment horizontal="center"/>
    </xf>
    <xf numFmtId="1" fontId="2" fillId="4" borderId="558" xfId="0" applyNumberFormat="1" applyFont="1" applyFill="1" applyBorder="1" applyAlignment="1">
      <alignment horizontal="left"/>
    </xf>
    <xf numFmtId="1" fontId="2" fillId="2" borderId="559" xfId="0" applyNumberFormat="1" applyFont="1" applyFill="1" applyBorder="1" applyAlignment="1">
      <alignment horizontal="left"/>
    </xf>
    <xf numFmtId="166" fontId="4" fillId="0" borderId="560" xfId="0" applyNumberFormat="1" applyFont="1" applyBorder="1" applyAlignment="1">
      <alignment horizontal="center"/>
    </xf>
    <xf numFmtId="1" fontId="4" fillId="0" borderId="561" xfId="0" applyNumberFormat="1" applyFont="1" applyBorder="1" applyAlignment="1">
      <alignment horizontal="center"/>
    </xf>
    <xf numFmtId="0" fontId="2" fillId="0" borderId="562" xfId="0" applyFont="1" applyBorder="1" applyAlignment="1">
      <alignment horizontal="center" vertical="center"/>
    </xf>
    <xf numFmtId="21" fontId="4" fillId="0" borderId="563" xfId="0" applyNumberFormat="1" applyFont="1" applyBorder="1" applyAlignment="1">
      <alignment horizontal="center"/>
    </xf>
    <xf numFmtId="165" fontId="4" fillId="0" borderId="564" xfId="0" applyNumberFormat="1" applyFont="1" applyBorder="1" applyAlignment="1">
      <alignment horizontal="center"/>
    </xf>
    <xf numFmtId="45" fontId="4" fillId="0" borderId="564" xfId="0" applyNumberFormat="1" applyFont="1" applyBorder="1" applyAlignment="1">
      <alignment horizontal="center"/>
    </xf>
    <xf numFmtId="1" fontId="4" fillId="0" borderId="564" xfId="0" applyNumberFormat="1" applyFont="1" applyBorder="1" applyAlignment="1">
      <alignment horizontal="center"/>
    </xf>
    <xf numFmtId="1" fontId="2" fillId="0" borderId="565" xfId="0" applyNumberFormat="1" applyFont="1" applyBorder="1" applyAlignment="1">
      <alignment horizontal="center"/>
    </xf>
    <xf numFmtId="1" fontId="4" fillId="0" borderId="566" xfId="0" applyNumberFormat="1" applyFont="1" applyBorder="1" applyAlignment="1">
      <alignment horizontal="center"/>
    </xf>
    <xf numFmtId="1" fontId="4" fillId="0" borderId="567" xfId="0" applyNumberFormat="1" applyFont="1" applyBorder="1" applyAlignment="1">
      <alignment horizontal="center"/>
    </xf>
    <xf numFmtId="167" fontId="4" fillId="0" borderId="561" xfId="0" applyNumberFormat="1" applyFont="1" applyBorder="1" applyAlignment="1">
      <alignment horizontal="center"/>
    </xf>
    <xf numFmtId="1" fontId="6" fillId="3" borderId="560" xfId="0" applyNumberFormat="1" applyFont="1" applyFill="1" applyBorder="1" applyAlignment="1">
      <alignment horizontal="center"/>
    </xf>
    <xf numFmtId="1" fontId="6" fillId="3" borderId="568" xfId="0" applyNumberFormat="1" applyFont="1" applyFill="1" applyBorder="1" applyAlignment="1">
      <alignment horizontal="center"/>
    </xf>
    <xf numFmtId="2" fontId="4" fillId="0" borderId="561" xfId="0" applyNumberFormat="1" applyFont="1" applyBorder="1" applyAlignment="1">
      <alignment horizontal="center"/>
    </xf>
    <xf numFmtId="1" fontId="4" fillId="0" borderId="560" xfId="0" applyNumberFormat="1" applyFont="1" applyBorder="1" applyAlignment="1">
      <alignment horizontal="center"/>
    </xf>
    <xf numFmtId="1" fontId="4" fillId="0" borderId="568" xfId="0" applyNumberFormat="1" applyFont="1" applyBorder="1" applyAlignment="1">
      <alignment horizontal="center"/>
    </xf>
    <xf numFmtId="1" fontId="2" fillId="4" borderId="569" xfId="0" applyNumberFormat="1" applyFont="1" applyFill="1" applyBorder="1" applyAlignment="1">
      <alignment horizontal="left"/>
    </xf>
    <xf numFmtId="1" fontId="4" fillId="0" borderId="570" xfId="0" applyNumberFormat="1" applyFont="1" applyBorder="1" applyAlignment="1">
      <alignment horizontal="center"/>
    </xf>
    <xf numFmtId="0" fontId="2" fillId="0" borderId="571" xfId="0" applyFont="1" applyBorder="1" applyAlignment="1">
      <alignment horizontal="center" vertical="center"/>
    </xf>
    <xf numFmtId="165" fontId="4" fillId="0" borderId="572" xfId="0" applyNumberFormat="1" applyFont="1" applyBorder="1" applyAlignment="1">
      <alignment horizontal="center"/>
    </xf>
    <xf numFmtId="45" fontId="4" fillId="0" borderId="572" xfId="0" applyNumberFormat="1" applyFont="1" applyBorder="1" applyAlignment="1">
      <alignment horizontal="center"/>
    </xf>
    <xf numFmtId="1" fontId="4" fillId="0" borderId="572" xfId="0" applyNumberFormat="1" applyFont="1" applyBorder="1" applyAlignment="1">
      <alignment horizontal="center"/>
    </xf>
    <xf numFmtId="1" fontId="2" fillId="2" borderId="573" xfId="0" applyNumberFormat="1" applyFont="1" applyFill="1" applyBorder="1" applyAlignment="1">
      <alignment horizontal="left"/>
    </xf>
    <xf numFmtId="2" fontId="4" fillId="0" borderId="574" xfId="0" applyNumberFormat="1" applyFont="1" applyBorder="1" applyAlignment="1">
      <alignment horizontal="center"/>
    </xf>
    <xf numFmtId="2" fontId="4" fillId="0" borderId="575" xfId="0" applyNumberFormat="1" applyFont="1" applyBorder="1" applyAlignment="1">
      <alignment horizontal="center"/>
    </xf>
    <xf numFmtId="1" fontId="2" fillId="4" borderId="576" xfId="0" applyNumberFormat="1" applyFont="1" applyFill="1" applyBorder="1" applyAlignment="1">
      <alignment horizontal="left"/>
    </xf>
    <xf numFmtId="1" fontId="2" fillId="2" borderId="577" xfId="0" applyNumberFormat="1" applyFont="1" applyFill="1" applyBorder="1" applyAlignment="1">
      <alignment horizontal="left"/>
    </xf>
    <xf numFmtId="166" fontId="4" fillId="0" borderId="578" xfId="0" applyNumberFormat="1" applyFont="1" applyBorder="1" applyAlignment="1">
      <alignment horizontal="center"/>
    </xf>
    <xf numFmtId="1" fontId="4" fillId="0" borderId="579" xfId="0" applyNumberFormat="1" applyFont="1" applyBorder="1" applyAlignment="1">
      <alignment horizontal="center"/>
    </xf>
    <xf numFmtId="0" fontId="2" fillId="0" borderId="580" xfId="0" applyFont="1" applyBorder="1" applyAlignment="1">
      <alignment horizontal="center" vertical="center"/>
    </xf>
    <xf numFmtId="21" fontId="4" fillId="0" borderId="581" xfId="0" applyNumberFormat="1" applyFont="1" applyBorder="1" applyAlignment="1">
      <alignment horizontal="center"/>
    </xf>
    <xf numFmtId="165" fontId="4" fillId="0" borderId="582" xfId="0" applyNumberFormat="1" applyFont="1" applyBorder="1" applyAlignment="1">
      <alignment horizontal="center"/>
    </xf>
    <xf numFmtId="45" fontId="4" fillId="0" borderId="582" xfId="0" applyNumberFormat="1" applyFont="1" applyBorder="1" applyAlignment="1">
      <alignment horizontal="center"/>
    </xf>
    <xf numFmtId="1" fontId="4" fillId="0" borderId="582" xfId="0" applyNumberFormat="1" applyFont="1" applyBorder="1" applyAlignment="1">
      <alignment horizontal="center"/>
    </xf>
    <xf numFmtId="1" fontId="2" fillId="0" borderId="583" xfId="0" applyNumberFormat="1" applyFont="1" applyBorder="1" applyAlignment="1">
      <alignment horizontal="center"/>
    </xf>
    <xf numFmtId="1" fontId="4" fillId="0" borderId="584" xfId="0" applyNumberFormat="1" applyFont="1" applyBorder="1" applyAlignment="1">
      <alignment horizontal="center"/>
    </xf>
    <xf numFmtId="1" fontId="4" fillId="0" borderId="585" xfId="0" applyNumberFormat="1" applyFont="1" applyBorder="1" applyAlignment="1">
      <alignment horizontal="center"/>
    </xf>
    <xf numFmtId="167" fontId="4" fillId="0" borderId="579" xfId="0" applyNumberFormat="1" applyFont="1" applyBorder="1" applyAlignment="1">
      <alignment horizontal="center"/>
    </xf>
    <xf numFmtId="1" fontId="6" fillId="3" borderId="578" xfId="0" applyNumberFormat="1" applyFont="1" applyFill="1" applyBorder="1" applyAlignment="1">
      <alignment horizontal="center"/>
    </xf>
    <xf numFmtId="1" fontId="6" fillId="3" borderId="586" xfId="0" applyNumberFormat="1" applyFont="1" applyFill="1" applyBorder="1" applyAlignment="1">
      <alignment horizontal="center"/>
    </xf>
    <xf numFmtId="2" fontId="4" fillId="0" borderId="579" xfId="0" applyNumberFormat="1" applyFont="1" applyBorder="1" applyAlignment="1">
      <alignment horizontal="center"/>
    </xf>
    <xf numFmtId="1" fontId="4" fillId="0" borderId="578" xfId="0" applyNumberFormat="1" applyFont="1" applyBorder="1" applyAlignment="1">
      <alignment horizontal="center"/>
    </xf>
    <xf numFmtId="1" fontId="4" fillId="0" borderId="586" xfId="0" applyNumberFormat="1" applyFont="1" applyBorder="1" applyAlignment="1">
      <alignment horizontal="center"/>
    </xf>
    <xf numFmtId="1" fontId="2" fillId="4" borderId="587" xfId="0" applyNumberFormat="1" applyFont="1" applyFill="1" applyBorder="1" applyAlignment="1">
      <alignment horizontal="left"/>
    </xf>
    <xf numFmtId="1" fontId="4" fillId="0" borderId="588" xfId="0" applyNumberFormat="1" applyFont="1" applyBorder="1" applyAlignment="1">
      <alignment horizontal="center"/>
    </xf>
    <xf numFmtId="0" fontId="2" fillId="0" borderId="589" xfId="0" applyFont="1" applyBorder="1" applyAlignment="1">
      <alignment horizontal="center" vertical="center"/>
    </xf>
    <xf numFmtId="165" fontId="4" fillId="0" borderId="590" xfId="0" applyNumberFormat="1" applyFont="1" applyBorder="1" applyAlignment="1">
      <alignment horizontal="center"/>
    </xf>
    <xf numFmtId="45" fontId="4" fillId="0" borderId="590" xfId="0" applyNumberFormat="1" applyFont="1" applyBorder="1" applyAlignment="1">
      <alignment horizontal="center"/>
    </xf>
    <xf numFmtId="1" fontId="4" fillId="0" borderId="590" xfId="0" applyNumberFormat="1" applyFont="1" applyBorder="1" applyAlignment="1">
      <alignment horizontal="center"/>
    </xf>
    <xf numFmtId="1" fontId="4" fillId="0" borderId="591" xfId="0" applyNumberFormat="1" applyFont="1" applyBorder="1" applyAlignment="1">
      <alignment horizontal="center"/>
    </xf>
    <xf numFmtId="0" fontId="2" fillId="0" borderId="592" xfId="0" applyFont="1" applyBorder="1" applyAlignment="1">
      <alignment horizontal="center" vertical="center"/>
    </xf>
    <xf numFmtId="165" fontId="4" fillId="0" borderId="593" xfId="0" applyNumberFormat="1" applyFont="1" applyBorder="1" applyAlignment="1">
      <alignment horizontal="center"/>
    </xf>
    <xf numFmtId="45" fontId="4" fillId="0" borderId="593" xfId="0" applyNumberFormat="1" applyFont="1" applyBorder="1" applyAlignment="1">
      <alignment horizontal="center"/>
    </xf>
    <xf numFmtId="1" fontId="4" fillId="0" borderId="593" xfId="0" applyNumberFormat="1" applyFont="1" applyBorder="1" applyAlignment="1">
      <alignment horizontal="center"/>
    </xf>
    <xf numFmtId="1" fontId="4" fillId="0" borderId="594" xfId="0" applyNumberFormat="1" applyFont="1" applyBorder="1" applyAlignment="1">
      <alignment horizontal="center"/>
    </xf>
    <xf numFmtId="1" fontId="2" fillId="2" borderId="595" xfId="0" applyNumberFormat="1" applyFont="1" applyFill="1" applyBorder="1" applyAlignment="1">
      <alignment horizontal="left"/>
    </xf>
    <xf numFmtId="2" fontId="4" fillId="0" borderId="596" xfId="0" applyNumberFormat="1" applyFont="1" applyBorder="1" applyAlignment="1">
      <alignment horizontal="center"/>
    </xf>
    <xf numFmtId="2" fontId="4" fillId="0" borderId="597" xfId="0" applyNumberFormat="1" applyFont="1" applyBorder="1" applyAlignment="1">
      <alignment horizontal="center"/>
    </xf>
    <xf numFmtId="1" fontId="2" fillId="4" borderId="598" xfId="0" applyNumberFormat="1" applyFont="1" applyFill="1" applyBorder="1" applyAlignment="1">
      <alignment horizontal="left"/>
    </xf>
    <xf numFmtId="1" fontId="2" fillId="2" borderId="599" xfId="0" applyNumberFormat="1" applyFont="1" applyFill="1" applyBorder="1" applyAlignment="1">
      <alignment horizontal="left"/>
    </xf>
    <xf numFmtId="166" fontId="4" fillId="0" borderId="600" xfId="0" applyNumberFormat="1" applyFont="1" applyBorder="1" applyAlignment="1">
      <alignment horizontal="center"/>
    </xf>
    <xf numFmtId="1" fontId="4" fillId="0" borderId="601" xfId="0" applyNumberFormat="1" applyFont="1" applyBorder="1" applyAlignment="1">
      <alignment horizontal="center"/>
    </xf>
    <xf numFmtId="0" fontId="2" fillId="0" borderId="602" xfId="0" applyFont="1" applyBorder="1" applyAlignment="1">
      <alignment horizontal="center" vertical="center"/>
    </xf>
    <xf numFmtId="21" fontId="4" fillId="0" borderId="603" xfId="0" applyNumberFormat="1" applyFont="1" applyBorder="1" applyAlignment="1">
      <alignment horizontal="center"/>
    </xf>
    <xf numFmtId="165" fontId="4" fillId="0" borderId="604" xfId="0" applyNumberFormat="1" applyFont="1" applyBorder="1" applyAlignment="1">
      <alignment horizontal="center"/>
    </xf>
    <xf numFmtId="45" fontId="4" fillId="0" borderId="604" xfId="0" applyNumberFormat="1" applyFont="1" applyBorder="1" applyAlignment="1">
      <alignment horizontal="center"/>
    </xf>
    <xf numFmtId="1" fontId="4" fillId="0" borderId="604" xfId="0" applyNumberFormat="1" applyFont="1" applyBorder="1" applyAlignment="1">
      <alignment horizontal="center"/>
    </xf>
    <xf numFmtId="1" fontId="2" fillId="0" borderId="605" xfId="0" applyNumberFormat="1" applyFont="1" applyBorder="1" applyAlignment="1">
      <alignment horizontal="center"/>
    </xf>
    <xf numFmtId="1" fontId="4" fillId="0" borderId="606" xfId="0" applyNumberFormat="1" applyFont="1" applyBorder="1" applyAlignment="1">
      <alignment horizontal="center"/>
    </xf>
    <xf numFmtId="1" fontId="4" fillId="0" borderId="607" xfId="0" applyNumberFormat="1" applyFont="1" applyBorder="1" applyAlignment="1">
      <alignment horizontal="center"/>
    </xf>
    <xf numFmtId="167" fontId="4" fillId="0" borderId="601" xfId="0" applyNumberFormat="1" applyFont="1" applyBorder="1" applyAlignment="1">
      <alignment horizontal="center"/>
    </xf>
    <xf numFmtId="1" fontId="6" fillId="3" borderId="600" xfId="0" applyNumberFormat="1" applyFont="1" applyFill="1" applyBorder="1" applyAlignment="1">
      <alignment horizontal="center"/>
    </xf>
    <xf numFmtId="1" fontId="6" fillId="3" borderId="608" xfId="0" applyNumberFormat="1" applyFont="1" applyFill="1" applyBorder="1" applyAlignment="1">
      <alignment horizontal="center"/>
    </xf>
    <xf numFmtId="2" fontId="4" fillId="0" borderId="601" xfId="0" applyNumberFormat="1" applyFont="1" applyBorder="1" applyAlignment="1">
      <alignment horizontal="center"/>
    </xf>
    <xf numFmtId="1" fontId="4" fillId="0" borderId="600" xfId="0" applyNumberFormat="1" applyFont="1" applyBorder="1" applyAlignment="1">
      <alignment horizontal="center"/>
    </xf>
    <xf numFmtId="1" fontId="4" fillId="0" borderId="608" xfId="0" applyNumberFormat="1" applyFont="1" applyBorder="1" applyAlignment="1">
      <alignment horizontal="center"/>
    </xf>
    <xf numFmtId="1" fontId="2" fillId="4" borderId="609" xfId="0" applyNumberFormat="1" applyFont="1" applyFill="1" applyBorder="1" applyAlignment="1">
      <alignment horizontal="left"/>
    </xf>
    <xf numFmtId="0" fontId="2" fillId="0" borderId="610" xfId="0" applyFont="1" applyBorder="1" applyAlignment="1">
      <alignment horizontal="center" vertical="center"/>
    </xf>
    <xf numFmtId="165" fontId="4" fillId="0" borderId="611" xfId="0" applyNumberFormat="1" applyFont="1" applyBorder="1" applyAlignment="1">
      <alignment horizontal="center"/>
    </xf>
    <xf numFmtId="45" fontId="4" fillId="0" borderId="611" xfId="0" applyNumberFormat="1" applyFont="1" applyBorder="1" applyAlignment="1">
      <alignment horizontal="center"/>
    </xf>
    <xf numFmtId="1" fontId="4" fillId="0" borderId="611" xfId="0" applyNumberFormat="1" applyFont="1" applyBorder="1" applyAlignment="1">
      <alignment horizontal="center"/>
    </xf>
    <xf numFmtId="1" fontId="4" fillId="0" borderId="612" xfId="0" applyNumberFormat="1" applyFont="1" applyBorder="1" applyAlignment="1">
      <alignment horizontal="center"/>
    </xf>
    <xf numFmtId="0" fontId="2" fillId="0" borderId="613" xfId="0" applyFont="1" applyBorder="1" applyAlignment="1">
      <alignment horizontal="center" vertical="center"/>
    </xf>
    <xf numFmtId="165" fontId="4" fillId="0" borderId="614" xfId="0" applyNumberFormat="1" applyFont="1" applyBorder="1" applyAlignment="1">
      <alignment horizontal="center"/>
    </xf>
    <xf numFmtId="45" fontId="4" fillId="0" borderId="614" xfId="0" applyNumberFormat="1" applyFont="1" applyBorder="1" applyAlignment="1">
      <alignment horizontal="center"/>
    </xf>
    <xf numFmtId="1" fontId="4" fillId="0" borderId="614" xfId="0" applyNumberFormat="1" applyFont="1" applyBorder="1" applyAlignment="1">
      <alignment horizontal="center"/>
    </xf>
    <xf numFmtId="1" fontId="4" fillId="0" borderId="615" xfId="0" applyNumberFormat="1" applyFont="1" applyBorder="1" applyAlignment="1">
      <alignment horizontal="center"/>
    </xf>
    <xf numFmtId="0" fontId="2" fillId="0" borderId="616" xfId="0" applyFont="1" applyBorder="1" applyAlignment="1">
      <alignment horizontal="center" vertical="center"/>
    </xf>
    <xf numFmtId="165" fontId="4" fillId="0" borderId="617" xfId="0" applyNumberFormat="1" applyFont="1" applyBorder="1" applyAlignment="1">
      <alignment horizontal="center"/>
    </xf>
    <xf numFmtId="45" fontId="4" fillId="0" borderId="617" xfId="0" applyNumberFormat="1" applyFont="1" applyBorder="1" applyAlignment="1">
      <alignment horizontal="center"/>
    </xf>
    <xf numFmtId="1" fontId="4" fillId="0" borderId="617" xfId="0" applyNumberFormat="1" applyFont="1" applyBorder="1" applyAlignment="1">
      <alignment horizontal="center"/>
    </xf>
    <xf numFmtId="1" fontId="4" fillId="0" borderId="618" xfId="0" applyNumberFormat="1" applyFont="1" applyBorder="1" applyAlignment="1">
      <alignment horizontal="center"/>
    </xf>
    <xf numFmtId="1" fontId="2" fillId="2" borderId="619" xfId="0" applyNumberFormat="1" applyFont="1" applyFill="1" applyBorder="1" applyAlignment="1">
      <alignment horizontal="left"/>
    </xf>
    <xf numFmtId="2" fontId="4" fillId="0" borderId="620" xfId="0" applyNumberFormat="1" applyFont="1" applyBorder="1" applyAlignment="1">
      <alignment horizontal="center"/>
    </xf>
    <xf numFmtId="2" fontId="4" fillId="0" borderId="621" xfId="0" applyNumberFormat="1" applyFont="1" applyBorder="1" applyAlignment="1">
      <alignment horizontal="center"/>
    </xf>
    <xf numFmtId="1" fontId="2" fillId="4" borderId="622" xfId="0" applyNumberFormat="1" applyFont="1" applyFill="1" applyBorder="1" applyAlignment="1">
      <alignment horizontal="left"/>
    </xf>
    <xf numFmtId="1" fontId="2" fillId="2" borderId="623" xfId="0" applyNumberFormat="1" applyFont="1" applyFill="1" applyBorder="1" applyAlignment="1">
      <alignment horizontal="left"/>
    </xf>
    <xf numFmtId="166" fontId="4" fillId="0" borderId="624" xfId="0" applyNumberFormat="1" applyFont="1" applyBorder="1" applyAlignment="1">
      <alignment horizontal="center"/>
    </xf>
    <xf numFmtId="1" fontId="4" fillId="0" borderId="624" xfId="0" applyNumberFormat="1" applyFont="1" applyBorder="1" applyAlignment="1">
      <alignment horizontal="center"/>
    </xf>
    <xf numFmtId="0" fontId="2" fillId="0" borderId="625" xfId="0" applyFont="1" applyBorder="1" applyAlignment="1">
      <alignment horizontal="center" vertical="center"/>
    </xf>
    <xf numFmtId="21" fontId="4" fillId="0" borderId="625" xfId="0" applyNumberFormat="1" applyFont="1" applyBorder="1" applyAlignment="1">
      <alignment horizontal="center"/>
    </xf>
    <xf numFmtId="165" fontId="4" fillId="0" borderId="626" xfId="0" applyNumberFormat="1" applyFont="1" applyBorder="1" applyAlignment="1">
      <alignment horizontal="center"/>
    </xf>
    <xf numFmtId="45" fontId="4" fillId="0" borderId="626" xfId="0" applyNumberFormat="1" applyFont="1" applyBorder="1" applyAlignment="1">
      <alignment horizontal="center"/>
    </xf>
    <xf numFmtId="1" fontId="4" fillId="0" borderId="626" xfId="0" applyNumberFormat="1" applyFont="1" applyBorder="1" applyAlignment="1">
      <alignment horizontal="center"/>
    </xf>
    <xf numFmtId="1" fontId="2" fillId="0" borderId="627" xfId="0" applyNumberFormat="1" applyFont="1" applyBorder="1" applyAlignment="1">
      <alignment horizontal="center"/>
    </xf>
    <xf numFmtId="1" fontId="4" fillId="0" borderId="628" xfId="0" applyNumberFormat="1" applyFont="1" applyBorder="1" applyAlignment="1">
      <alignment horizontal="center"/>
    </xf>
    <xf numFmtId="1" fontId="4" fillId="0" borderId="629" xfId="0" applyNumberFormat="1" applyFont="1" applyBorder="1" applyAlignment="1">
      <alignment horizontal="center"/>
    </xf>
    <xf numFmtId="167" fontId="4" fillId="0" borderId="624" xfId="0" applyNumberFormat="1" applyFont="1" applyBorder="1" applyAlignment="1">
      <alignment horizontal="center"/>
    </xf>
    <xf numFmtId="1" fontId="6" fillId="3" borderId="630" xfId="0" applyNumberFormat="1" applyFont="1" applyFill="1" applyBorder="1" applyAlignment="1">
      <alignment horizontal="center"/>
    </xf>
    <xf numFmtId="1" fontId="6" fillId="3" borderId="631" xfId="0" applyNumberFormat="1" applyFont="1" applyFill="1" applyBorder="1" applyAlignment="1">
      <alignment horizontal="center"/>
    </xf>
    <xf numFmtId="2" fontId="4" fillId="0" borderId="624" xfId="0" applyNumberFormat="1" applyFont="1" applyBorder="1" applyAlignment="1">
      <alignment horizontal="center"/>
    </xf>
    <xf numFmtId="1" fontId="4" fillId="0" borderId="630" xfId="0" applyNumberFormat="1" applyFont="1" applyBorder="1" applyAlignment="1">
      <alignment horizontal="center"/>
    </xf>
    <xf numFmtId="1" fontId="4" fillId="0" borderId="631" xfId="0" applyNumberFormat="1" applyFont="1" applyBorder="1" applyAlignment="1">
      <alignment horizontal="center"/>
    </xf>
    <xf numFmtId="1" fontId="2" fillId="4" borderId="632" xfId="0" applyNumberFormat="1" applyFont="1" applyFill="1" applyBorder="1" applyAlignment="1">
      <alignment horizontal="left"/>
    </xf>
    <xf numFmtId="166" fontId="4" fillId="0" borderId="4" xfId="0" applyNumberFormat="1" applyFont="1" applyBorder="1" applyAlignment="1">
      <alignment horizontal="center"/>
    </xf>
    <xf numFmtId="166" fontId="4" fillId="0" borderId="167" xfId="0" applyNumberFormat="1" applyFont="1" applyBorder="1" applyAlignment="1">
      <alignment horizontal="center"/>
    </xf>
    <xf numFmtId="166" fontId="4" fillId="0" borderId="30" xfId="0" applyNumberFormat="1" applyFont="1" applyBorder="1" applyAlignment="1">
      <alignment horizontal="center"/>
    </xf>
    <xf numFmtId="1" fontId="2" fillId="2" borderId="633" xfId="0" applyNumberFormat="1" applyFont="1" applyFill="1" applyBorder="1" applyAlignment="1">
      <alignment horizontal="left"/>
    </xf>
    <xf numFmtId="166" fontId="4" fillId="0" borderId="634" xfId="0" applyNumberFormat="1" applyFont="1" applyBorder="1" applyAlignment="1">
      <alignment horizontal="center"/>
    </xf>
    <xf numFmtId="1" fontId="4" fillId="0" borderId="635" xfId="0" applyNumberFormat="1" applyFont="1" applyBorder="1" applyAlignment="1">
      <alignment horizontal="center"/>
    </xf>
    <xf numFmtId="0" fontId="2" fillId="0" borderId="635" xfId="0" applyFont="1" applyBorder="1" applyAlignment="1">
      <alignment horizontal="center" vertical="center"/>
    </xf>
    <xf numFmtId="21" fontId="4" fillId="0" borderId="636" xfId="0" applyNumberFormat="1" applyFont="1" applyBorder="1" applyAlignment="1">
      <alignment horizontal="center"/>
    </xf>
    <xf numFmtId="165" fontId="4" fillId="0" borderId="637" xfId="0" applyNumberFormat="1" applyFont="1" applyBorder="1" applyAlignment="1">
      <alignment horizontal="center"/>
    </xf>
    <xf numFmtId="45" fontId="4" fillId="0" borderId="637" xfId="0" applyNumberFormat="1" applyFont="1" applyBorder="1" applyAlignment="1">
      <alignment horizontal="center"/>
    </xf>
    <xf numFmtId="1" fontId="4" fillId="0" borderId="637" xfId="0" applyNumberFormat="1" applyFont="1" applyBorder="1" applyAlignment="1">
      <alignment horizontal="center"/>
    </xf>
    <xf numFmtId="1" fontId="2" fillId="0" borderId="635" xfId="0" applyNumberFormat="1" applyFont="1" applyBorder="1" applyAlignment="1">
      <alignment horizontal="center"/>
    </xf>
    <xf numFmtId="1" fontId="4" fillId="0" borderId="638" xfId="0" applyNumberFormat="1" applyFont="1" applyBorder="1" applyAlignment="1">
      <alignment horizontal="center"/>
    </xf>
    <xf numFmtId="1" fontId="4" fillId="0" borderId="634" xfId="0" applyNumberFormat="1" applyFont="1" applyBorder="1" applyAlignment="1">
      <alignment horizontal="center"/>
    </xf>
    <xf numFmtId="167" fontId="4" fillId="0" borderId="635" xfId="0" applyNumberFormat="1" applyFont="1" applyBorder="1" applyAlignment="1">
      <alignment horizontal="center"/>
    </xf>
    <xf numFmtId="1" fontId="6" fillId="3" borderId="634" xfId="0" applyNumberFormat="1" applyFont="1" applyFill="1" applyBorder="1" applyAlignment="1">
      <alignment horizontal="center"/>
    </xf>
    <xf numFmtId="1" fontId="6" fillId="3" borderId="638" xfId="0" applyNumberFormat="1" applyFont="1" applyFill="1" applyBorder="1" applyAlignment="1">
      <alignment horizontal="center"/>
    </xf>
    <xf numFmtId="2" fontId="4" fillId="0" borderId="635" xfId="0" applyNumberFormat="1" applyFont="1" applyBorder="1" applyAlignment="1">
      <alignment horizontal="center"/>
    </xf>
    <xf numFmtId="2" fontId="4" fillId="0" borderId="634" xfId="0" applyNumberFormat="1" applyFont="1" applyBorder="1" applyAlignment="1">
      <alignment horizontal="center"/>
    </xf>
    <xf numFmtId="21" fontId="4" fillId="3" borderId="36" xfId="0" applyNumberFormat="1" applyFont="1" applyFill="1" applyBorder="1" applyAlignment="1">
      <alignment horizontal="center"/>
    </xf>
    <xf numFmtId="165" fontId="4" fillId="3" borderId="413" xfId="0" applyNumberFormat="1" applyFont="1" applyFill="1" applyBorder="1" applyAlignment="1">
      <alignment horizontal="center"/>
    </xf>
    <xf numFmtId="2" fontId="4" fillId="0" borderId="640" xfId="0" applyNumberFormat="1" applyFont="1" applyBorder="1" applyAlignment="1">
      <alignment horizontal="center"/>
    </xf>
    <xf numFmtId="165" fontId="4" fillId="3" borderId="615" xfId="0" applyNumberFormat="1" applyFont="1" applyFill="1" applyBorder="1" applyAlignment="1">
      <alignment horizontal="center"/>
    </xf>
    <xf numFmtId="45" fontId="4" fillId="3" borderId="614" xfId="0" applyNumberFormat="1" applyFont="1" applyFill="1" applyBorder="1" applyAlignment="1">
      <alignment horizontal="center"/>
    </xf>
    <xf numFmtId="1" fontId="4" fillId="3" borderId="614" xfId="0" applyNumberFormat="1" applyFont="1" applyFill="1" applyBorder="1" applyAlignment="1">
      <alignment horizontal="center"/>
    </xf>
    <xf numFmtId="1" fontId="4" fillId="3" borderId="615" xfId="0" applyNumberFormat="1" applyFont="1" applyFill="1" applyBorder="1" applyAlignment="1">
      <alignment horizontal="center"/>
    </xf>
    <xf numFmtId="1" fontId="4" fillId="3" borderId="185" xfId="0" applyNumberFormat="1" applyFont="1" applyFill="1" applyBorder="1" applyAlignment="1">
      <alignment horizontal="center"/>
    </xf>
    <xf numFmtId="21" fontId="4" fillId="3" borderId="47" xfId="0" applyNumberFormat="1" applyFont="1" applyFill="1" applyBorder="1" applyAlignment="1">
      <alignment horizontal="center"/>
    </xf>
    <xf numFmtId="165" fontId="4" fillId="3" borderId="343" xfId="0" applyNumberFormat="1" applyFont="1" applyFill="1" applyBorder="1" applyAlignment="1">
      <alignment horizontal="center"/>
    </xf>
    <xf numFmtId="1" fontId="6" fillId="3" borderId="42" xfId="0" applyNumberFormat="1" applyFont="1" applyFill="1" applyBorder="1" applyAlignment="1">
      <alignment horizontal="center"/>
    </xf>
    <xf numFmtId="1" fontId="4" fillId="0" borderId="42" xfId="0" applyNumberFormat="1" applyFont="1" applyBorder="1" applyAlignment="1">
      <alignment horizontal="center"/>
    </xf>
    <xf numFmtId="166" fontId="4" fillId="0" borderId="643" xfId="0" applyNumberFormat="1" applyFont="1" applyBorder="1" applyAlignment="1">
      <alignment horizontal="center"/>
    </xf>
    <xf numFmtId="1" fontId="4" fillId="0" borderId="644" xfId="0" applyNumberFormat="1" applyFont="1" applyBorder="1" applyAlignment="1">
      <alignment horizontal="center"/>
    </xf>
    <xf numFmtId="0" fontId="2" fillId="3" borderId="645" xfId="0" applyFont="1" applyFill="1" applyBorder="1" applyAlignment="1">
      <alignment horizontal="center"/>
    </xf>
    <xf numFmtId="21" fontId="4" fillId="3" borderId="646" xfId="0" applyNumberFormat="1" applyFont="1" applyFill="1" applyBorder="1" applyAlignment="1">
      <alignment horizontal="center"/>
    </xf>
    <xf numFmtId="165" fontId="4" fillId="3" borderId="647" xfId="0" applyNumberFormat="1" applyFont="1" applyFill="1" applyBorder="1" applyAlignment="1">
      <alignment horizontal="center"/>
    </xf>
    <xf numFmtId="45" fontId="4" fillId="0" borderId="645" xfId="0" applyNumberFormat="1" applyFont="1" applyBorder="1" applyAlignment="1">
      <alignment horizontal="center"/>
    </xf>
    <xf numFmtId="1" fontId="4" fillId="3" borderId="646" xfId="0" applyNumberFormat="1" applyFont="1" applyFill="1" applyBorder="1" applyAlignment="1">
      <alignment horizontal="center"/>
    </xf>
    <xf numFmtId="1" fontId="2" fillId="3" borderId="645" xfId="0" applyNumberFormat="1" applyFont="1" applyFill="1" applyBorder="1" applyAlignment="1">
      <alignment horizontal="center"/>
    </xf>
    <xf numFmtId="1" fontId="4" fillId="3" borderId="647" xfId="0" applyNumberFormat="1" applyFont="1" applyFill="1" applyBorder="1" applyAlignment="1">
      <alignment horizontal="center"/>
    </xf>
    <xf numFmtId="167" fontId="4" fillId="0" borderId="644" xfId="0" applyNumberFormat="1" applyFont="1" applyBorder="1" applyAlignment="1">
      <alignment horizontal="center"/>
    </xf>
    <xf numFmtId="1" fontId="6" fillId="3" borderId="649" xfId="0" applyNumberFormat="1" applyFont="1" applyFill="1" applyBorder="1" applyAlignment="1">
      <alignment horizontal="center"/>
    </xf>
    <xf numFmtId="1" fontId="6" fillId="3" borderId="650" xfId="0" applyNumberFormat="1" applyFont="1" applyFill="1" applyBorder="1" applyAlignment="1">
      <alignment horizontal="center"/>
    </xf>
    <xf numFmtId="2" fontId="4" fillId="0" borderId="644" xfId="0" applyNumberFormat="1" applyFont="1" applyBorder="1" applyAlignment="1">
      <alignment horizontal="center"/>
    </xf>
    <xf numFmtId="1" fontId="4" fillId="0" borderId="22" xfId="0" applyNumberFormat="1" applyFont="1" applyBorder="1" applyAlignment="1">
      <alignment horizontal="center"/>
    </xf>
    <xf numFmtId="1" fontId="4" fillId="0" borderId="651" xfId="0" applyNumberFormat="1" applyFont="1" applyBorder="1" applyAlignment="1">
      <alignment horizontal="center"/>
    </xf>
    <xf numFmtId="1" fontId="4" fillId="0" borderId="649" xfId="0" applyNumberFormat="1" applyFont="1" applyBorder="1" applyAlignment="1">
      <alignment horizontal="center"/>
    </xf>
    <xf numFmtId="1" fontId="2" fillId="4" borderId="652" xfId="0" applyNumberFormat="1" applyFont="1" applyFill="1" applyBorder="1" applyAlignment="1">
      <alignment horizontal="left"/>
    </xf>
    <xf numFmtId="0" fontId="2" fillId="3" borderId="164" xfId="0" applyFont="1" applyFill="1" applyBorder="1" applyAlignment="1">
      <alignment horizontal="center"/>
    </xf>
    <xf numFmtId="0" fontId="2" fillId="3" borderId="177" xfId="0" applyFont="1" applyFill="1" applyBorder="1" applyAlignment="1">
      <alignment horizontal="center"/>
    </xf>
    <xf numFmtId="165" fontId="4" fillId="3" borderId="618" xfId="0" applyNumberFormat="1" applyFont="1" applyFill="1" applyBorder="1" applyAlignment="1">
      <alignment horizontal="center"/>
    </xf>
    <xf numFmtId="1" fontId="4" fillId="3" borderId="618" xfId="0" applyNumberFormat="1" applyFont="1" applyFill="1" applyBorder="1" applyAlignment="1">
      <alignment horizontal="center"/>
    </xf>
    <xf numFmtId="1" fontId="2" fillId="2" borderId="654" xfId="0" applyNumberFormat="1" applyFont="1" applyFill="1" applyBorder="1" applyAlignment="1">
      <alignment horizontal="left"/>
    </xf>
    <xf numFmtId="0" fontId="2" fillId="3" borderId="35" xfId="0" applyFont="1" applyFill="1" applyBorder="1" applyAlignment="1">
      <alignment horizontal="center"/>
    </xf>
    <xf numFmtId="1" fontId="4" fillId="3" borderId="34" xfId="0" applyNumberFormat="1" applyFont="1" applyFill="1" applyBorder="1" applyAlignment="1">
      <alignment horizontal="center"/>
    </xf>
    <xf numFmtId="2" fontId="4" fillId="0" borderId="655" xfId="0" applyNumberFormat="1" applyFont="1" applyBorder="1" applyAlignment="1">
      <alignment horizontal="center"/>
    </xf>
    <xf numFmtId="2" fontId="4" fillId="0" borderId="656" xfId="0" applyNumberFormat="1" applyFont="1" applyBorder="1" applyAlignment="1">
      <alignment horizontal="center"/>
    </xf>
    <xf numFmtId="1" fontId="2" fillId="4" borderId="657" xfId="0" applyNumberFormat="1" applyFont="1" applyFill="1" applyBorder="1" applyAlignment="1">
      <alignment horizontal="left"/>
    </xf>
    <xf numFmtId="166" fontId="4" fillId="6" borderId="49" xfId="0" applyNumberFormat="1" applyFont="1" applyFill="1" applyBorder="1" applyAlignment="1">
      <alignment horizontal="center"/>
    </xf>
    <xf numFmtId="1" fontId="4" fillId="6" borderId="186" xfId="0" applyNumberFormat="1" applyFont="1" applyFill="1" applyBorder="1" applyAlignment="1">
      <alignment horizontal="center"/>
    </xf>
    <xf numFmtId="0" fontId="2" fillId="6" borderId="46" xfId="0" applyFont="1" applyFill="1" applyBorder="1" applyAlignment="1">
      <alignment horizontal="center"/>
    </xf>
    <xf numFmtId="21" fontId="4" fillId="6" borderId="47" xfId="0" applyNumberFormat="1" applyFont="1" applyFill="1" applyBorder="1" applyAlignment="1">
      <alignment horizontal="center"/>
    </xf>
    <xf numFmtId="165" fontId="4" fillId="6" borderId="343" xfId="0" applyNumberFormat="1" applyFont="1" applyFill="1" applyBorder="1" applyAlignment="1">
      <alignment horizontal="center"/>
    </xf>
    <xf numFmtId="45" fontId="4" fillId="6" borderId="658" xfId="0" applyNumberFormat="1" applyFont="1" applyFill="1" applyBorder="1" applyAlignment="1">
      <alignment horizontal="center"/>
    </xf>
    <xf numFmtId="1" fontId="4" fillId="6" borderId="658" xfId="0" applyNumberFormat="1" applyFont="1" applyFill="1" applyBorder="1" applyAlignment="1">
      <alignment horizontal="center"/>
    </xf>
    <xf numFmtId="1" fontId="2" fillId="6" borderId="46" xfId="0" applyNumberFormat="1" applyFont="1" applyFill="1" applyBorder="1" applyAlignment="1">
      <alignment horizontal="center"/>
    </xf>
    <xf numFmtId="1" fontId="4" fillId="6" borderId="47" xfId="0" applyNumberFormat="1" applyFont="1" applyFill="1" applyBorder="1" applyAlignment="1">
      <alignment horizontal="center"/>
    </xf>
    <xf numFmtId="1" fontId="4" fillId="6" borderId="343" xfId="0" applyNumberFormat="1" applyFont="1" applyFill="1" applyBorder="1" applyAlignment="1">
      <alignment horizontal="center"/>
    </xf>
    <xf numFmtId="167" fontId="4" fillId="6" borderId="43" xfId="0" applyNumberFormat="1" applyFont="1" applyFill="1" applyBorder="1" applyAlignment="1">
      <alignment horizontal="center"/>
    </xf>
    <xf numFmtId="1" fontId="6" fillId="6" borderId="42" xfId="0" applyNumberFormat="1" applyFont="1" applyFill="1" applyBorder="1" applyAlignment="1">
      <alignment horizontal="center"/>
    </xf>
    <xf numFmtId="1" fontId="6" fillId="6" borderId="659" xfId="0" applyNumberFormat="1" applyFont="1" applyFill="1" applyBorder="1" applyAlignment="1">
      <alignment horizontal="center"/>
    </xf>
    <xf numFmtId="1" fontId="2" fillId="2" borderId="660" xfId="0" applyNumberFormat="1" applyFont="1" applyFill="1" applyBorder="1" applyAlignment="1">
      <alignment horizontal="left"/>
    </xf>
    <xf numFmtId="166" fontId="4" fillId="0" borderId="661" xfId="0" applyNumberFormat="1" applyFont="1" applyBorder="1" applyAlignment="1">
      <alignment horizontal="center"/>
    </xf>
    <xf numFmtId="1" fontId="4" fillId="0" borderId="662" xfId="0" applyNumberFormat="1" applyFont="1" applyBorder="1" applyAlignment="1">
      <alignment horizontal="center"/>
    </xf>
    <xf numFmtId="0" fontId="2" fillId="3" borderId="663" xfId="0" applyFont="1" applyFill="1" applyBorder="1" applyAlignment="1">
      <alignment horizontal="center"/>
    </xf>
    <xf numFmtId="21" fontId="4" fillId="3" borderId="664" xfId="0" applyNumberFormat="1" applyFont="1" applyFill="1" applyBorder="1" applyAlignment="1">
      <alignment horizontal="center"/>
    </xf>
    <xf numFmtId="165" fontId="4" fillId="3" borderId="665" xfId="0" applyNumberFormat="1" applyFont="1" applyFill="1" applyBorder="1" applyAlignment="1">
      <alignment horizontal="center"/>
    </xf>
    <xf numFmtId="45" fontId="4" fillId="0" borderId="663" xfId="0" applyNumberFormat="1" applyFont="1" applyBorder="1" applyAlignment="1">
      <alignment horizontal="center"/>
    </xf>
    <xf numFmtId="1" fontId="4" fillId="3" borderId="664" xfId="0" applyNumberFormat="1" applyFont="1" applyFill="1" applyBorder="1" applyAlignment="1">
      <alignment horizontal="center"/>
    </xf>
    <xf numFmtId="1" fontId="2" fillId="3" borderId="663" xfId="0" applyNumberFormat="1" applyFont="1" applyFill="1" applyBorder="1" applyAlignment="1">
      <alignment horizontal="center"/>
    </xf>
    <xf numFmtId="1" fontId="4" fillId="3" borderId="665" xfId="0" applyNumberFormat="1" applyFont="1" applyFill="1" applyBorder="1" applyAlignment="1">
      <alignment horizontal="center"/>
    </xf>
    <xf numFmtId="167" fontId="4" fillId="0" borderId="662" xfId="0" applyNumberFormat="1" applyFont="1" applyBorder="1" applyAlignment="1">
      <alignment horizontal="center"/>
    </xf>
    <xf numFmtId="1" fontId="6" fillId="3" borderId="661" xfId="0" applyNumberFormat="1" applyFont="1" applyFill="1" applyBorder="1" applyAlignment="1">
      <alignment horizontal="center"/>
    </xf>
    <xf numFmtId="1" fontId="6" fillId="3" borderId="667" xfId="0" applyNumberFormat="1" applyFont="1" applyFill="1" applyBorder="1" applyAlignment="1">
      <alignment horizontal="center"/>
    </xf>
    <xf numFmtId="2" fontId="4" fillId="0" borderId="662" xfId="0" applyNumberFormat="1" applyFont="1" applyBorder="1" applyAlignment="1">
      <alignment horizontal="center"/>
    </xf>
    <xf numFmtId="1" fontId="4" fillId="0" borderId="661" xfId="0" applyNumberFormat="1" applyFont="1" applyBorder="1" applyAlignment="1">
      <alignment horizontal="center"/>
    </xf>
    <xf numFmtId="1" fontId="2" fillId="4" borderId="668" xfId="0" applyNumberFormat="1" applyFont="1" applyFill="1" applyBorder="1" applyAlignment="1">
      <alignment horizontal="left"/>
    </xf>
    <xf numFmtId="1" fontId="2" fillId="2" borderId="669" xfId="0" applyNumberFormat="1" applyFont="1" applyFill="1" applyBorder="1" applyAlignment="1">
      <alignment horizontal="left"/>
    </xf>
    <xf numFmtId="2" fontId="4" fillId="0" borderId="670" xfId="0" applyNumberFormat="1" applyFont="1" applyBorder="1" applyAlignment="1">
      <alignment horizontal="center"/>
    </xf>
    <xf numFmtId="2" fontId="4" fillId="0" borderId="671" xfId="0" applyNumberFormat="1" applyFont="1" applyBorder="1" applyAlignment="1">
      <alignment horizontal="center"/>
    </xf>
    <xf numFmtId="1" fontId="2" fillId="4" borderId="672" xfId="0" applyNumberFormat="1" applyFont="1" applyFill="1" applyBorder="1" applyAlignment="1">
      <alignment horizontal="left"/>
    </xf>
    <xf numFmtId="0" fontId="2" fillId="3" borderId="46" xfId="0" applyFont="1" applyFill="1" applyBorder="1" applyAlignment="1">
      <alignment horizontal="center"/>
    </xf>
    <xf numFmtId="45" fontId="4" fillId="0" borderId="658" xfId="0" applyNumberFormat="1" applyFont="1" applyBorder="1" applyAlignment="1">
      <alignment horizontal="center"/>
    </xf>
    <xf numFmtId="1" fontId="4" fillId="3" borderId="658" xfId="0" applyNumberFormat="1" applyFont="1" applyFill="1" applyBorder="1" applyAlignment="1">
      <alignment horizontal="center"/>
    </xf>
    <xf numFmtId="1" fontId="6" fillId="3" borderId="659" xfId="0" applyNumberFormat="1" applyFont="1" applyFill="1" applyBorder="1" applyAlignment="1">
      <alignment horizontal="center"/>
    </xf>
    <xf numFmtId="1" fontId="2" fillId="2" borderId="673" xfId="0" applyNumberFormat="1" applyFont="1" applyFill="1" applyBorder="1" applyAlignment="1">
      <alignment horizontal="left"/>
    </xf>
    <xf numFmtId="166" fontId="4" fillId="0" borderId="674" xfId="0" applyNumberFormat="1" applyFont="1" applyBorder="1" applyAlignment="1">
      <alignment horizontal="center"/>
    </xf>
    <xf numFmtId="1" fontId="4" fillId="0" borderId="675" xfId="0" applyNumberFormat="1" applyFont="1" applyBorder="1" applyAlignment="1">
      <alignment horizontal="center"/>
    </xf>
    <xf numFmtId="0" fontId="2" fillId="3" borderId="676" xfId="0" applyFont="1" applyFill="1" applyBorder="1" applyAlignment="1">
      <alignment horizontal="center"/>
    </xf>
    <xf numFmtId="21" fontId="4" fillId="3" borderId="677" xfId="0" applyNumberFormat="1" applyFont="1" applyFill="1" applyBorder="1" applyAlignment="1">
      <alignment horizontal="center"/>
    </xf>
    <xf numFmtId="165" fontId="4" fillId="3" borderId="678" xfId="0" applyNumberFormat="1" applyFont="1" applyFill="1" applyBorder="1" applyAlignment="1">
      <alignment horizontal="center"/>
    </xf>
    <xf numFmtId="45" fontId="4" fillId="0" borderId="676" xfId="0" applyNumberFormat="1" applyFont="1" applyBorder="1" applyAlignment="1">
      <alignment horizontal="center"/>
    </xf>
    <xf numFmtId="1" fontId="4" fillId="3" borderId="677" xfId="0" applyNumberFormat="1" applyFont="1" applyFill="1" applyBorder="1" applyAlignment="1">
      <alignment horizontal="center"/>
    </xf>
    <xf numFmtId="1" fontId="2" fillId="3" borderId="676" xfId="0" applyNumberFormat="1" applyFont="1" applyFill="1" applyBorder="1" applyAlignment="1">
      <alignment horizontal="center"/>
    </xf>
    <xf numFmtId="1" fontId="4" fillId="3" borderId="678" xfId="0" applyNumberFormat="1" applyFont="1" applyFill="1" applyBorder="1" applyAlignment="1">
      <alignment horizontal="center"/>
    </xf>
    <xf numFmtId="167" fontId="4" fillId="0" borderId="675" xfId="0" applyNumberFormat="1" applyFont="1" applyBorder="1" applyAlignment="1">
      <alignment horizontal="center"/>
    </xf>
    <xf numFmtId="1" fontId="6" fillId="3" borderId="674" xfId="0" applyNumberFormat="1" applyFont="1" applyFill="1" applyBorder="1" applyAlignment="1">
      <alignment horizontal="center"/>
    </xf>
    <xf numFmtId="1" fontId="6" fillId="3" borderId="680" xfId="0" applyNumberFormat="1" applyFont="1" applyFill="1" applyBorder="1" applyAlignment="1">
      <alignment horizontal="center"/>
    </xf>
    <xf numFmtId="2" fontId="4" fillId="0" borderId="675" xfId="0" applyNumberFormat="1" applyFont="1" applyBorder="1" applyAlignment="1">
      <alignment horizontal="center"/>
    </xf>
    <xf numFmtId="1" fontId="4" fillId="0" borderId="674" xfId="0" applyNumberFormat="1" applyFont="1" applyBorder="1" applyAlignment="1">
      <alignment horizontal="center"/>
    </xf>
    <xf numFmtId="1" fontId="2" fillId="4" borderId="681" xfId="0" applyNumberFormat="1" applyFont="1" applyFill="1" applyBorder="1" applyAlignment="1">
      <alignment horizontal="left"/>
    </xf>
    <xf numFmtId="1" fontId="2" fillId="2" borderId="682" xfId="0" applyNumberFormat="1" applyFont="1" applyFill="1" applyBorder="1" applyAlignment="1">
      <alignment horizontal="left"/>
    </xf>
    <xf numFmtId="2" fontId="4" fillId="0" borderId="683" xfId="0" applyNumberFormat="1" applyFont="1" applyBorder="1" applyAlignment="1">
      <alignment horizontal="center"/>
    </xf>
    <xf numFmtId="2" fontId="4" fillId="0" borderId="684" xfId="0" applyNumberFormat="1" applyFont="1" applyBorder="1" applyAlignment="1">
      <alignment horizontal="center"/>
    </xf>
    <xf numFmtId="1" fontId="2" fillId="4" borderId="685" xfId="0" applyNumberFormat="1" applyFont="1" applyFill="1" applyBorder="1" applyAlignment="1">
      <alignment horizontal="left"/>
    </xf>
    <xf numFmtId="1" fontId="2" fillId="2" borderId="686" xfId="0" applyNumberFormat="1" applyFont="1" applyFill="1" applyBorder="1" applyAlignment="1">
      <alignment horizontal="left"/>
    </xf>
    <xf numFmtId="166" fontId="4" fillId="0" borderId="687" xfId="0" applyNumberFormat="1" applyFont="1" applyBorder="1" applyAlignment="1">
      <alignment horizontal="center"/>
    </xf>
    <xf numFmtId="1" fontId="4" fillId="0" borderId="688" xfId="0" applyNumberFormat="1" applyFont="1" applyBorder="1" applyAlignment="1">
      <alignment horizontal="center"/>
    </xf>
    <xf numFmtId="0" fontId="2" fillId="3" borderId="689" xfId="0" applyFont="1" applyFill="1" applyBorder="1" applyAlignment="1">
      <alignment horizontal="center"/>
    </xf>
    <xf numFmtId="21" fontId="4" fillId="3" borderId="690" xfId="0" applyNumberFormat="1" applyFont="1" applyFill="1" applyBorder="1" applyAlignment="1">
      <alignment horizontal="center"/>
    </xf>
    <xf numFmtId="165" fontId="4" fillId="3" borderId="691" xfId="0" applyNumberFormat="1" applyFont="1" applyFill="1" applyBorder="1" applyAlignment="1">
      <alignment horizontal="center"/>
    </xf>
    <xf numFmtId="45" fontId="4" fillId="0" borderId="689" xfId="0" applyNumberFormat="1" applyFont="1" applyBorder="1" applyAlignment="1">
      <alignment horizontal="center"/>
    </xf>
    <xf numFmtId="1" fontId="4" fillId="3" borderId="690" xfId="0" applyNumberFormat="1" applyFont="1" applyFill="1" applyBorder="1" applyAlignment="1">
      <alignment horizontal="center"/>
    </xf>
    <xf numFmtId="1" fontId="2" fillId="3" borderId="689" xfId="0" applyNumberFormat="1" applyFont="1" applyFill="1" applyBorder="1" applyAlignment="1">
      <alignment horizontal="center"/>
    </xf>
    <xf numFmtId="1" fontId="4" fillId="3" borderId="691" xfId="0" applyNumberFormat="1" applyFont="1" applyFill="1" applyBorder="1" applyAlignment="1">
      <alignment horizontal="center"/>
    </xf>
    <xf numFmtId="167" fontId="4" fillId="0" borderId="688" xfId="0" applyNumberFormat="1" applyFont="1" applyBorder="1" applyAlignment="1">
      <alignment horizontal="center"/>
    </xf>
    <xf numFmtId="1" fontId="6" fillId="3" borderId="687" xfId="0" applyNumberFormat="1" applyFont="1" applyFill="1" applyBorder="1" applyAlignment="1">
      <alignment horizontal="center"/>
    </xf>
    <xf numFmtId="1" fontId="6" fillId="3" borderId="693" xfId="0" applyNumberFormat="1" applyFont="1" applyFill="1" applyBorder="1" applyAlignment="1">
      <alignment horizontal="center"/>
    </xf>
    <xf numFmtId="2" fontId="4" fillId="0" borderId="688" xfId="0" applyNumberFormat="1" applyFont="1" applyBorder="1" applyAlignment="1">
      <alignment horizontal="center"/>
    </xf>
    <xf numFmtId="1" fontId="4" fillId="0" borderId="687" xfId="0" applyNumberFormat="1" applyFont="1" applyBorder="1" applyAlignment="1">
      <alignment horizontal="center"/>
    </xf>
    <xf numFmtId="1" fontId="2" fillId="4" borderId="694" xfId="0" applyNumberFormat="1" applyFont="1" applyFill="1" applyBorder="1" applyAlignment="1">
      <alignment horizontal="left"/>
    </xf>
    <xf numFmtId="166" fontId="4" fillId="6" borderId="138" xfId="0" applyNumberFormat="1" applyFont="1" applyFill="1" applyBorder="1" applyAlignment="1">
      <alignment horizontal="center"/>
    </xf>
    <xf numFmtId="1" fontId="4" fillId="6" borderId="30" xfId="0" applyNumberFormat="1" applyFont="1" applyFill="1" applyBorder="1" applyAlignment="1">
      <alignment horizontal="center"/>
    </xf>
    <xf numFmtId="0" fontId="2" fillId="6" borderId="177" xfId="0" applyFont="1" applyFill="1" applyBorder="1" applyAlignment="1">
      <alignment horizontal="center"/>
    </xf>
    <xf numFmtId="21" fontId="4" fillId="6" borderId="174" xfId="0" applyNumberFormat="1" applyFont="1" applyFill="1" applyBorder="1" applyAlignment="1">
      <alignment horizontal="center"/>
    </xf>
    <xf numFmtId="165" fontId="4" fillId="6" borderId="618" xfId="0" applyNumberFormat="1" applyFont="1" applyFill="1" applyBorder="1" applyAlignment="1">
      <alignment horizontal="center"/>
    </xf>
    <xf numFmtId="45" fontId="4" fillId="6" borderId="177" xfId="0" applyNumberFormat="1" applyFont="1" applyFill="1" applyBorder="1" applyAlignment="1">
      <alignment horizontal="center"/>
    </xf>
    <xf numFmtId="1" fontId="4" fillId="6" borderId="174" xfId="0" applyNumberFormat="1" applyFont="1" applyFill="1" applyBorder="1" applyAlignment="1">
      <alignment horizontal="center"/>
    </xf>
    <xf numFmtId="1" fontId="4" fillId="6" borderId="618" xfId="0" applyNumberFormat="1" applyFont="1" applyFill="1" applyBorder="1" applyAlignment="1">
      <alignment horizontal="center"/>
    </xf>
    <xf numFmtId="167" fontId="4" fillId="6" borderId="30" xfId="0" applyNumberFormat="1" applyFont="1" applyFill="1" applyBorder="1" applyAlignment="1">
      <alignment horizontal="center"/>
    </xf>
    <xf numFmtId="1" fontId="6" fillId="6" borderId="178" xfId="0" applyNumberFormat="1" applyFont="1" applyFill="1" applyBorder="1" applyAlignment="1">
      <alignment horizontal="center"/>
    </xf>
    <xf numFmtId="1" fontId="6" fillId="6" borderId="179" xfId="0" applyNumberFormat="1" applyFont="1" applyFill="1" applyBorder="1" applyAlignment="1">
      <alignment horizontal="center"/>
    </xf>
    <xf numFmtId="1" fontId="2" fillId="2" borderId="695" xfId="0" applyNumberFormat="1" applyFont="1" applyFill="1" applyBorder="1" applyAlignment="1">
      <alignment horizontal="left"/>
    </xf>
    <xf numFmtId="2" fontId="4" fillId="0" borderId="696" xfId="0" applyNumberFormat="1" applyFont="1" applyBorder="1" applyAlignment="1">
      <alignment horizontal="center"/>
    </xf>
    <xf numFmtId="2" fontId="4" fillId="0" borderId="697" xfId="0" applyNumberFormat="1" applyFont="1" applyBorder="1" applyAlignment="1">
      <alignment horizontal="center"/>
    </xf>
    <xf numFmtId="1" fontId="2" fillId="4" borderId="698" xfId="0" applyNumberFormat="1" applyFont="1" applyFill="1" applyBorder="1" applyAlignment="1">
      <alignment horizontal="left"/>
    </xf>
    <xf numFmtId="167" fontId="4" fillId="0" borderId="186" xfId="0" applyNumberFormat="1" applyFont="1" applyBorder="1" applyAlignment="1">
      <alignment horizontal="center"/>
    </xf>
    <xf numFmtId="1" fontId="2" fillId="2" borderId="699" xfId="0" applyNumberFormat="1" applyFont="1" applyFill="1" applyBorder="1" applyAlignment="1">
      <alignment horizontal="left"/>
    </xf>
    <xf numFmtId="166" fontId="4" fillId="0" borderId="700" xfId="0" applyNumberFormat="1" applyFont="1" applyBorder="1" applyAlignment="1">
      <alignment horizontal="center"/>
    </xf>
    <xf numFmtId="1" fontId="4" fillId="0" borderId="701" xfId="0" applyNumberFormat="1" applyFont="1" applyBorder="1" applyAlignment="1">
      <alignment horizontal="center"/>
    </xf>
    <xf numFmtId="0" fontId="2" fillId="3" borderId="702" xfId="0" applyFont="1" applyFill="1" applyBorder="1" applyAlignment="1">
      <alignment horizontal="center"/>
    </xf>
    <xf numFmtId="21" fontId="4" fillId="3" borderId="703" xfId="0" applyNumberFormat="1" applyFont="1" applyFill="1" applyBorder="1" applyAlignment="1">
      <alignment horizontal="center"/>
    </xf>
    <xf numFmtId="165" fontId="4" fillId="3" borderId="704" xfId="0" applyNumberFormat="1" applyFont="1" applyFill="1" applyBorder="1" applyAlignment="1">
      <alignment horizontal="center"/>
    </xf>
    <xf numFmtId="45" fontId="4" fillId="0" borderId="702" xfId="0" applyNumberFormat="1" applyFont="1" applyBorder="1" applyAlignment="1">
      <alignment horizontal="center"/>
    </xf>
    <xf numFmtId="1" fontId="4" fillId="3" borderId="703" xfId="0" applyNumberFormat="1" applyFont="1" applyFill="1" applyBorder="1" applyAlignment="1">
      <alignment horizontal="center"/>
    </xf>
    <xf numFmtId="1" fontId="2" fillId="3" borderId="702" xfId="0" applyNumberFormat="1" applyFont="1" applyFill="1" applyBorder="1" applyAlignment="1">
      <alignment horizontal="center"/>
    </xf>
    <xf numFmtId="1" fontId="4" fillId="3" borderId="704" xfId="0" applyNumberFormat="1" applyFont="1" applyFill="1" applyBorder="1" applyAlignment="1">
      <alignment horizontal="center"/>
    </xf>
    <xf numFmtId="167" fontId="4" fillId="0" borderId="701" xfId="0" applyNumberFormat="1" applyFont="1" applyBorder="1" applyAlignment="1">
      <alignment horizontal="center"/>
    </xf>
    <xf numFmtId="1" fontId="6" fillId="3" borderId="700" xfId="0" applyNumberFormat="1" applyFont="1" applyFill="1" applyBorder="1" applyAlignment="1">
      <alignment horizontal="center"/>
    </xf>
    <xf numFmtId="1" fontId="6" fillId="3" borderId="706" xfId="0" applyNumberFormat="1" applyFont="1" applyFill="1" applyBorder="1" applyAlignment="1">
      <alignment horizontal="center"/>
    </xf>
    <xf numFmtId="2" fontId="4" fillId="0" borderId="701" xfId="0" applyNumberFormat="1" applyFont="1" applyBorder="1" applyAlignment="1">
      <alignment horizontal="center"/>
    </xf>
    <xf numFmtId="1" fontId="4" fillId="0" borderId="700" xfId="0" applyNumberFormat="1" applyFont="1" applyBorder="1" applyAlignment="1">
      <alignment horizontal="center"/>
    </xf>
    <xf numFmtId="1" fontId="2" fillId="4" borderId="707" xfId="0" applyNumberFormat="1" applyFont="1" applyFill="1" applyBorder="1" applyAlignment="1">
      <alignment horizontal="left"/>
    </xf>
    <xf numFmtId="1" fontId="2" fillId="2" borderId="708" xfId="0" applyNumberFormat="1" applyFont="1" applyFill="1" applyBorder="1" applyAlignment="1">
      <alignment horizontal="left"/>
    </xf>
    <xf numFmtId="2" fontId="4" fillId="0" borderId="709" xfId="0" applyNumberFormat="1" applyFont="1" applyBorder="1" applyAlignment="1">
      <alignment horizontal="center"/>
    </xf>
    <xf numFmtId="2" fontId="4" fillId="0" borderId="710" xfId="0" applyNumberFormat="1" applyFont="1" applyBorder="1" applyAlignment="1">
      <alignment horizontal="center"/>
    </xf>
    <xf numFmtId="1" fontId="2" fillId="4" borderId="711" xfId="0" applyNumberFormat="1" applyFont="1" applyFill="1" applyBorder="1" applyAlignment="1">
      <alignment horizontal="left"/>
    </xf>
    <xf numFmtId="1" fontId="2" fillId="2" borderId="712" xfId="0" applyNumberFormat="1" applyFont="1" applyFill="1" applyBorder="1" applyAlignment="1">
      <alignment horizontal="left"/>
    </xf>
    <xf numFmtId="166" fontId="4" fillId="0" borderId="713" xfId="0" applyNumberFormat="1" applyFont="1" applyBorder="1" applyAlignment="1">
      <alignment horizontal="center"/>
    </xf>
    <xf numFmtId="1" fontId="4" fillId="0" borderId="714" xfId="0" applyNumberFormat="1" applyFont="1" applyBorder="1" applyAlignment="1">
      <alignment horizontal="center"/>
    </xf>
    <xf numFmtId="0" fontId="2" fillId="3" borderId="715" xfId="0" applyFont="1" applyFill="1" applyBorder="1" applyAlignment="1">
      <alignment horizontal="center"/>
    </xf>
    <xf numFmtId="21" fontId="4" fillId="3" borderId="716" xfId="0" applyNumberFormat="1" applyFont="1" applyFill="1" applyBorder="1" applyAlignment="1">
      <alignment horizontal="center"/>
    </xf>
    <xf numFmtId="165" fontId="4" fillId="3" borderId="717" xfId="0" applyNumberFormat="1" applyFont="1" applyFill="1" applyBorder="1" applyAlignment="1">
      <alignment horizontal="center"/>
    </xf>
    <xf numFmtId="45" fontId="4" fillId="0" borderId="715" xfId="0" applyNumberFormat="1" applyFont="1" applyBorder="1" applyAlignment="1">
      <alignment horizontal="center"/>
    </xf>
    <xf numFmtId="1" fontId="4" fillId="3" borderId="716" xfId="0" applyNumberFormat="1" applyFont="1" applyFill="1" applyBorder="1" applyAlignment="1">
      <alignment horizontal="center"/>
    </xf>
    <xf numFmtId="1" fontId="2" fillId="3" borderId="715" xfId="0" applyNumberFormat="1" applyFont="1" applyFill="1" applyBorder="1" applyAlignment="1">
      <alignment horizontal="center"/>
    </xf>
    <xf numFmtId="1" fontId="4" fillId="3" borderId="717" xfId="0" applyNumberFormat="1" applyFont="1" applyFill="1" applyBorder="1" applyAlignment="1">
      <alignment horizontal="center"/>
    </xf>
    <xf numFmtId="167" fontId="4" fillId="0" borderId="714" xfId="0" applyNumberFormat="1" applyFont="1" applyBorder="1" applyAlignment="1">
      <alignment horizontal="center"/>
    </xf>
    <xf numFmtId="1" fontId="6" fillId="3" borderId="713" xfId="0" applyNumberFormat="1" applyFont="1" applyFill="1" applyBorder="1" applyAlignment="1">
      <alignment horizontal="center"/>
    </xf>
    <xf numFmtId="1" fontId="6" fillId="3" borderId="719" xfId="0" applyNumberFormat="1" applyFont="1" applyFill="1" applyBorder="1" applyAlignment="1">
      <alignment horizontal="center"/>
    </xf>
    <xf numFmtId="2" fontId="4" fillId="0" borderId="714" xfId="0" applyNumberFormat="1" applyFont="1" applyBorder="1" applyAlignment="1">
      <alignment horizontal="center"/>
    </xf>
    <xf numFmtId="1" fontId="4" fillId="0" borderId="713" xfId="0" applyNumberFormat="1" applyFont="1" applyBorder="1" applyAlignment="1">
      <alignment horizontal="center"/>
    </xf>
    <xf numFmtId="1" fontId="2" fillId="4" borderId="720" xfId="0" applyNumberFormat="1" applyFont="1" applyFill="1" applyBorder="1" applyAlignment="1">
      <alignment horizontal="left"/>
    </xf>
    <xf numFmtId="1" fontId="2" fillId="2" borderId="721" xfId="0" applyNumberFormat="1" applyFont="1" applyFill="1" applyBorder="1" applyAlignment="1">
      <alignment horizontal="left"/>
    </xf>
    <xf numFmtId="2" fontId="4" fillId="0" borderId="722" xfId="0" applyNumberFormat="1" applyFont="1" applyBorder="1" applyAlignment="1">
      <alignment horizontal="center"/>
    </xf>
    <xf numFmtId="2" fontId="4" fillId="0" borderId="723" xfId="0" applyNumberFormat="1" applyFont="1" applyBorder="1" applyAlignment="1">
      <alignment horizontal="center"/>
    </xf>
    <xf numFmtId="1" fontId="2" fillId="4" borderId="724" xfId="0" applyNumberFormat="1" applyFont="1" applyFill="1" applyBorder="1" applyAlignment="1">
      <alignment horizontal="left"/>
    </xf>
    <xf numFmtId="45" fontId="4" fillId="3" borderId="658" xfId="0" applyNumberFormat="1" applyFont="1" applyFill="1" applyBorder="1" applyAlignment="1">
      <alignment horizontal="center"/>
    </xf>
    <xf numFmtId="1" fontId="2" fillId="2" borderId="725" xfId="0" applyNumberFormat="1" applyFont="1" applyFill="1" applyBorder="1" applyAlignment="1">
      <alignment horizontal="left"/>
    </xf>
    <xf numFmtId="166" fontId="4" fillId="0" borderId="726" xfId="0" applyNumberFormat="1" applyFont="1" applyBorder="1" applyAlignment="1">
      <alignment horizontal="center"/>
    </xf>
    <xf numFmtId="1" fontId="4" fillId="0" borderId="727" xfId="0" applyNumberFormat="1" applyFont="1" applyBorder="1" applyAlignment="1">
      <alignment horizontal="center"/>
    </xf>
    <xf numFmtId="0" fontId="2" fillId="3" borderId="728" xfId="0" applyFont="1" applyFill="1" applyBorder="1" applyAlignment="1">
      <alignment horizontal="center"/>
    </xf>
    <xf numFmtId="21" fontId="4" fillId="3" borderId="729" xfId="0" applyNumberFormat="1" applyFont="1" applyFill="1" applyBorder="1" applyAlignment="1">
      <alignment horizontal="center"/>
    </xf>
    <xf numFmtId="165" fontId="4" fillId="3" borderId="730" xfId="0" applyNumberFormat="1" applyFont="1" applyFill="1" applyBorder="1" applyAlignment="1">
      <alignment horizontal="center"/>
    </xf>
    <xf numFmtId="45" fontId="4" fillId="0" borderId="728" xfId="0" applyNumberFormat="1" applyFont="1" applyBorder="1" applyAlignment="1">
      <alignment horizontal="center"/>
    </xf>
    <xf numFmtId="1" fontId="4" fillId="3" borderId="729" xfId="0" applyNumberFormat="1" applyFont="1" applyFill="1" applyBorder="1" applyAlignment="1">
      <alignment horizontal="center"/>
    </xf>
    <xf numFmtId="1" fontId="2" fillId="3" borderId="728" xfId="0" applyNumberFormat="1" applyFont="1" applyFill="1" applyBorder="1" applyAlignment="1">
      <alignment horizontal="center"/>
    </xf>
    <xf numFmtId="1" fontId="4" fillId="3" borderId="730" xfId="0" applyNumberFormat="1" applyFont="1" applyFill="1" applyBorder="1" applyAlignment="1">
      <alignment horizontal="center"/>
    </xf>
    <xf numFmtId="167" fontId="4" fillId="0" borderId="727" xfId="0" applyNumberFormat="1" applyFont="1" applyBorder="1" applyAlignment="1">
      <alignment horizontal="center"/>
    </xf>
    <xf numFmtId="1" fontId="6" fillId="3" borderId="726" xfId="0" applyNumberFormat="1" applyFont="1" applyFill="1" applyBorder="1" applyAlignment="1">
      <alignment horizontal="center"/>
    </xf>
    <xf numFmtId="1" fontId="6" fillId="3" borderId="732" xfId="0" applyNumberFormat="1" applyFont="1" applyFill="1" applyBorder="1" applyAlignment="1">
      <alignment horizontal="center"/>
    </xf>
    <xf numFmtId="2" fontId="4" fillId="0" borderId="727" xfId="0" applyNumberFormat="1" applyFont="1" applyBorder="1" applyAlignment="1">
      <alignment horizontal="center"/>
    </xf>
    <xf numFmtId="1" fontId="4" fillId="0" borderId="726" xfId="0" applyNumberFormat="1" applyFont="1" applyBorder="1" applyAlignment="1">
      <alignment horizontal="center"/>
    </xf>
    <xf numFmtId="1" fontId="2" fillId="4" borderId="733" xfId="0" applyNumberFormat="1" applyFont="1" applyFill="1" applyBorder="1" applyAlignment="1">
      <alignment horizontal="left"/>
    </xf>
    <xf numFmtId="1" fontId="2" fillId="2" borderId="734" xfId="0" applyNumberFormat="1" applyFont="1" applyFill="1" applyBorder="1" applyAlignment="1">
      <alignment horizontal="left"/>
    </xf>
    <xf numFmtId="2" fontId="4" fillId="0" borderId="735" xfId="0" applyNumberFormat="1" applyFont="1" applyBorder="1" applyAlignment="1">
      <alignment horizontal="center"/>
    </xf>
    <xf numFmtId="2" fontId="4" fillId="0" borderId="736" xfId="0" applyNumberFormat="1" applyFont="1" applyBorder="1" applyAlignment="1">
      <alignment horizontal="center"/>
    </xf>
    <xf numFmtId="1" fontId="2" fillId="4" borderId="737" xfId="0" applyNumberFormat="1" applyFont="1" applyFill="1" applyBorder="1" applyAlignment="1">
      <alignment horizontal="left"/>
    </xf>
    <xf numFmtId="0" fontId="5" fillId="3" borderId="164" xfId="0" applyFont="1" applyFill="1" applyBorder="1" applyAlignment="1">
      <alignment horizontal="center"/>
    </xf>
    <xf numFmtId="1" fontId="2" fillId="2" borderId="738" xfId="0" applyNumberFormat="1" applyFont="1" applyFill="1" applyBorder="1" applyAlignment="1">
      <alignment horizontal="left"/>
    </xf>
    <xf numFmtId="166" fontId="4" fillId="0" borderId="739" xfId="0" applyNumberFormat="1" applyFont="1" applyBorder="1" applyAlignment="1">
      <alignment horizontal="center"/>
    </xf>
    <xf numFmtId="1" fontId="4" fillId="0" borderId="740" xfId="0" applyNumberFormat="1" applyFont="1" applyBorder="1" applyAlignment="1">
      <alignment horizontal="center"/>
    </xf>
    <xf numFmtId="0" fontId="2" fillId="3" borderId="741" xfId="0" applyFont="1" applyFill="1" applyBorder="1" applyAlignment="1">
      <alignment horizontal="center"/>
    </xf>
    <xf numFmtId="21" fontId="4" fillId="3" borderId="742" xfId="0" applyNumberFormat="1" applyFont="1" applyFill="1" applyBorder="1" applyAlignment="1">
      <alignment horizontal="center"/>
    </xf>
    <xf numFmtId="165" fontId="4" fillId="3" borderId="743" xfId="0" applyNumberFormat="1" applyFont="1" applyFill="1" applyBorder="1" applyAlignment="1">
      <alignment horizontal="center"/>
    </xf>
    <xf numFmtId="45" fontId="4" fillId="0" borderId="741" xfId="0" applyNumberFormat="1" applyFont="1" applyBorder="1" applyAlignment="1">
      <alignment horizontal="center"/>
    </xf>
    <xf numFmtId="1" fontId="4" fillId="3" borderId="742" xfId="0" applyNumberFormat="1" applyFont="1" applyFill="1" applyBorder="1" applyAlignment="1">
      <alignment horizontal="center"/>
    </xf>
    <xf numFmtId="1" fontId="2" fillId="3" borderId="741" xfId="0" applyNumberFormat="1" applyFont="1" applyFill="1" applyBorder="1" applyAlignment="1">
      <alignment horizontal="center"/>
    </xf>
    <xf numFmtId="1" fontId="4" fillId="3" borderId="743" xfId="0" applyNumberFormat="1" applyFont="1" applyFill="1" applyBorder="1" applyAlignment="1">
      <alignment horizontal="center"/>
    </xf>
    <xf numFmtId="167" fontId="4" fillId="0" borderId="740" xfId="0" applyNumberFormat="1" applyFont="1" applyBorder="1" applyAlignment="1">
      <alignment horizontal="center"/>
    </xf>
    <xf numFmtId="1" fontId="6" fillId="3" borderId="739" xfId="0" applyNumberFormat="1" applyFont="1" applyFill="1" applyBorder="1" applyAlignment="1">
      <alignment horizontal="center"/>
    </xf>
    <xf numFmtId="1" fontId="6" fillId="3" borderId="745" xfId="0" applyNumberFormat="1" applyFont="1" applyFill="1" applyBorder="1" applyAlignment="1">
      <alignment horizontal="center"/>
    </xf>
    <xf numFmtId="2" fontId="4" fillId="0" borderId="740" xfId="0" applyNumberFormat="1" applyFont="1" applyBorder="1" applyAlignment="1">
      <alignment horizontal="center"/>
    </xf>
    <xf numFmtId="1" fontId="4" fillId="0" borderId="739" xfId="0" applyNumberFormat="1" applyFont="1" applyBorder="1" applyAlignment="1">
      <alignment horizontal="center"/>
    </xf>
    <xf numFmtId="1" fontId="2" fillId="4" borderId="746" xfId="0" applyNumberFormat="1" applyFont="1" applyFill="1" applyBorder="1" applyAlignment="1">
      <alignment horizontal="left"/>
    </xf>
    <xf numFmtId="1" fontId="2" fillId="2" borderId="747" xfId="0" applyNumberFormat="1" applyFont="1" applyFill="1" applyBorder="1" applyAlignment="1">
      <alignment horizontal="left"/>
    </xf>
    <xf numFmtId="2" fontId="4" fillId="0" borderId="748" xfId="0" applyNumberFormat="1" applyFont="1" applyBorder="1" applyAlignment="1">
      <alignment horizontal="center"/>
    </xf>
    <xf numFmtId="2" fontId="4" fillId="0" borderId="749" xfId="0" applyNumberFormat="1" applyFont="1" applyBorder="1" applyAlignment="1">
      <alignment horizontal="center"/>
    </xf>
    <xf numFmtId="1" fontId="2" fillId="4" borderId="750" xfId="0" applyNumberFormat="1" applyFont="1" applyFill="1" applyBorder="1" applyAlignment="1">
      <alignment horizontal="left"/>
    </xf>
    <xf numFmtId="1" fontId="2" fillId="2" borderId="751" xfId="0" applyNumberFormat="1" applyFont="1" applyFill="1" applyBorder="1" applyAlignment="1">
      <alignment horizontal="left"/>
    </xf>
    <xf numFmtId="166" fontId="4" fillId="0" borderId="752" xfId="0" applyNumberFormat="1" applyFont="1" applyBorder="1" applyAlignment="1">
      <alignment horizontal="center"/>
    </xf>
    <xf numFmtId="1" fontId="4" fillId="0" borderId="753" xfId="0" applyNumberFormat="1" applyFont="1" applyBorder="1" applyAlignment="1">
      <alignment horizontal="center"/>
    </xf>
    <xf numFmtId="0" fontId="2" fillId="3" borderId="754" xfId="0" applyFont="1" applyFill="1" applyBorder="1" applyAlignment="1">
      <alignment horizontal="center"/>
    </xf>
    <xf numFmtId="21" fontId="4" fillId="3" borderId="755" xfId="0" applyNumberFormat="1" applyFont="1" applyFill="1" applyBorder="1" applyAlignment="1">
      <alignment horizontal="center"/>
    </xf>
    <xf numFmtId="165" fontId="4" fillId="3" borderId="756" xfId="0" applyNumberFormat="1" applyFont="1" applyFill="1" applyBorder="1" applyAlignment="1">
      <alignment horizontal="center"/>
    </xf>
    <xf numFmtId="45" fontId="4" fillId="0" borderId="754" xfId="0" applyNumberFormat="1" applyFont="1" applyBorder="1" applyAlignment="1">
      <alignment horizontal="center"/>
    </xf>
    <xf numFmtId="1" fontId="4" fillId="3" borderId="755" xfId="0" applyNumberFormat="1" applyFont="1" applyFill="1" applyBorder="1" applyAlignment="1">
      <alignment horizontal="center"/>
    </xf>
    <xf numFmtId="1" fontId="2" fillId="3" borderId="754" xfId="0" applyNumberFormat="1" applyFont="1" applyFill="1" applyBorder="1" applyAlignment="1">
      <alignment horizontal="center"/>
    </xf>
    <xf numFmtId="1" fontId="4" fillId="3" borderId="756" xfId="0" applyNumberFormat="1" applyFont="1" applyFill="1" applyBorder="1" applyAlignment="1">
      <alignment horizontal="center"/>
    </xf>
    <xf numFmtId="167" fontId="4" fillId="0" borderId="753" xfId="0" applyNumberFormat="1" applyFont="1" applyBorder="1" applyAlignment="1">
      <alignment horizontal="center"/>
    </xf>
    <xf numFmtId="1" fontId="6" fillId="3" borderId="752" xfId="0" applyNumberFormat="1" applyFont="1" applyFill="1" applyBorder="1" applyAlignment="1">
      <alignment horizontal="center"/>
    </xf>
    <xf numFmtId="1" fontId="6" fillId="3" borderId="758" xfId="0" applyNumberFormat="1" applyFont="1" applyFill="1" applyBorder="1" applyAlignment="1">
      <alignment horizontal="center"/>
    </xf>
    <xf numFmtId="2" fontId="4" fillId="0" borderId="753" xfId="0" applyNumberFormat="1" applyFont="1" applyBorder="1" applyAlignment="1">
      <alignment horizontal="center"/>
    </xf>
    <xf numFmtId="1" fontId="4" fillId="0" borderId="752" xfId="0" applyNumberFormat="1" applyFont="1" applyBorder="1" applyAlignment="1">
      <alignment horizontal="center"/>
    </xf>
    <xf numFmtId="1" fontId="2" fillId="4" borderId="759" xfId="0" applyNumberFormat="1" applyFont="1" applyFill="1" applyBorder="1" applyAlignment="1">
      <alignment horizontal="left"/>
    </xf>
    <xf numFmtId="1" fontId="2" fillId="2" borderId="760" xfId="0" applyNumberFormat="1" applyFont="1" applyFill="1" applyBorder="1" applyAlignment="1">
      <alignment horizontal="left"/>
    </xf>
    <xf numFmtId="2" fontId="4" fillId="0" borderId="761" xfId="0" applyNumberFormat="1" applyFont="1" applyBorder="1" applyAlignment="1">
      <alignment horizontal="center"/>
    </xf>
    <xf numFmtId="2" fontId="4" fillId="0" borderId="762" xfId="0" applyNumberFormat="1" applyFont="1" applyBorder="1" applyAlignment="1">
      <alignment horizontal="center"/>
    </xf>
    <xf numFmtId="1" fontId="2" fillId="4" borderId="763" xfId="0" applyNumberFormat="1" applyFont="1" applyFill="1" applyBorder="1" applyAlignment="1">
      <alignment horizontal="left"/>
    </xf>
    <xf numFmtId="1" fontId="2" fillId="2" borderId="764" xfId="0" applyNumberFormat="1" applyFont="1" applyFill="1" applyBorder="1" applyAlignment="1">
      <alignment horizontal="left"/>
    </xf>
    <xf numFmtId="166" fontId="4" fillId="0" borderId="765" xfId="0" applyNumberFormat="1" applyFont="1" applyBorder="1" applyAlignment="1">
      <alignment horizontal="center"/>
    </xf>
    <xf numFmtId="1" fontId="4" fillId="3" borderId="766" xfId="0" applyNumberFormat="1" applyFont="1" applyFill="1" applyBorder="1" applyAlignment="1">
      <alignment horizontal="center"/>
    </xf>
    <xf numFmtId="0" fontId="2" fillId="3" borderId="767" xfId="0" applyFont="1" applyFill="1" applyBorder="1" applyAlignment="1">
      <alignment horizontal="center"/>
    </xf>
    <xf numFmtId="21" fontId="4" fillId="3" borderId="768" xfId="0" applyNumberFormat="1" applyFont="1" applyFill="1" applyBorder="1" applyAlignment="1">
      <alignment horizontal="center"/>
    </xf>
    <xf numFmtId="165" fontId="4" fillId="3" borderId="769" xfId="0" applyNumberFormat="1" applyFont="1" applyFill="1" applyBorder="1" applyAlignment="1">
      <alignment horizontal="center"/>
    </xf>
    <xf numFmtId="45" fontId="4" fillId="0" borderId="767" xfId="0" applyNumberFormat="1" applyFont="1" applyBorder="1" applyAlignment="1">
      <alignment horizontal="center"/>
    </xf>
    <xf numFmtId="1" fontId="4" fillId="3" borderId="768" xfId="0" applyNumberFormat="1" applyFont="1" applyFill="1" applyBorder="1" applyAlignment="1">
      <alignment horizontal="center"/>
    </xf>
    <xf numFmtId="1" fontId="2" fillId="3" borderId="767" xfId="0" applyNumberFormat="1" applyFont="1" applyFill="1" applyBorder="1" applyAlignment="1">
      <alignment horizontal="center"/>
    </xf>
    <xf numFmtId="1" fontId="4" fillId="3" borderId="769" xfId="0" applyNumberFormat="1" applyFont="1" applyFill="1" applyBorder="1" applyAlignment="1">
      <alignment horizontal="center"/>
    </xf>
    <xf numFmtId="167" fontId="4" fillId="0" borderId="766" xfId="0" applyNumberFormat="1" applyFont="1" applyBorder="1" applyAlignment="1">
      <alignment horizontal="center"/>
    </xf>
    <xf numFmtId="1" fontId="6" fillId="3" borderId="765" xfId="0" applyNumberFormat="1" applyFont="1" applyFill="1" applyBorder="1" applyAlignment="1">
      <alignment horizontal="center"/>
    </xf>
    <xf numFmtId="1" fontId="6" fillId="3" borderId="771" xfId="0" applyNumberFormat="1" applyFont="1" applyFill="1" applyBorder="1" applyAlignment="1">
      <alignment horizontal="center"/>
    </xf>
    <xf numFmtId="2" fontId="4" fillId="0" borderId="766" xfId="0" applyNumberFormat="1" applyFont="1" applyBorder="1" applyAlignment="1">
      <alignment horizontal="center"/>
    </xf>
    <xf numFmtId="1" fontId="4" fillId="0" borderId="765" xfId="0" applyNumberFormat="1" applyFont="1" applyBorder="1" applyAlignment="1">
      <alignment horizontal="center"/>
    </xf>
    <xf numFmtId="1" fontId="2" fillId="4" borderId="772" xfId="0" applyNumberFormat="1" applyFont="1" applyFill="1" applyBorder="1" applyAlignment="1">
      <alignment horizontal="left"/>
    </xf>
    <xf numFmtId="1" fontId="2" fillId="2" borderId="773" xfId="0" applyNumberFormat="1" applyFont="1" applyFill="1" applyBorder="1" applyAlignment="1">
      <alignment horizontal="left"/>
    </xf>
    <xf numFmtId="2" fontId="4" fillId="0" borderId="774" xfId="0" applyNumberFormat="1" applyFont="1" applyBorder="1" applyAlignment="1">
      <alignment horizontal="center"/>
    </xf>
    <xf numFmtId="2" fontId="4" fillId="0" borderId="775" xfId="0" applyNumberFormat="1" applyFont="1" applyBorder="1" applyAlignment="1">
      <alignment horizontal="center"/>
    </xf>
    <xf numFmtId="1" fontId="2" fillId="4" borderId="776" xfId="0" applyNumberFormat="1" applyFont="1" applyFill="1" applyBorder="1" applyAlignment="1">
      <alignment horizontal="left"/>
    </xf>
    <xf numFmtId="1" fontId="2" fillId="2" borderId="777" xfId="0" applyNumberFormat="1" applyFont="1" applyFill="1" applyBorder="1" applyAlignment="1">
      <alignment horizontal="left"/>
    </xf>
    <xf numFmtId="166" fontId="4" fillId="0" borderId="778" xfId="0" applyNumberFormat="1" applyFont="1" applyBorder="1" applyAlignment="1">
      <alignment horizontal="center"/>
    </xf>
    <xf numFmtId="1" fontId="4" fillId="0" borderId="779" xfId="0" applyNumberFormat="1" applyFont="1" applyBorder="1" applyAlignment="1">
      <alignment horizontal="center"/>
    </xf>
    <xf numFmtId="0" fontId="2" fillId="3" borderId="780" xfId="0" applyFont="1" applyFill="1" applyBorder="1" applyAlignment="1">
      <alignment horizontal="center"/>
    </xf>
    <xf numFmtId="21" fontId="4" fillId="3" borderId="781" xfId="0" applyNumberFormat="1" applyFont="1" applyFill="1" applyBorder="1" applyAlignment="1">
      <alignment horizontal="center"/>
    </xf>
    <xf numFmtId="165" fontId="4" fillId="3" borderId="782" xfId="0" applyNumberFormat="1" applyFont="1" applyFill="1" applyBorder="1" applyAlignment="1">
      <alignment horizontal="center"/>
    </xf>
    <xf numFmtId="45" fontId="4" fillId="0" borderId="780" xfId="0" applyNumberFormat="1" applyFont="1" applyBorder="1" applyAlignment="1">
      <alignment horizontal="center"/>
    </xf>
    <xf numFmtId="1" fontId="4" fillId="3" borderId="781" xfId="0" applyNumberFormat="1" applyFont="1" applyFill="1" applyBorder="1" applyAlignment="1">
      <alignment horizontal="center"/>
    </xf>
    <xf numFmtId="1" fontId="2" fillId="3" borderId="780" xfId="0" applyNumberFormat="1" applyFont="1" applyFill="1" applyBorder="1" applyAlignment="1">
      <alignment horizontal="center"/>
    </xf>
    <xf numFmtId="1" fontId="4" fillId="3" borderId="782" xfId="0" applyNumberFormat="1" applyFont="1" applyFill="1" applyBorder="1" applyAlignment="1">
      <alignment horizontal="center"/>
    </xf>
    <xf numFmtId="167" fontId="4" fillId="0" borderId="779" xfId="0" applyNumberFormat="1" applyFont="1" applyBorder="1" applyAlignment="1">
      <alignment horizontal="center"/>
    </xf>
    <xf numFmtId="1" fontId="6" fillId="3" borderId="778" xfId="0" applyNumberFormat="1" applyFont="1" applyFill="1" applyBorder="1" applyAlignment="1">
      <alignment horizontal="center"/>
    </xf>
    <xf numFmtId="1" fontId="6" fillId="3" borderId="784" xfId="0" applyNumberFormat="1" applyFont="1" applyFill="1" applyBorder="1" applyAlignment="1">
      <alignment horizontal="center"/>
    </xf>
    <xf numFmtId="2" fontId="4" fillId="0" borderId="779" xfId="0" applyNumberFormat="1" applyFont="1" applyBorder="1" applyAlignment="1">
      <alignment horizontal="center"/>
    </xf>
    <xf numFmtId="1" fontId="4" fillId="0" borderId="778" xfId="0" applyNumberFormat="1" applyFont="1" applyBorder="1" applyAlignment="1">
      <alignment horizontal="center"/>
    </xf>
    <xf numFmtId="1" fontId="2" fillId="4" borderId="785" xfId="0" applyNumberFormat="1" applyFont="1" applyFill="1" applyBorder="1" applyAlignment="1">
      <alignment horizontal="left"/>
    </xf>
    <xf numFmtId="1" fontId="2" fillId="6" borderId="177" xfId="0" applyNumberFormat="1" applyFont="1" applyFill="1" applyBorder="1" applyAlignment="1">
      <alignment horizontal="center"/>
    </xf>
    <xf numFmtId="1" fontId="2" fillId="2" borderId="786" xfId="0" applyNumberFormat="1" applyFont="1" applyFill="1" applyBorder="1" applyAlignment="1">
      <alignment horizontal="left"/>
    </xf>
    <xf numFmtId="2" fontId="4" fillId="0" borderId="787" xfId="0" applyNumberFormat="1" applyFont="1" applyBorder="1" applyAlignment="1">
      <alignment horizontal="center"/>
    </xf>
    <xf numFmtId="2" fontId="4" fillId="0" borderId="788" xfId="0" applyNumberFormat="1" applyFont="1" applyBorder="1" applyAlignment="1">
      <alignment horizontal="center"/>
    </xf>
    <xf numFmtId="1" fontId="2" fillId="4" borderId="789" xfId="0" applyNumberFormat="1" applyFont="1" applyFill="1" applyBorder="1" applyAlignment="1">
      <alignment horizontal="left"/>
    </xf>
    <xf numFmtId="1" fontId="2" fillId="2" borderId="790" xfId="0" applyNumberFormat="1" applyFont="1" applyFill="1" applyBorder="1" applyAlignment="1">
      <alignment horizontal="left"/>
    </xf>
    <xf numFmtId="166" fontId="4" fillId="0" borderId="791" xfId="0" applyNumberFormat="1" applyFont="1" applyBorder="1" applyAlignment="1">
      <alignment horizontal="center"/>
    </xf>
    <xf numFmtId="1" fontId="4" fillId="0" borderId="792" xfId="0" applyNumberFormat="1" applyFont="1" applyBorder="1" applyAlignment="1">
      <alignment horizontal="center"/>
    </xf>
    <xf numFmtId="0" fontId="2" fillId="3" borderId="793" xfId="0" applyFont="1" applyFill="1" applyBorder="1" applyAlignment="1">
      <alignment horizontal="center"/>
    </xf>
    <xf numFmtId="21" fontId="4" fillId="3" borderId="794" xfId="0" applyNumberFormat="1" applyFont="1" applyFill="1" applyBorder="1" applyAlignment="1">
      <alignment horizontal="center"/>
    </xf>
    <xf numFmtId="165" fontId="4" fillId="3" borderId="795" xfId="0" applyNumberFormat="1" applyFont="1" applyFill="1" applyBorder="1" applyAlignment="1">
      <alignment horizontal="center"/>
    </xf>
    <xf numFmtId="45" fontId="4" fillId="0" borderId="793" xfId="0" applyNumberFormat="1" applyFont="1" applyBorder="1" applyAlignment="1">
      <alignment horizontal="center"/>
    </xf>
    <xf numFmtId="1" fontId="4" fillId="3" borderId="794" xfId="0" applyNumberFormat="1" applyFont="1" applyFill="1" applyBorder="1" applyAlignment="1">
      <alignment horizontal="center"/>
    </xf>
    <xf numFmtId="1" fontId="2" fillId="3" borderId="793" xfId="0" applyNumberFormat="1" applyFont="1" applyFill="1" applyBorder="1" applyAlignment="1">
      <alignment horizontal="center"/>
    </xf>
    <xf numFmtId="1" fontId="4" fillId="3" borderId="795" xfId="0" applyNumberFormat="1" applyFont="1" applyFill="1" applyBorder="1" applyAlignment="1">
      <alignment horizontal="center"/>
    </xf>
    <xf numFmtId="167" fontId="4" fillId="0" borderId="792" xfId="0" applyNumberFormat="1" applyFont="1" applyBorder="1" applyAlignment="1">
      <alignment horizontal="center"/>
    </xf>
    <xf numFmtId="1" fontId="6" fillId="3" borderId="791" xfId="0" applyNumberFormat="1" applyFont="1" applyFill="1" applyBorder="1" applyAlignment="1">
      <alignment horizontal="center"/>
    </xf>
    <xf numFmtId="1" fontId="6" fillId="3" borderId="797" xfId="0" applyNumberFormat="1" applyFont="1" applyFill="1" applyBorder="1" applyAlignment="1">
      <alignment horizontal="center"/>
    </xf>
    <xf numFmtId="2" fontId="4" fillId="0" borderId="792" xfId="0" applyNumberFormat="1" applyFont="1" applyBorder="1" applyAlignment="1">
      <alignment horizontal="center"/>
    </xf>
    <xf numFmtId="1" fontId="4" fillId="0" borderId="791" xfId="0" applyNumberFormat="1" applyFont="1" applyBorder="1" applyAlignment="1">
      <alignment horizontal="center"/>
    </xf>
    <xf numFmtId="1" fontId="2" fillId="4" borderId="798" xfId="0" applyNumberFormat="1" applyFont="1" applyFill="1" applyBorder="1" applyAlignment="1">
      <alignment horizontal="left"/>
    </xf>
    <xf numFmtId="1" fontId="2" fillId="2" borderId="799" xfId="0" applyNumberFormat="1" applyFont="1" applyFill="1" applyBorder="1" applyAlignment="1">
      <alignment horizontal="left"/>
    </xf>
    <xf numFmtId="2" fontId="4" fillId="0" borderId="800" xfId="0" applyNumberFormat="1" applyFont="1" applyBorder="1" applyAlignment="1">
      <alignment horizontal="center"/>
    </xf>
    <xf numFmtId="2" fontId="4" fillId="0" borderId="801" xfId="0" applyNumberFormat="1" applyFont="1" applyBorder="1" applyAlignment="1">
      <alignment horizontal="center"/>
    </xf>
    <xf numFmtId="1" fontId="2" fillId="4" borderId="802" xfId="0" applyNumberFormat="1" applyFont="1" applyFill="1" applyBorder="1" applyAlignment="1">
      <alignment horizontal="left"/>
    </xf>
    <xf numFmtId="0" fontId="2" fillId="0" borderId="164" xfId="0" applyFont="1" applyBorder="1" applyAlignment="1">
      <alignment horizontal="center"/>
    </xf>
    <xf numFmtId="165" fontId="4" fillId="0" borderId="615" xfId="0" applyNumberFormat="1" applyFont="1" applyBorder="1" applyAlignment="1">
      <alignment horizontal="center"/>
    </xf>
    <xf numFmtId="0" fontId="2" fillId="0" borderId="46" xfId="0" applyFont="1" applyBorder="1" applyAlignment="1">
      <alignment horizontal="center"/>
    </xf>
    <xf numFmtId="165" fontId="4" fillId="0" borderId="343" xfId="0" applyNumberFormat="1" applyFont="1" applyBorder="1" applyAlignment="1">
      <alignment horizontal="center"/>
    </xf>
    <xf numFmtId="1" fontId="4" fillId="0" borderId="658" xfId="0" applyNumberFormat="1" applyFont="1" applyBorder="1" applyAlignment="1">
      <alignment horizontal="center"/>
    </xf>
    <xf numFmtId="1" fontId="2" fillId="2" borderId="803" xfId="0" applyNumberFormat="1" applyFont="1" applyFill="1" applyBorder="1" applyAlignment="1">
      <alignment horizontal="left"/>
    </xf>
    <xf numFmtId="166" fontId="4" fillId="0" borderId="804" xfId="0" applyNumberFormat="1" applyFont="1" applyBorder="1" applyAlignment="1">
      <alignment horizontal="center"/>
    </xf>
    <xf numFmtId="1" fontId="4" fillId="0" borderId="805" xfId="0" applyNumberFormat="1" applyFont="1" applyBorder="1" applyAlignment="1">
      <alignment horizontal="center"/>
    </xf>
    <xf numFmtId="0" fontId="2" fillId="0" borderId="806" xfId="0" applyFont="1" applyBorder="1" applyAlignment="1">
      <alignment horizontal="center"/>
    </xf>
    <xf numFmtId="21" fontId="4" fillId="0" borderId="807" xfId="0" applyNumberFormat="1" applyFont="1" applyBorder="1" applyAlignment="1">
      <alignment horizontal="center"/>
    </xf>
    <xf numFmtId="165" fontId="4" fillId="0" borderId="808" xfId="0" applyNumberFormat="1" applyFont="1" applyBorder="1" applyAlignment="1">
      <alignment horizontal="center"/>
    </xf>
    <xf numFmtId="45" fontId="4" fillId="0" borderId="806" xfId="0" applyNumberFormat="1" applyFont="1" applyBorder="1" applyAlignment="1">
      <alignment horizontal="center"/>
    </xf>
    <xf numFmtId="1" fontId="4" fillId="0" borderId="807" xfId="0" applyNumberFormat="1" applyFont="1" applyBorder="1" applyAlignment="1">
      <alignment horizontal="center"/>
    </xf>
    <xf numFmtId="1" fontId="2" fillId="0" borderId="806" xfId="0" applyNumberFormat="1" applyFont="1" applyBorder="1" applyAlignment="1">
      <alignment horizontal="center"/>
    </xf>
    <xf numFmtId="1" fontId="4" fillId="0" borderId="808" xfId="0" applyNumberFormat="1" applyFont="1" applyBorder="1" applyAlignment="1">
      <alignment horizontal="center"/>
    </xf>
    <xf numFmtId="167" fontId="4" fillId="0" borderId="805" xfId="0" applyNumberFormat="1" applyFont="1" applyBorder="1" applyAlignment="1">
      <alignment horizontal="center"/>
    </xf>
    <xf numFmtId="1" fontId="6" fillId="3" borderId="804" xfId="0" applyNumberFormat="1" applyFont="1" applyFill="1" applyBorder="1" applyAlignment="1">
      <alignment horizontal="center"/>
    </xf>
    <xf numFmtId="1" fontId="6" fillId="3" borderId="810" xfId="0" applyNumberFormat="1" applyFont="1" applyFill="1" applyBorder="1" applyAlignment="1">
      <alignment horizontal="center"/>
    </xf>
    <xf numFmtId="2" fontId="4" fillId="0" borderId="805" xfId="0" applyNumberFormat="1" applyFont="1" applyBorder="1" applyAlignment="1">
      <alignment horizontal="center"/>
    </xf>
    <xf numFmtId="1" fontId="4" fillId="0" borderId="804" xfId="0" applyNumberFormat="1" applyFont="1" applyBorder="1" applyAlignment="1">
      <alignment horizontal="center"/>
    </xf>
    <xf numFmtId="1" fontId="2" fillId="4" borderId="811" xfId="0" applyNumberFormat="1" applyFont="1" applyFill="1" applyBorder="1" applyAlignment="1">
      <alignment horizontal="left"/>
    </xf>
    <xf numFmtId="0" fontId="2" fillId="0" borderId="177" xfId="0" applyFont="1" applyBorder="1" applyAlignment="1">
      <alignment horizontal="center"/>
    </xf>
    <xf numFmtId="165" fontId="4" fillId="0" borderId="618" xfId="0" applyNumberFormat="1" applyFont="1" applyBorder="1" applyAlignment="1">
      <alignment horizontal="center"/>
    </xf>
    <xf numFmtId="1" fontId="2" fillId="2" borderId="812" xfId="0" applyNumberFormat="1" applyFont="1" applyFill="1" applyBorder="1" applyAlignment="1">
      <alignment horizontal="left"/>
    </xf>
    <xf numFmtId="0" fontId="2" fillId="0" borderId="35" xfId="0" applyFont="1" applyBorder="1" applyAlignment="1">
      <alignment horizontal="center"/>
    </xf>
    <xf numFmtId="165" fontId="4" fillId="0" borderId="413" xfId="0" applyNumberFormat="1" applyFont="1" applyBorder="1" applyAlignment="1">
      <alignment horizontal="center"/>
    </xf>
    <xf numFmtId="2" fontId="4" fillId="0" borderId="813" xfId="0" applyNumberFormat="1" applyFont="1" applyBorder="1" applyAlignment="1">
      <alignment horizontal="center"/>
    </xf>
    <xf numFmtId="2" fontId="4" fillId="0" borderId="814" xfId="0" applyNumberFormat="1" applyFont="1" applyBorder="1" applyAlignment="1">
      <alignment horizontal="center"/>
    </xf>
    <xf numFmtId="1" fontId="2" fillId="4" borderId="815" xfId="0" applyNumberFormat="1" applyFont="1" applyFill="1" applyBorder="1" applyAlignment="1">
      <alignment horizontal="left"/>
    </xf>
    <xf numFmtId="1" fontId="2" fillId="2" borderId="816" xfId="0" applyNumberFormat="1" applyFont="1" applyFill="1" applyBorder="1" applyAlignment="1">
      <alignment horizontal="left"/>
    </xf>
    <xf numFmtId="166" fontId="4" fillId="0" borderId="817" xfId="0" applyNumberFormat="1" applyFont="1" applyBorder="1" applyAlignment="1">
      <alignment horizontal="center"/>
    </xf>
    <xf numFmtId="1" fontId="4" fillId="3" borderId="818" xfId="0" applyNumberFormat="1" applyFont="1" applyFill="1" applyBorder="1" applyAlignment="1">
      <alignment horizontal="center"/>
    </xf>
    <xf numFmtId="0" fontId="2" fillId="3" borderId="819" xfId="0" applyFont="1" applyFill="1" applyBorder="1" applyAlignment="1">
      <alignment horizontal="center"/>
    </xf>
    <xf numFmtId="21" fontId="4" fillId="3" borderId="820" xfId="0" applyNumberFormat="1" applyFont="1" applyFill="1" applyBorder="1" applyAlignment="1">
      <alignment horizontal="center"/>
    </xf>
    <xf numFmtId="165" fontId="4" fillId="3" borderId="821" xfId="0" applyNumberFormat="1" applyFont="1" applyFill="1" applyBorder="1" applyAlignment="1">
      <alignment horizontal="center"/>
    </xf>
    <xf numFmtId="45" fontId="4" fillId="0" borderId="819" xfId="0" applyNumberFormat="1" applyFont="1" applyBorder="1" applyAlignment="1">
      <alignment horizontal="center"/>
    </xf>
    <xf numFmtId="1" fontId="4" fillId="3" borderId="820" xfId="0" applyNumberFormat="1" applyFont="1" applyFill="1" applyBorder="1" applyAlignment="1">
      <alignment horizontal="center"/>
    </xf>
    <xf numFmtId="1" fontId="2" fillId="3" borderId="819" xfId="0" applyNumberFormat="1" applyFont="1" applyFill="1" applyBorder="1" applyAlignment="1">
      <alignment horizontal="center"/>
    </xf>
    <xf numFmtId="1" fontId="4" fillId="3" borderId="821" xfId="0" applyNumberFormat="1" applyFont="1" applyFill="1" applyBorder="1" applyAlignment="1">
      <alignment horizontal="center"/>
    </xf>
    <xf numFmtId="167" fontId="4" fillId="0" borderId="818" xfId="0" applyNumberFormat="1" applyFont="1" applyBorder="1" applyAlignment="1">
      <alignment horizontal="center"/>
    </xf>
    <xf numFmtId="1" fontId="6" fillId="3" borderId="823" xfId="0" applyNumberFormat="1" applyFont="1" applyFill="1" applyBorder="1" applyAlignment="1">
      <alignment horizontal="center"/>
    </xf>
    <xf numFmtId="1" fontId="6" fillId="3" borderId="824" xfId="0" applyNumberFormat="1" applyFont="1" applyFill="1" applyBorder="1" applyAlignment="1">
      <alignment horizontal="center"/>
    </xf>
    <xf numFmtId="2" fontId="4" fillId="0" borderId="818" xfId="0" applyNumberFormat="1" applyFont="1" applyBorder="1" applyAlignment="1">
      <alignment horizontal="center"/>
    </xf>
    <xf numFmtId="1" fontId="4" fillId="0" borderId="823" xfId="0" applyNumberFormat="1" applyFont="1" applyBorder="1" applyAlignment="1">
      <alignment horizontal="center"/>
    </xf>
    <xf numFmtId="1" fontId="2" fillId="4" borderId="825" xfId="0" applyNumberFormat="1" applyFont="1" applyFill="1" applyBorder="1" applyAlignment="1">
      <alignment horizontal="left"/>
    </xf>
    <xf numFmtId="1" fontId="2" fillId="2" borderId="826" xfId="0" applyNumberFormat="1" applyFont="1" applyFill="1" applyBorder="1" applyAlignment="1">
      <alignment horizontal="left"/>
    </xf>
    <xf numFmtId="2" fontId="4" fillId="0" borderId="827" xfId="0" applyNumberFormat="1" applyFont="1" applyBorder="1" applyAlignment="1">
      <alignment horizontal="center"/>
    </xf>
    <xf numFmtId="2" fontId="4" fillId="0" borderId="828" xfId="0" applyNumberFormat="1" applyFont="1" applyBorder="1" applyAlignment="1">
      <alignment horizontal="center"/>
    </xf>
    <xf numFmtId="1" fontId="2" fillId="4" borderId="829" xfId="0" applyNumberFormat="1" applyFont="1" applyFill="1" applyBorder="1" applyAlignment="1">
      <alignment horizontal="left"/>
    </xf>
    <xf numFmtId="1" fontId="2" fillId="2" borderId="830" xfId="0" applyNumberFormat="1" applyFont="1" applyFill="1" applyBorder="1" applyAlignment="1">
      <alignment horizontal="left"/>
    </xf>
    <xf numFmtId="166" fontId="4" fillId="0" borderId="831" xfId="0" applyNumberFormat="1" applyFont="1" applyBorder="1" applyAlignment="1">
      <alignment horizontal="center"/>
    </xf>
    <xf numFmtId="1" fontId="4" fillId="0" borderId="832" xfId="0" applyNumberFormat="1" applyFont="1" applyBorder="1" applyAlignment="1">
      <alignment horizontal="center"/>
    </xf>
    <xf numFmtId="0" fontId="2" fillId="0" borderId="833" xfId="0" applyFont="1" applyBorder="1" applyAlignment="1">
      <alignment horizontal="center"/>
    </xf>
    <xf numFmtId="21" fontId="4" fillId="3" borderId="834" xfId="0" applyNumberFormat="1" applyFont="1" applyFill="1" applyBorder="1" applyAlignment="1">
      <alignment horizontal="center"/>
    </xf>
    <xf numFmtId="165" fontId="4" fillId="3" borderId="835" xfId="0" applyNumberFormat="1" applyFont="1" applyFill="1" applyBorder="1" applyAlignment="1">
      <alignment horizontal="center"/>
    </xf>
    <xf numFmtId="45" fontId="4" fillId="0" borderId="833" xfId="0" applyNumberFormat="1" applyFont="1" applyBorder="1" applyAlignment="1">
      <alignment horizontal="center"/>
    </xf>
    <xf numFmtId="1" fontId="4" fillId="3" borderId="834" xfId="0" applyNumberFormat="1" applyFont="1" applyFill="1" applyBorder="1" applyAlignment="1">
      <alignment horizontal="center"/>
    </xf>
    <xf numFmtId="1" fontId="2" fillId="3" borderId="833" xfId="0" applyNumberFormat="1" applyFont="1" applyFill="1" applyBorder="1" applyAlignment="1">
      <alignment horizontal="center"/>
    </xf>
    <xf numFmtId="1" fontId="4" fillId="3" borderId="835" xfId="0" applyNumberFormat="1" applyFont="1" applyFill="1" applyBorder="1" applyAlignment="1">
      <alignment horizontal="center"/>
    </xf>
    <xf numFmtId="167" fontId="4" fillId="0" borderId="832" xfId="0" applyNumberFormat="1" applyFont="1" applyBorder="1" applyAlignment="1">
      <alignment horizontal="center"/>
    </xf>
    <xf numFmtId="1" fontId="6" fillId="3" borderId="831" xfId="0" applyNumberFormat="1" applyFont="1" applyFill="1" applyBorder="1" applyAlignment="1">
      <alignment horizontal="center"/>
    </xf>
    <xf numFmtId="1" fontId="6" fillId="3" borderId="837" xfId="0" applyNumberFormat="1" applyFont="1" applyFill="1" applyBorder="1" applyAlignment="1">
      <alignment horizontal="center"/>
    </xf>
    <xf numFmtId="2" fontId="4" fillId="0" borderId="832" xfId="0" applyNumberFormat="1" applyFont="1" applyBorder="1" applyAlignment="1">
      <alignment horizontal="center"/>
    </xf>
    <xf numFmtId="1" fontId="4" fillId="0" borderId="831" xfId="0" applyNumberFormat="1" applyFont="1" applyBorder="1" applyAlignment="1">
      <alignment horizontal="center"/>
    </xf>
    <xf numFmtId="1" fontId="2" fillId="4" borderId="838" xfId="0" applyNumberFormat="1" applyFont="1" applyFill="1" applyBorder="1" applyAlignment="1">
      <alignment horizontal="left"/>
    </xf>
    <xf numFmtId="1" fontId="2" fillId="2" borderId="839" xfId="0" applyNumberFormat="1" applyFont="1" applyFill="1" applyBorder="1" applyAlignment="1">
      <alignment horizontal="left"/>
    </xf>
    <xf numFmtId="2" fontId="4" fillId="0" borderId="840" xfId="0" applyNumberFormat="1" applyFont="1" applyBorder="1" applyAlignment="1">
      <alignment horizontal="center"/>
    </xf>
    <xf numFmtId="2" fontId="4" fillId="0" borderId="841" xfId="0" applyNumberFormat="1" applyFont="1" applyBorder="1" applyAlignment="1">
      <alignment horizontal="center"/>
    </xf>
    <xf numFmtId="1" fontId="2" fillId="4" borderId="842" xfId="0" applyNumberFormat="1" applyFont="1" applyFill="1" applyBorder="1" applyAlignment="1">
      <alignment horizontal="left"/>
    </xf>
    <xf numFmtId="1" fontId="2" fillId="2" borderId="843" xfId="0" applyNumberFormat="1" applyFont="1" applyFill="1" applyBorder="1" applyAlignment="1">
      <alignment horizontal="left"/>
    </xf>
    <xf numFmtId="166" fontId="4" fillId="0" borderId="844" xfId="0" applyNumberFormat="1" applyFont="1" applyBorder="1" applyAlignment="1">
      <alignment horizontal="center"/>
    </xf>
    <xf numFmtId="1" fontId="4" fillId="0" borderId="845" xfId="0" applyNumberFormat="1" applyFont="1" applyBorder="1" applyAlignment="1">
      <alignment horizontal="center"/>
    </xf>
    <xf numFmtId="0" fontId="2" fillId="0" borderId="846" xfId="0" applyFont="1" applyBorder="1" applyAlignment="1">
      <alignment horizontal="center"/>
    </xf>
    <xf numFmtId="21" fontId="4" fillId="3" borderId="847" xfId="0" applyNumberFormat="1" applyFont="1" applyFill="1" applyBorder="1" applyAlignment="1">
      <alignment horizontal="center"/>
    </xf>
    <xf numFmtId="165" fontId="4" fillId="3" borderId="848" xfId="0" applyNumberFormat="1" applyFont="1" applyFill="1" applyBorder="1" applyAlignment="1">
      <alignment horizontal="center"/>
    </xf>
    <xf numFmtId="45" fontId="4" fillId="0" borderId="846" xfId="0" applyNumberFormat="1" applyFont="1" applyBorder="1" applyAlignment="1">
      <alignment horizontal="center"/>
    </xf>
    <xf numFmtId="1" fontId="4" fillId="3" borderId="847" xfId="0" applyNumberFormat="1" applyFont="1" applyFill="1" applyBorder="1" applyAlignment="1">
      <alignment horizontal="center"/>
    </xf>
    <xf numFmtId="1" fontId="2" fillId="3" borderId="846" xfId="0" applyNumberFormat="1" applyFont="1" applyFill="1" applyBorder="1" applyAlignment="1">
      <alignment horizontal="center"/>
    </xf>
    <xf numFmtId="1" fontId="4" fillId="3" borderId="848" xfId="0" applyNumberFormat="1" applyFont="1" applyFill="1" applyBorder="1" applyAlignment="1">
      <alignment horizontal="center"/>
    </xf>
    <xf numFmtId="167" fontId="4" fillId="0" borderId="845" xfId="0" applyNumberFormat="1" applyFont="1" applyBorder="1" applyAlignment="1">
      <alignment horizontal="center"/>
    </xf>
    <xf numFmtId="1" fontId="6" fillId="3" borderId="844" xfId="0" applyNumberFormat="1" applyFont="1" applyFill="1" applyBorder="1" applyAlignment="1">
      <alignment horizontal="center"/>
    </xf>
    <xf numFmtId="1" fontId="6" fillId="3" borderId="850" xfId="0" applyNumberFormat="1" applyFont="1" applyFill="1" applyBorder="1" applyAlignment="1">
      <alignment horizontal="center"/>
    </xf>
    <xf numFmtId="2" fontId="4" fillId="0" borderId="845" xfId="0" applyNumberFormat="1" applyFont="1" applyBorder="1" applyAlignment="1">
      <alignment horizontal="center"/>
    </xf>
    <xf numFmtId="1" fontId="4" fillId="0" borderId="844" xfId="0" applyNumberFormat="1" applyFont="1" applyBorder="1" applyAlignment="1">
      <alignment horizontal="center"/>
    </xf>
    <xf numFmtId="1" fontId="2" fillId="4" borderId="851" xfId="0" applyNumberFormat="1" applyFont="1" applyFill="1" applyBorder="1" applyAlignment="1">
      <alignment horizontal="left"/>
    </xf>
    <xf numFmtId="21" fontId="2" fillId="0" borderId="164" xfId="0" applyNumberFormat="1" applyFont="1" applyBorder="1" applyAlignment="1">
      <alignment horizontal="center"/>
    </xf>
    <xf numFmtId="1" fontId="2" fillId="2" borderId="852" xfId="0" applyNumberFormat="1" applyFont="1" applyFill="1" applyBorder="1" applyAlignment="1">
      <alignment horizontal="left"/>
    </xf>
    <xf numFmtId="2" fontId="4" fillId="0" borderId="853" xfId="0" applyNumberFormat="1" applyFont="1" applyBorder="1" applyAlignment="1">
      <alignment horizontal="center"/>
    </xf>
    <xf numFmtId="2" fontId="4" fillId="0" borderId="854" xfId="0" applyNumberFormat="1" applyFont="1" applyBorder="1" applyAlignment="1">
      <alignment horizontal="center"/>
    </xf>
    <xf numFmtId="1" fontId="2" fillId="4" borderId="855" xfId="0" applyNumberFormat="1" applyFont="1" applyFill="1" applyBorder="1" applyAlignment="1">
      <alignment horizontal="left"/>
    </xf>
    <xf numFmtId="1" fontId="2" fillId="2" borderId="856" xfId="0" applyNumberFormat="1" applyFont="1" applyFill="1" applyBorder="1" applyAlignment="1">
      <alignment horizontal="left"/>
    </xf>
    <xf numFmtId="166" fontId="4" fillId="0" borderId="857" xfId="0" applyNumberFormat="1" applyFont="1" applyBorder="1" applyAlignment="1">
      <alignment horizontal="center"/>
    </xf>
    <xf numFmtId="1" fontId="4" fillId="0" borderId="857" xfId="0" applyNumberFormat="1" applyFont="1" applyBorder="1" applyAlignment="1">
      <alignment horizontal="center"/>
    </xf>
    <xf numFmtId="0" fontId="2" fillId="0" borderId="858" xfId="0" applyFont="1" applyBorder="1" applyAlignment="1">
      <alignment horizontal="center"/>
    </xf>
    <xf numFmtId="21" fontId="4" fillId="3" borderId="859" xfId="0" applyNumberFormat="1" applyFont="1" applyFill="1" applyBorder="1" applyAlignment="1">
      <alignment horizontal="center"/>
    </xf>
    <xf numFmtId="165" fontId="4" fillId="3" borderId="860" xfId="0" applyNumberFormat="1" applyFont="1" applyFill="1" applyBorder="1" applyAlignment="1">
      <alignment horizontal="center"/>
    </xf>
    <xf numFmtId="45" fontId="4" fillId="0" borderId="858" xfId="0" applyNumberFormat="1" applyFont="1" applyBorder="1" applyAlignment="1">
      <alignment horizontal="center"/>
    </xf>
    <xf numFmtId="1" fontId="4" fillId="3" borderId="859" xfId="0" applyNumberFormat="1" applyFont="1" applyFill="1" applyBorder="1" applyAlignment="1">
      <alignment horizontal="center"/>
    </xf>
    <xf numFmtId="1" fontId="2" fillId="3" borderId="858" xfId="0" applyNumberFormat="1" applyFont="1" applyFill="1" applyBorder="1" applyAlignment="1">
      <alignment horizontal="center"/>
    </xf>
    <xf numFmtId="1" fontId="4" fillId="3" borderId="860" xfId="0" applyNumberFormat="1" applyFont="1" applyFill="1" applyBorder="1" applyAlignment="1">
      <alignment horizontal="center"/>
    </xf>
    <xf numFmtId="167" fontId="4" fillId="0" borderId="861" xfId="0" applyNumberFormat="1" applyFont="1" applyBorder="1" applyAlignment="1">
      <alignment horizontal="center"/>
    </xf>
    <xf numFmtId="1" fontId="6" fillId="3" borderId="857" xfId="0" applyNumberFormat="1" applyFont="1" applyFill="1" applyBorder="1" applyAlignment="1">
      <alignment horizontal="center"/>
    </xf>
    <xf numFmtId="1" fontId="6" fillId="3" borderId="862" xfId="0" applyNumberFormat="1" applyFont="1" applyFill="1" applyBorder="1" applyAlignment="1">
      <alignment horizontal="center"/>
    </xf>
    <xf numFmtId="2" fontId="4" fillId="0" borderId="861" xfId="0" applyNumberFormat="1" applyFont="1" applyBorder="1" applyAlignment="1">
      <alignment horizontal="center"/>
    </xf>
    <xf numFmtId="1" fontId="2" fillId="4" borderId="863" xfId="0" applyNumberFormat="1" applyFont="1" applyFill="1" applyBorder="1" applyAlignment="1">
      <alignment horizontal="left"/>
    </xf>
    <xf numFmtId="1" fontId="2" fillId="2" borderId="864" xfId="0" applyNumberFormat="1" applyFont="1" applyFill="1" applyBorder="1" applyAlignment="1">
      <alignment horizontal="left"/>
    </xf>
    <xf numFmtId="2" fontId="4" fillId="0" borderId="865" xfId="0" applyNumberFormat="1" applyFont="1" applyBorder="1" applyAlignment="1">
      <alignment horizontal="center"/>
    </xf>
    <xf numFmtId="2" fontId="4" fillId="0" borderId="866" xfId="0" applyNumberFormat="1" applyFont="1" applyBorder="1" applyAlignment="1">
      <alignment horizontal="center"/>
    </xf>
    <xf numFmtId="1" fontId="2" fillId="4" borderId="867" xfId="0" applyNumberFormat="1" applyFont="1" applyFill="1" applyBorder="1" applyAlignment="1">
      <alignment horizontal="left"/>
    </xf>
    <xf numFmtId="1" fontId="2" fillId="2" borderId="868" xfId="0" applyNumberFormat="1" applyFont="1" applyFill="1" applyBorder="1" applyAlignment="1">
      <alignment horizontal="left"/>
    </xf>
    <xf numFmtId="166" fontId="4" fillId="0" borderId="869" xfId="0" applyNumberFormat="1" applyFont="1" applyBorder="1" applyAlignment="1">
      <alignment horizontal="center"/>
    </xf>
    <xf numFmtId="1" fontId="4" fillId="0" borderId="870" xfId="0" applyNumberFormat="1" applyFont="1" applyBorder="1" applyAlignment="1">
      <alignment horizontal="center"/>
    </xf>
    <xf numFmtId="0" fontId="2" fillId="0" borderId="871" xfId="0" applyFont="1" applyBorder="1" applyAlignment="1">
      <alignment horizontal="center"/>
    </xf>
    <xf numFmtId="21" fontId="4" fillId="3" borderId="872" xfId="0" applyNumberFormat="1" applyFont="1" applyFill="1" applyBorder="1" applyAlignment="1">
      <alignment horizontal="center"/>
    </xf>
    <xf numFmtId="165" fontId="4" fillId="3" borderId="873" xfId="0" applyNumberFormat="1" applyFont="1" applyFill="1" applyBorder="1" applyAlignment="1">
      <alignment horizontal="center"/>
    </xf>
    <xf numFmtId="45" fontId="4" fillId="0" borderId="871" xfId="0" applyNumberFormat="1" applyFont="1" applyBorder="1" applyAlignment="1">
      <alignment horizontal="center"/>
    </xf>
    <xf numFmtId="1" fontId="4" fillId="3" borderId="872" xfId="0" applyNumberFormat="1" applyFont="1" applyFill="1" applyBorder="1" applyAlignment="1">
      <alignment horizontal="center"/>
    </xf>
    <xf numFmtId="1" fontId="2" fillId="3" borderId="871" xfId="0" applyNumberFormat="1" applyFont="1" applyFill="1" applyBorder="1" applyAlignment="1">
      <alignment horizontal="center"/>
    </xf>
    <xf numFmtId="1" fontId="4" fillId="3" borderId="873" xfId="0" applyNumberFormat="1" applyFont="1" applyFill="1" applyBorder="1" applyAlignment="1">
      <alignment horizontal="center"/>
    </xf>
    <xf numFmtId="167" fontId="4" fillId="0" borderId="870" xfId="0" applyNumberFormat="1" applyFont="1" applyBorder="1" applyAlignment="1">
      <alignment horizontal="center"/>
    </xf>
    <xf numFmtId="1" fontId="6" fillId="3" borderId="869" xfId="0" applyNumberFormat="1" applyFont="1" applyFill="1" applyBorder="1" applyAlignment="1">
      <alignment horizontal="center"/>
    </xf>
    <xf numFmtId="1" fontId="6" fillId="3" borderId="875" xfId="0" applyNumberFormat="1" applyFont="1" applyFill="1" applyBorder="1" applyAlignment="1">
      <alignment horizontal="center"/>
    </xf>
    <xf numFmtId="2" fontId="4" fillId="0" borderId="870" xfId="0" applyNumberFormat="1" applyFont="1" applyBorder="1" applyAlignment="1">
      <alignment horizontal="center"/>
    </xf>
    <xf numFmtId="1" fontId="4" fillId="0" borderId="869" xfId="0" applyNumberFormat="1" applyFont="1" applyBorder="1" applyAlignment="1">
      <alignment horizontal="center"/>
    </xf>
    <xf numFmtId="1" fontId="2" fillId="4" borderId="876" xfId="0" applyNumberFormat="1" applyFont="1" applyFill="1" applyBorder="1" applyAlignment="1">
      <alignment horizontal="left"/>
    </xf>
    <xf numFmtId="1" fontId="2" fillId="2" borderId="877" xfId="0" applyNumberFormat="1" applyFont="1" applyFill="1" applyBorder="1" applyAlignment="1">
      <alignment horizontal="left"/>
    </xf>
    <xf numFmtId="2" fontId="4" fillId="0" borderId="878" xfId="0" applyNumberFormat="1" applyFont="1" applyBorder="1" applyAlignment="1">
      <alignment horizontal="center"/>
    </xf>
    <xf numFmtId="2" fontId="4" fillId="0" borderId="879" xfId="0" applyNumberFormat="1" applyFont="1" applyBorder="1" applyAlignment="1">
      <alignment horizontal="center"/>
    </xf>
    <xf numFmtId="1" fontId="2" fillId="4" borderId="880" xfId="0" applyNumberFormat="1" applyFont="1" applyFill="1" applyBorder="1" applyAlignment="1">
      <alignment horizontal="left"/>
    </xf>
    <xf numFmtId="1" fontId="2" fillId="2" borderId="881" xfId="0" applyNumberFormat="1" applyFont="1" applyFill="1" applyBorder="1" applyAlignment="1">
      <alignment horizontal="left"/>
    </xf>
    <xf numFmtId="166" fontId="4" fillId="0" borderId="882" xfId="0" applyNumberFormat="1" applyFont="1" applyBorder="1" applyAlignment="1">
      <alignment horizontal="center"/>
    </xf>
    <xf numFmtId="1" fontId="4" fillId="0" borderId="883" xfId="0" applyNumberFormat="1" applyFont="1" applyBorder="1" applyAlignment="1">
      <alignment horizontal="center"/>
    </xf>
    <xf numFmtId="0" fontId="2" fillId="0" borderId="884" xfId="0" applyFont="1" applyBorder="1" applyAlignment="1">
      <alignment horizontal="center"/>
    </xf>
    <xf numFmtId="21" fontId="4" fillId="3" borderId="885" xfId="0" applyNumberFormat="1" applyFont="1" applyFill="1" applyBorder="1" applyAlignment="1">
      <alignment horizontal="center"/>
    </xf>
    <xf numFmtId="165" fontId="4" fillId="3" borderId="886" xfId="0" applyNumberFormat="1" applyFont="1" applyFill="1" applyBorder="1" applyAlignment="1">
      <alignment horizontal="center"/>
    </xf>
    <xf numFmtId="45" fontId="4" fillId="0" borderId="884" xfId="0" applyNumberFormat="1" applyFont="1" applyBorder="1" applyAlignment="1">
      <alignment horizontal="center"/>
    </xf>
    <xf numFmtId="1" fontId="4" fillId="3" borderId="885" xfId="0" applyNumberFormat="1" applyFont="1" applyFill="1" applyBorder="1" applyAlignment="1">
      <alignment horizontal="center"/>
    </xf>
    <xf numFmtId="1" fontId="2" fillId="3" borderId="884" xfId="0" applyNumberFormat="1" applyFont="1" applyFill="1" applyBorder="1" applyAlignment="1">
      <alignment horizontal="center"/>
    </xf>
    <xf numFmtId="1" fontId="4" fillId="3" borderId="886" xfId="0" applyNumberFormat="1" applyFont="1" applyFill="1" applyBorder="1" applyAlignment="1">
      <alignment horizontal="center"/>
    </xf>
    <xf numFmtId="167" fontId="4" fillId="0" borderId="883" xfId="0" applyNumberFormat="1" applyFont="1" applyBorder="1" applyAlignment="1">
      <alignment horizontal="center"/>
    </xf>
    <xf numFmtId="1" fontId="6" fillId="3" borderId="882" xfId="0" applyNumberFormat="1" applyFont="1" applyFill="1" applyBorder="1" applyAlignment="1">
      <alignment horizontal="center"/>
    </xf>
    <xf numFmtId="1" fontId="6" fillId="3" borderId="888" xfId="0" applyNumberFormat="1" applyFont="1" applyFill="1" applyBorder="1" applyAlignment="1">
      <alignment horizontal="center"/>
    </xf>
    <xf numFmtId="2" fontId="4" fillId="0" borderId="883" xfId="0" applyNumberFormat="1" applyFont="1" applyBorder="1" applyAlignment="1">
      <alignment horizontal="center"/>
    </xf>
    <xf numFmtId="1" fontId="4" fillId="0" borderId="882" xfId="0" applyNumberFormat="1" applyFont="1" applyBorder="1" applyAlignment="1">
      <alignment horizontal="center"/>
    </xf>
    <xf numFmtId="1" fontId="2" fillId="4" borderId="889" xfId="0" applyNumberFormat="1" applyFont="1" applyFill="1" applyBorder="1" applyAlignment="1">
      <alignment horizontal="left"/>
    </xf>
    <xf numFmtId="1" fontId="2" fillId="2" borderId="890" xfId="0" applyNumberFormat="1" applyFont="1" applyFill="1" applyBorder="1" applyAlignment="1">
      <alignment horizontal="left"/>
    </xf>
    <xf numFmtId="2" fontId="4" fillId="0" borderId="891" xfId="0" applyNumberFormat="1" applyFont="1" applyBorder="1" applyAlignment="1">
      <alignment horizontal="center"/>
    </xf>
    <xf numFmtId="2" fontId="4" fillId="0" borderId="892" xfId="0" applyNumberFormat="1" applyFont="1" applyBorder="1" applyAlignment="1">
      <alignment horizontal="center"/>
    </xf>
    <xf numFmtId="1" fontId="2" fillId="4" borderId="893" xfId="0" applyNumberFormat="1" applyFont="1" applyFill="1" applyBorder="1" applyAlignment="1">
      <alignment horizontal="left"/>
    </xf>
    <xf numFmtId="1" fontId="2" fillId="2" borderId="894" xfId="0" applyNumberFormat="1" applyFont="1" applyFill="1" applyBorder="1" applyAlignment="1">
      <alignment horizontal="left"/>
    </xf>
    <xf numFmtId="166" fontId="4" fillId="0" borderId="895" xfId="0" applyNumberFormat="1" applyFont="1" applyBorder="1" applyAlignment="1">
      <alignment horizontal="center"/>
    </xf>
    <xf numFmtId="1" fontId="4" fillId="0" borderId="896" xfId="0" applyNumberFormat="1" applyFont="1" applyBorder="1" applyAlignment="1">
      <alignment horizontal="center"/>
    </xf>
    <xf numFmtId="0" fontId="2" fillId="0" borderId="897" xfId="0" applyFont="1" applyBorder="1" applyAlignment="1">
      <alignment horizontal="center"/>
    </xf>
    <xf numFmtId="21" fontId="4" fillId="3" borderId="898" xfId="0" applyNumberFormat="1" applyFont="1" applyFill="1" applyBorder="1" applyAlignment="1">
      <alignment horizontal="center"/>
    </xf>
    <xf numFmtId="165" fontId="4" fillId="3" borderId="899" xfId="0" applyNumberFormat="1" applyFont="1" applyFill="1" applyBorder="1" applyAlignment="1">
      <alignment horizontal="center"/>
    </xf>
    <xf numFmtId="45" fontId="4" fillId="0" borderId="897" xfId="0" applyNumberFormat="1" applyFont="1" applyBorder="1" applyAlignment="1">
      <alignment horizontal="center"/>
    </xf>
    <xf numFmtId="1" fontId="4" fillId="3" borderId="898" xfId="0" applyNumberFormat="1" applyFont="1" applyFill="1" applyBorder="1" applyAlignment="1">
      <alignment horizontal="center"/>
    </xf>
    <xf numFmtId="1" fontId="2" fillId="3" borderId="897" xfId="0" applyNumberFormat="1" applyFont="1" applyFill="1" applyBorder="1" applyAlignment="1">
      <alignment horizontal="center"/>
    </xf>
    <xf numFmtId="1" fontId="4" fillId="3" borderId="899" xfId="0" applyNumberFormat="1" applyFont="1" applyFill="1" applyBorder="1" applyAlignment="1">
      <alignment horizontal="center"/>
    </xf>
    <xf numFmtId="167" fontId="4" fillId="0" borderId="896" xfId="0" applyNumberFormat="1" applyFont="1" applyBorder="1" applyAlignment="1">
      <alignment horizontal="center"/>
    </xf>
    <xf numFmtId="1" fontId="6" fillId="3" borderId="895" xfId="0" applyNumberFormat="1" applyFont="1" applyFill="1" applyBorder="1" applyAlignment="1">
      <alignment horizontal="center"/>
    </xf>
    <xf numFmtId="1" fontId="6" fillId="3" borderId="901" xfId="0" applyNumberFormat="1" applyFont="1" applyFill="1" applyBorder="1" applyAlignment="1">
      <alignment horizontal="center"/>
    </xf>
    <xf numFmtId="2" fontId="4" fillId="0" borderId="896" xfId="0" applyNumberFormat="1" applyFont="1" applyBorder="1" applyAlignment="1">
      <alignment horizontal="center"/>
    </xf>
    <xf numFmtId="1" fontId="4" fillId="0" borderId="895" xfId="0" applyNumberFormat="1" applyFont="1" applyBorder="1" applyAlignment="1">
      <alignment horizontal="center"/>
    </xf>
    <xf numFmtId="1" fontId="2" fillId="4" borderId="902" xfId="0" applyNumberFormat="1" applyFont="1" applyFill="1" applyBorder="1" applyAlignment="1">
      <alignment horizontal="left"/>
    </xf>
    <xf numFmtId="1" fontId="4" fillId="0" borderId="9" xfId="0" applyNumberFormat="1" applyFont="1" applyBorder="1" applyAlignment="1">
      <alignment horizontal="center"/>
    </xf>
    <xf numFmtId="1" fontId="2" fillId="2" borderId="903" xfId="0" applyNumberFormat="1" applyFont="1" applyFill="1" applyBorder="1" applyAlignment="1">
      <alignment horizontal="left"/>
    </xf>
    <xf numFmtId="2" fontId="4" fillId="0" borderId="904" xfId="0" applyNumberFormat="1" applyFont="1" applyBorder="1" applyAlignment="1">
      <alignment horizontal="center"/>
    </xf>
    <xf numFmtId="2" fontId="4" fillId="0" borderId="905" xfId="0" applyNumberFormat="1" applyFont="1" applyBorder="1" applyAlignment="1">
      <alignment horizontal="center"/>
    </xf>
    <xf numFmtId="1" fontId="2" fillId="4" borderId="906" xfId="0" applyNumberFormat="1" applyFont="1" applyFill="1" applyBorder="1" applyAlignment="1">
      <alignment horizontal="left"/>
    </xf>
    <xf numFmtId="1" fontId="2" fillId="2" borderId="907" xfId="0" applyNumberFormat="1" applyFont="1" applyFill="1" applyBorder="1" applyAlignment="1">
      <alignment horizontal="left"/>
    </xf>
    <xf numFmtId="166" fontId="4" fillId="0" borderId="908" xfId="0" applyNumberFormat="1" applyFont="1" applyBorder="1" applyAlignment="1">
      <alignment horizontal="center"/>
    </xf>
    <xf numFmtId="1" fontId="4" fillId="0" borderId="909" xfId="0" applyNumberFormat="1" applyFont="1" applyBorder="1" applyAlignment="1">
      <alignment horizontal="center"/>
    </xf>
    <xf numFmtId="0" fontId="2" fillId="0" borderId="910" xfId="0" applyFont="1" applyBorder="1" applyAlignment="1">
      <alignment horizontal="center" vertical="center"/>
    </xf>
    <xf numFmtId="21" fontId="4" fillId="3" borderId="911" xfId="0" applyNumberFormat="1" applyFont="1" applyFill="1" applyBorder="1" applyAlignment="1">
      <alignment horizontal="center"/>
    </xf>
    <xf numFmtId="165" fontId="4" fillId="3" borderId="912" xfId="0" applyNumberFormat="1" applyFont="1" applyFill="1" applyBorder="1" applyAlignment="1">
      <alignment horizontal="center"/>
    </xf>
    <xf numFmtId="45" fontId="4" fillId="0" borderId="913" xfId="0" applyNumberFormat="1" applyFont="1" applyBorder="1" applyAlignment="1">
      <alignment horizontal="center"/>
    </xf>
    <xf numFmtId="1" fontId="4" fillId="3" borderId="911" xfId="0" applyNumberFormat="1" applyFont="1" applyFill="1" applyBorder="1" applyAlignment="1">
      <alignment horizontal="center"/>
    </xf>
    <xf numFmtId="1" fontId="2" fillId="3" borderId="913" xfId="0" applyNumberFormat="1" applyFont="1" applyFill="1" applyBorder="1" applyAlignment="1">
      <alignment horizontal="center"/>
    </xf>
    <xf numFmtId="1" fontId="4" fillId="3" borderId="912" xfId="0" applyNumberFormat="1" applyFont="1" applyFill="1" applyBorder="1" applyAlignment="1">
      <alignment horizontal="center"/>
    </xf>
    <xf numFmtId="167" fontId="4" fillId="0" borderId="909" xfId="0" applyNumberFormat="1" applyFont="1" applyBorder="1" applyAlignment="1">
      <alignment horizontal="center"/>
    </xf>
    <xf numFmtId="1" fontId="6" fillId="3" borderId="908" xfId="0" applyNumberFormat="1" applyFont="1" applyFill="1" applyBorder="1" applyAlignment="1">
      <alignment horizontal="center"/>
    </xf>
    <xf numFmtId="1" fontId="6" fillId="3" borderId="915" xfId="0" applyNumberFormat="1" applyFont="1" applyFill="1" applyBorder="1" applyAlignment="1">
      <alignment horizontal="center"/>
    </xf>
    <xf numFmtId="2" fontId="4" fillId="0" borderId="909" xfId="0" applyNumberFormat="1" applyFont="1" applyBorder="1" applyAlignment="1">
      <alignment horizontal="center"/>
    </xf>
    <xf numFmtId="1" fontId="4" fillId="0" borderId="908" xfId="0" applyNumberFormat="1" applyFont="1" applyBorder="1" applyAlignment="1">
      <alignment horizontal="center"/>
    </xf>
    <xf numFmtId="1" fontId="2" fillId="4" borderId="916" xfId="0" applyNumberFormat="1" applyFont="1" applyFill="1" applyBorder="1" applyAlignment="1">
      <alignment horizontal="left"/>
    </xf>
    <xf numFmtId="0" fontId="2" fillId="0" borderId="917" xfId="0" applyFont="1" applyBorder="1" applyAlignment="1">
      <alignment horizontal="center" vertical="center"/>
    </xf>
    <xf numFmtId="166" fontId="4" fillId="0" borderId="918" xfId="0" applyNumberFormat="1" applyFont="1" applyBorder="1" applyAlignment="1">
      <alignment horizontal="center"/>
    </xf>
    <xf numFmtId="166" fontId="4" fillId="0" borderId="510" xfId="0" applyNumberFormat="1" applyFont="1" applyBorder="1" applyAlignment="1">
      <alignment horizontal="center"/>
    </xf>
    <xf numFmtId="0" fontId="2" fillId="0" borderId="919" xfId="0" applyFont="1" applyBorder="1" applyAlignment="1">
      <alignment horizontal="center" vertical="center"/>
    </xf>
    <xf numFmtId="21" fontId="4" fillId="3" borderId="28" xfId="0" applyNumberFormat="1" applyFont="1" applyFill="1" applyBorder="1" applyAlignment="1">
      <alignment horizontal="center"/>
    </xf>
    <xf numFmtId="165" fontId="4" fillId="3" borderId="91" xfId="0" applyNumberFormat="1" applyFont="1" applyFill="1" applyBorder="1" applyAlignment="1">
      <alignment horizontal="center"/>
    </xf>
    <xf numFmtId="45" fontId="4" fillId="0" borderId="27" xfId="0" applyNumberFormat="1" applyFont="1" applyBorder="1" applyAlignment="1">
      <alignment horizontal="center"/>
    </xf>
    <xf numFmtId="1" fontId="4" fillId="3" borderId="28" xfId="0" applyNumberFormat="1" applyFont="1" applyFill="1" applyBorder="1" applyAlignment="1">
      <alignment horizontal="center"/>
    </xf>
    <xf numFmtId="1" fontId="2" fillId="3" borderId="27" xfId="0" applyNumberFormat="1" applyFont="1" applyFill="1" applyBorder="1" applyAlignment="1">
      <alignment horizontal="center"/>
    </xf>
    <xf numFmtId="1" fontId="4" fillId="3" borderId="91" xfId="0" applyNumberFormat="1" applyFont="1" applyFill="1" applyBorder="1" applyAlignment="1">
      <alignment horizontal="center"/>
    </xf>
    <xf numFmtId="1" fontId="2" fillId="2" borderId="921" xfId="0" applyNumberFormat="1" applyFont="1" applyFill="1" applyBorder="1" applyAlignment="1">
      <alignment horizontal="left"/>
    </xf>
    <xf numFmtId="2" fontId="4" fillId="0" borderId="908" xfId="0" applyNumberFormat="1" applyFont="1" applyBorder="1" applyAlignment="1">
      <alignment horizontal="center"/>
    </xf>
    <xf numFmtId="167" fontId="4" fillId="0" borderId="922" xfId="0" applyNumberFormat="1" applyFont="1" applyBorder="1" applyAlignment="1">
      <alignment horizontal="center"/>
    </xf>
    <xf numFmtId="1" fontId="6" fillId="3" borderId="923" xfId="0" applyNumberFormat="1" applyFont="1" applyFill="1" applyBorder="1" applyAlignment="1">
      <alignment horizontal="center"/>
    </xf>
    <xf numFmtId="1" fontId="6" fillId="3" borderId="924" xfId="0" applyNumberFormat="1" applyFont="1" applyFill="1" applyBorder="1" applyAlignment="1">
      <alignment horizontal="center"/>
    </xf>
    <xf numFmtId="1" fontId="4" fillId="0" borderId="922" xfId="0" applyNumberFormat="1" applyFont="1" applyBorder="1" applyAlignment="1">
      <alignment horizontal="center"/>
    </xf>
    <xf numFmtId="1" fontId="4" fillId="0" borderId="923" xfId="0" applyNumberFormat="1" applyFont="1" applyBorder="1" applyAlignment="1">
      <alignment horizontal="center"/>
    </xf>
    <xf numFmtId="1" fontId="2" fillId="2" borderId="925" xfId="0" applyNumberFormat="1" applyFont="1" applyFill="1" applyBorder="1" applyAlignment="1">
      <alignment horizontal="left"/>
    </xf>
    <xf numFmtId="166" fontId="4" fillId="0" borderId="926" xfId="0" applyNumberFormat="1" applyFont="1" applyBorder="1" applyAlignment="1">
      <alignment horizontal="center"/>
    </xf>
    <xf numFmtId="1" fontId="4" fillId="0" borderId="927" xfId="0" applyNumberFormat="1" applyFont="1" applyBorder="1" applyAlignment="1">
      <alignment horizontal="center"/>
    </xf>
    <xf numFmtId="0" fontId="2" fillId="0" borderId="928" xfId="0" applyFont="1" applyBorder="1" applyAlignment="1">
      <alignment horizontal="center" vertical="center"/>
    </xf>
    <xf numFmtId="21" fontId="4" fillId="3" borderId="929" xfId="0" applyNumberFormat="1" applyFont="1" applyFill="1" applyBorder="1" applyAlignment="1">
      <alignment horizontal="center"/>
    </xf>
    <xf numFmtId="165" fontId="4" fillId="3" borderId="930" xfId="0" applyNumberFormat="1" applyFont="1" applyFill="1" applyBorder="1" applyAlignment="1">
      <alignment horizontal="center"/>
    </xf>
    <xf numFmtId="45" fontId="4" fillId="0" borderId="928" xfId="0" applyNumberFormat="1" applyFont="1" applyBorder="1" applyAlignment="1">
      <alignment horizontal="center"/>
    </xf>
    <xf numFmtId="1" fontId="4" fillId="3" borderId="929" xfId="0" applyNumberFormat="1" applyFont="1" applyFill="1" applyBorder="1" applyAlignment="1">
      <alignment horizontal="center"/>
    </xf>
    <xf numFmtId="1" fontId="2" fillId="3" borderId="928" xfId="0" applyNumberFormat="1" applyFont="1" applyFill="1" applyBorder="1" applyAlignment="1">
      <alignment horizontal="center"/>
    </xf>
    <xf numFmtId="1" fontId="4" fillId="3" borderId="930" xfId="0" applyNumberFormat="1" applyFont="1" applyFill="1" applyBorder="1" applyAlignment="1">
      <alignment horizontal="center"/>
    </xf>
    <xf numFmtId="167" fontId="4" fillId="0" borderId="927" xfId="0" applyNumberFormat="1" applyFont="1" applyBorder="1" applyAlignment="1">
      <alignment horizontal="center"/>
    </xf>
    <xf numFmtId="1" fontId="6" fillId="3" borderId="926" xfId="0" applyNumberFormat="1" applyFont="1" applyFill="1" applyBorder="1" applyAlignment="1">
      <alignment horizontal="center"/>
    </xf>
    <xf numFmtId="1" fontId="6" fillId="3" borderId="932" xfId="0" applyNumberFormat="1" applyFont="1" applyFill="1" applyBorder="1" applyAlignment="1">
      <alignment horizontal="center"/>
    </xf>
    <xf numFmtId="2" fontId="4" fillId="0" borderId="927" xfId="0" applyNumberFormat="1" applyFont="1" applyBorder="1" applyAlignment="1">
      <alignment horizontal="center"/>
    </xf>
    <xf numFmtId="1" fontId="4" fillId="0" borderId="926" xfId="0" applyNumberFormat="1" applyFont="1" applyBorder="1" applyAlignment="1">
      <alignment horizontal="center"/>
    </xf>
    <xf numFmtId="1" fontId="2" fillId="4" borderId="933" xfId="0" applyNumberFormat="1" applyFont="1" applyFill="1" applyBorder="1" applyAlignment="1">
      <alignment horizontal="left"/>
    </xf>
    <xf numFmtId="1" fontId="2" fillId="2" borderId="934" xfId="0" applyNumberFormat="1" applyFont="1" applyFill="1" applyBorder="1" applyAlignment="1">
      <alignment horizontal="left"/>
    </xf>
    <xf numFmtId="2" fontId="4" fillId="0" borderId="935" xfId="0" applyNumberFormat="1" applyFont="1" applyBorder="1" applyAlignment="1">
      <alignment horizontal="center"/>
    </xf>
    <xf numFmtId="2" fontId="4" fillId="0" borderId="936" xfId="0" applyNumberFormat="1" applyFont="1" applyBorder="1" applyAlignment="1">
      <alignment horizontal="center"/>
    </xf>
    <xf numFmtId="1" fontId="2" fillId="4" borderId="937" xfId="0" applyNumberFormat="1" applyFont="1" applyFill="1" applyBorder="1" applyAlignment="1">
      <alignment horizontal="left"/>
    </xf>
    <xf numFmtId="1" fontId="2" fillId="2" borderId="938" xfId="0" applyNumberFormat="1" applyFont="1" applyFill="1" applyBorder="1" applyAlignment="1">
      <alignment horizontal="left"/>
    </xf>
    <xf numFmtId="166" fontId="4" fillId="0" borderId="939" xfId="0" applyNumberFormat="1" applyFont="1" applyBorder="1" applyAlignment="1">
      <alignment horizontal="center"/>
    </xf>
    <xf numFmtId="1" fontId="4" fillId="0" borderId="940" xfId="0" applyNumberFormat="1" applyFont="1" applyBorder="1" applyAlignment="1">
      <alignment horizontal="center"/>
    </xf>
    <xf numFmtId="0" fontId="2" fillId="0" borderId="941" xfId="0" applyFont="1" applyBorder="1" applyAlignment="1">
      <alignment horizontal="center" vertical="center"/>
    </xf>
    <xf numFmtId="21" fontId="4" fillId="3" borderId="942" xfId="0" applyNumberFormat="1" applyFont="1" applyFill="1" applyBorder="1" applyAlignment="1">
      <alignment horizontal="center"/>
    </xf>
    <xf numFmtId="165" fontId="4" fillId="3" borderId="943" xfId="0" applyNumberFormat="1" applyFont="1" applyFill="1" applyBorder="1" applyAlignment="1">
      <alignment horizontal="center"/>
    </xf>
    <xf numFmtId="45" fontId="4" fillId="0" borderId="941" xfId="0" applyNumberFormat="1" applyFont="1" applyBorder="1" applyAlignment="1">
      <alignment horizontal="center"/>
    </xf>
    <xf numFmtId="1" fontId="4" fillId="3" borderId="942" xfId="0" applyNumberFormat="1" applyFont="1" applyFill="1" applyBorder="1" applyAlignment="1">
      <alignment horizontal="center"/>
    </xf>
    <xf numFmtId="1" fontId="2" fillId="3" borderId="941" xfId="0" applyNumberFormat="1" applyFont="1" applyFill="1" applyBorder="1" applyAlignment="1">
      <alignment horizontal="center"/>
    </xf>
    <xf numFmtId="1" fontId="4" fillId="3" borderId="943" xfId="0" applyNumberFormat="1" applyFont="1" applyFill="1" applyBorder="1" applyAlignment="1">
      <alignment horizontal="center"/>
    </xf>
    <xf numFmtId="167" fontId="4" fillId="0" borderId="940" xfId="0" applyNumberFormat="1" applyFont="1" applyBorder="1" applyAlignment="1">
      <alignment horizontal="center"/>
    </xf>
    <xf numFmtId="1" fontId="6" fillId="3" borderId="939" xfId="0" applyNumberFormat="1" applyFont="1" applyFill="1" applyBorder="1" applyAlignment="1">
      <alignment horizontal="center"/>
    </xf>
    <xf numFmtId="1" fontId="6" fillId="3" borderId="945" xfId="0" applyNumberFormat="1" applyFont="1" applyFill="1" applyBorder="1" applyAlignment="1">
      <alignment horizontal="center"/>
    </xf>
    <xf numFmtId="2" fontId="4" fillId="0" borderId="940" xfId="0" applyNumberFormat="1" applyFont="1" applyBorder="1" applyAlignment="1">
      <alignment horizontal="center"/>
    </xf>
    <xf numFmtId="1" fontId="4" fillId="0" borderId="939" xfId="0" applyNumberFormat="1" applyFont="1" applyBorder="1" applyAlignment="1">
      <alignment horizontal="center"/>
    </xf>
    <xf numFmtId="1" fontId="2" fillId="4" borderId="946" xfId="0" applyNumberFormat="1" applyFont="1" applyFill="1" applyBorder="1" applyAlignment="1">
      <alignment horizontal="left"/>
    </xf>
    <xf numFmtId="1" fontId="2" fillId="2" borderId="947" xfId="0" applyNumberFormat="1" applyFont="1" applyFill="1" applyBorder="1" applyAlignment="1">
      <alignment horizontal="left"/>
    </xf>
    <xf numFmtId="2" fontId="4" fillId="0" borderId="948" xfId="0" applyNumberFormat="1" applyFont="1" applyBorder="1" applyAlignment="1">
      <alignment horizontal="center"/>
    </xf>
    <xf numFmtId="2" fontId="4" fillId="0" borderId="949" xfId="0" applyNumberFormat="1" applyFont="1" applyBorder="1" applyAlignment="1">
      <alignment horizontal="center"/>
    </xf>
    <xf numFmtId="1" fontId="2" fillId="4" borderId="950" xfId="0" applyNumberFormat="1" applyFont="1" applyFill="1" applyBorder="1" applyAlignment="1">
      <alignment horizontal="left"/>
    </xf>
    <xf numFmtId="1" fontId="2" fillId="2" borderId="951" xfId="0" applyNumberFormat="1" applyFont="1" applyFill="1" applyBorder="1" applyAlignment="1">
      <alignment horizontal="left"/>
    </xf>
    <xf numFmtId="166" fontId="4" fillId="0" borderId="952" xfId="0" applyNumberFormat="1" applyFont="1" applyBorder="1" applyAlignment="1">
      <alignment horizontal="center"/>
    </xf>
    <xf numFmtId="1" fontId="4" fillId="0" borderId="953" xfId="0" applyNumberFormat="1" applyFont="1" applyBorder="1" applyAlignment="1">
      <alignment horizontal="center"/>
    </xf>
    <xf numFmtId="0" fontId="2" fillId="0" borderId="954" xfId="0" applyFont="1" applyBorder="1" applyAlignment="1">
      <alignment horizontal="center" vertical="center"/>
    </xf>
    <xf numFmtId="21" fontId="4" fillId="3" borderId="955" xfId="0" applyNumberFormat="1" applyFont="1" applyFill="1" applyBorder="1" applyAlignment="1">
      <alignment horizontal="center"/>
    </xf>
    <xf numFmtId="165" fontId="4" fillId="3" borderId="956" xfId="0" applyNumberFormat="1" applyFont="1" applyFill="1" applyBorder="1" applyAlignment="1">
      <alignment horizontal="center"/>
    </xf>
    <xf numFmtId="45" fontId="4" fillId="0" borderId="954" xfId="0" applyNumberFormat="1" applyFont="1" applyBorder="1" applyAlignment="1">
      <alignment horizontal="center"/>
    </xf>
    <xf numFmtId="1" fontId="4" fillId="3" borderId="955" xfId="0" applyNumberFormat="1" applyFont="1" applyFill="1" applyBorder="1" applyAlignment="1">
      <alignment horizontal="center"/>
    </xf>
    <xf numFmtId="1" fontId="2" fillId="3" borderId="954" xfId="0" applyNumberFormat="1" applyFont="1" applyFill="1" applyBorder="1" applyAlignment="1">
      <alignment horizontal="center"/>
    </xf>
    <xf numFmtId="1" fontId="4" fillId="3" borderId="956" xfId="0" applyNumberFormat="1" applyFont="1" applyFill="1" applyBorder="1" applyAlignment="1">
      <alignment horizontal="center"/>
    </xf>
    <xf numFmtId="167" fontId="4" fillId="0" borderId="953" xfId="0" applyNumberFormat="1" applyFont="1" applyBorder="1" applyAlignment="1">
      <alignment horizontal="center"/>
    </xf>
    <xf numFmtId="1" fontId="6" fillId="3" borderId="952" xfId="0" applyNumberFormat="1" applyFont="1" applyFill="1" applyBorder="1" applyAlignment="1">
      <alignment horizontal="center"/>
    </xf>
    <xf numFmtId="1" fontId="6" fillId="3" borderId="958" xfId="0" applyNumberFormat="1" applyFont="1" applyFill="1" applyBorder="1" applyAlignment="1">
      <alignment horizontal="center"/>
    </xf>
    <xf numFmtId="2" fontId="4" fillId="0" borderId="953" xfId="0" applyNumberFormat="1" applyFont="1" applyBorder="1" applyAlignment="1">
      <alignment horizontal="center"/>
    </xf>
    <xf numFmtId="1" fontId="4" fillId="0" borderId="952" xfId="0" applyNumberFormat="1" applyFont="1" applyBorder="1" applyAlignment="1">
      <alignment horizontal="center"/>
    </xf>
    <xf numFmtId="1" fontId="2" fillId="4" borderId="959" xfId="0" applyNumberFormat="1" applyFont="1" applyFill="1" applyBorder="1" applyAlignment="1">
      <alignment horizontal="left"/>
    </xf>
    <xf numFmtId="1" fontId="2" fillId="2" borderId="960" xfId="0" applyNumberFormat="1" applyFont="1" applyFill="1" applyBorder="1" applyAlignment="1">
      <alignment horizontal="left"/>
    </xf>
    <xf numFmtId="2" fontId="4" fillId="0" borderId="961" xfId="0" applyNumberFormat="1" applyFont="1" applyBorder="1" applyAlignment="1">
      <alignment horizontal="center"/>
    </xf>
    <xf numFmtId="2" fontId="4" fillId="0" borderId="962" xfId="0" applyNumberFormat="1" applyFont="1" applyBorder="1" applyAlignment="1">
      <alignment horizontal="center"/>
    </xf>
    <xf numFmtId="1" fontId="2" fillId="4" borderId="963" xfId="0" applyNumberFormat="1" applyFont="1" applyFill="1" applyBorder="1" applyAlignment="1">
      <alignment horizontal="left"/>
    </xf>
    <xf numFmtId="1" fontId="4" fillId="3" borderId="26" xfId="0" applyNumberFormat="1" applyFont="1" applyFill="1" applyBorder="1" applyAlignment="1">
      <alignment horizontal="center"/>
    </xf>
    <xf numFmtId="1" fontId="2" fillId="2" borderId="964" xfId="0" applyNumberFormat="1" applyFont="1" applyFill="1" applyBorder="1" applyAlignment="1">
      <alignment horizontal="left"/>
    </xf>
    <xf numFmtId="2" fontId="4" fillId="0" borderId="965" xfId="0" applyNumberFormat="1" applyFont="1" applyBorder="1" applyAlignment="1">
      <alignment horizontal="center"/>
    </xf>
    <xf numFmtId="1" fontId="2" fillId="4" borderId="966" xfId="0" applyNumberFormat="1" applyFont="1" applyFill="1" applyBorder="1" applyAlignment="1">
      <alignment horizontal="left"/>
    </xf>
    <xf numFmtId="1" fontId="2" fillId="2" borderId="967" xfId="0" applyNumberFormat="1" applyFont="1" applyFill="1" applyBorder="1" applyAlignment="1">
      <alignment horizontal="left"/>
    </xf>
    <xf numFmtId="166" fontId="4" fillId="0" borderId="968" xfId="0" applyNumberFormat="1" applyFont="1" applyBorder="1" applyAlignment="1">
      <alignment horizontal="center"/>
    </xf>
    <xf numFmtId="1" fontId="4" fillId="0" borderId="969" xfId="0" applyNumberFormat="1" applyFont="1" applyBorder="1" applyAlignment="1">
      <alignment horizontal="center"/>
    </xf>
    <xf numFmtId="0" fontId="2" fillId="0" borderId="970" xfId="0" applyFont="1" applyBorder="1" applyAlignment="1">
      <alignment horizontal="center" vertical="center"/>
    </xf>
    <xf numFmtId="21" fontId="4" fillId="3" borderId="971" xfId="0" applyNumberFormat="1" applyFont="1" applyFill="1" applyBorder="1" applyAlignment="1">
      <alignment horizontal="center"/>
    </xf>
    <xf numFmtId="165" fontId="4" fillId="3" borderId="972" xfId="0" applyNumberFormat="1" applyFont="1" applyFill="1" applyBorder="1" applyAlignment="1">
      <alignment horizontal="center"/>
    </xf>
    <xf numFmtId="45" fontId="4" fillId="0" borderId="973" xfId="0" applyNumberFormat="1" applyFont="1" applyBorder="1" applyAlignment="1">
      <alignment horizontal="center"/>
    </xf>
    <xf numFmtId="1" fontId="4" fillId="3" borderId="973" xfId="0" applyNumberFormat="1" applyFont="1" applyFill="1" applyBorder="1" applyAlignment="1">
      <alignment horizontal="center"/>
    </xf>
    <xf numFmtId="1" fontId="2" fillId="3" borderId="970" xfId="0" applyNumberFormat="1" applyFont="1" applyFill="1" applyBorder="1" applyAlignment="1">
      <alignment horizontal="center"/>
    </xf>
    <xf numFmtId="1" fontId="4" fillId="3" borderId="971" xfId="0" applyNumberFormat="1" applyFont="1" applyFill="1" applyBorder="1" applyAlignment="1">
      <alignment horizontal="center"/>
    </xf>
    <xf numFmtId="1" fontId="4" fillId="3" borderId="972" xfId="0" applyNumberFormat="1" applyFont="1" applyFill="1" applyBorder="1" applyAlignment="1">
      <alignment horizontal="center"/>
    </xf>
    <xf numFmtId="167" fontId="4" fillId="0" borderId="969" xfId="0" applyNumberFormat="1" applyFont="1" applyBorder="1" applyAlignment="1">
      <alignment horizontal="center"/>
    </xf>
    <xf numFmtId="1" fontId="6" fillId="3" borderId="968" xfId="0" applyNumberFormat="1" applyFont="1" applyFill="1" applyBorder="1" applyAlignment="1">
      <alignment horizontal="center"/>
    </xf>
    <xf numFmtId="1" fontId="6" fillId="3" borderId="975" xfId="0" applyNumberFormat="1" applyFont="1" applyFill="1" applyBorder="1" applyAlignment="1">
      <alignment horizontal="center"/>
    </xf>
    <xf numFmtId="2" fontId="4" fillId="0" borderId="969" xfId="0" applyNumberFormat="1" applyFont="1" applyBorder="1" applyAlignment="1">
      <alignment horizontal="center"/>
    </xf>
    <xf numFmtId="1" fontId="4" fillId="0" borderId="976" xfId="0" applyNumberFormat="1" applyFont="1" applyBorder="1" applyAlignment="1">
      <alignment horizontal="center"/>
    </xf>
    <xf numFmtId="2" fontId="4" fillId="0" borderId="976" xfId="0" applyNumberFormat="1" applyFont="1" applyBorder="1" applyAlignment="1">
      <alignment horizontal="center"/>
    </xf>
    <xf numFmtId="1" fontId="2" fillId="4" borderId="977" xfId="0" applyNumberFormat="1" applyFont="1" applyFill="1" applyBorder="1" applyAlignment="1">
      <alignment horizontal="left"/>
    </xf>
    <xf numFmtId="1" fontId="2" fillId="2" borderId="978" xfId="0" applyNumberFormat="1" applyFont="1" applyFill="1" applyBorder="1" applyAlignment="1">
      <alignment horizontal="left"/>
    </xf>
    <xf numFmtId="166" fontId="4" fillId="0" borderId="979" xfId="0" applyNumberFormat="1" applyFont="1" applyBorder="1" applyAlignment="1">
      <alignment horizontal="center"/>
    </xf>
    <xf numFmtId="1" fontId="4" fillId="0" borderId="980" xfId="0" applyNumberFormat="1" applyFont="1" applyBorder="1" applyAlignment="1">
      <alignment horizontal="center"/>
    </xf>
    <xf numFmtId="0" fontId="2" fillId="0" borderId="981" xfId="0" applyFont="1" applyBorder="1" applyAlignment="1">
      <alignment horizontal="center" vertical="center"/>
    </xf>
    <xf numFmtId="21" fontId="4" fillId="3" borderId="982" xfId="0" applyNumberFormat="1" applyFont="1" applyFill="1" applyBorder="1" applyAlignment="1">
      <alignment horizontal="center"/>
    </xf>
    <xf numFmtId="165" fontId="4" fillId="3" borderId="983" xfId="0" applyNumberFormat="1" applyFont="1" applyFill="1" applyBorder="1" applyAlignment="1">
      <alignment horizontal="center"/>
    </xf>
    <xf numFmtId="45" fontId="4" fillId="0" borderId="981" xfId="0" applyNumberFormat="1" applyFont="1" applyBorder="1" applyAlignment="1">
      <alignment horizontal="center"/>
    </xf>
    <xf numFmtId="1" fontId="4" fillId="3" borderId="982" xfId="0" applyNumberFormat="1" applyFont="1" applyFill="1" applyBorder="1" applyAlignment="1">
      <alignment horizontal="center"/>
    </xf>
    <xf numFmtId="1" fontId="2" fillId="3" borderId="981" xfId="0" applyNumberFormat="1" applyFont="1" applyFill="1" applyBorder="1" applyAlignment="1">
      <alignment horizontal="center"/>
    </xf>
    <xf numFmtId="1" fontId="4" fillId="3" borderId="983" xfId="0" applyNumberFormat="1" applyFont="1" applyFill="1" applyBorder="1" applyAlignment="1">
      <alignment horizontal="center"/>
    </xf>
    <xf numFmtId="167" fontId="4" fillId="0" borderId="984" xfId="0" applyNumberFormat="1" applyFont="1" applyBorder="1" applyAlignment="1">
      <alignment horizontal="center"/>
    </xf>
    <xf numFmtId="1" fontId="6" fillId="3" borderId="986" xfId="0" applyNumberFormat="1" applyFont="1" applyFill="1" applyBorder="1" applyAlignment="1">
      <alignment horizontal="center"/>
    </xf>
    <xf numFmtId="1" fontId="6" fillId="3" borderId="987" xfId="0" applyNumberFormat="1" applyFont="1" applyFill="1" applyBorder="1" applyAlignment="1">
      <alignment horizontal="center"/>
    </xf>
    <xf numFmtId="2" fontId="4" fillId="0" borderId="984" xfId="0" applyNumberFormat="1" applyFont="1" applyBorder="1" applyAlignment="1">
      <alignment horizontal="center"/>
    </xf>
    <xf numFmtId="1" fontId="4" fillId="0" borderId="986" xfId="0" applyNumberFormat="1" applyFont="1" applyBorder="1" applyAlignment="1">
      <alignment horizontal="center"/>
    </xf>
    <xf numFmtId="1" fontId="2" fillId="4" borderId="988" xfId="0" applyNumberFormat="1" applyFont="1" applyFill="1" applyBorder="1" applyAlignment="1">
      <alignment horizontal="left"/>
    </xf>
    <xf numFmtId="1" fontId="2" fillId="2" borderId="989" xfId="0" applyNumberFormat="1" applyFont="1" applyFill="1" applyBorder="1" applyAlignment="1">
      <alignment horizontal="left"/>
    </xf>
    <xf numFmtId="166" fontId="4" fillId="0" borderId="990" xfId="0" applyNumberFormat="1" applyFont="1" applyBorder="1" applyAlignment="1">
      <alignment horizontal="center"/>
    </xf>
    <xf numFmtId="1" fontId="4" fillId="0" borderId="991" xfId="0" applyNumberFormat="1" applyFont="1" applyBorder="1" applyAlignment="1">
      <alignment horizontal="center"/>
    </xf>
    <xf numFmtId="0" fontId="2" fillId="0" borderId="992" xfId="0" applyFont="1" applyBorder="1" applyAlignment="1">
      <alignment horizontal="center" vertical="center"/>
    </xf>
    <xf numFmtId="21" fontId="4" fillId="3" borderId="993" xfId="0" applyNumberFormat="1" applyFont="1" applyFill="1" applyBorder="1" applyAlignment="1">
      <alignment horizontal="center"/>
    </xf>
    <xf numFmtId="165" fontId="4" fillId="3" borderId="994" xfId="0" applyNumberFormat="1" applyFont="1" applyFill="1" applyBorder="1" applyAlignment="1">
      <alignment horizontal="center"/>
    </xf>
    <xf numFmtId="45" fontId="4" fillId="0" borderId="992" xfId="0" applyNumberFormat="1" applyFont="1" applyBorder="1" applyAlignment="1">
      <alignment horizontal="center"/>
    </xf>
    <xf numFmtId="1" fontId="4" fillId="3" borderId="993" xfId="0" applyNumberFormat="1" applyFont="1" applyFill="1" applyBorder="1" applyAlignment="1">
      <alignment horizontal="center"/>
    </xf>
    <xf numFmtId="1" fontId="2" fillId="3" borderId="992" xfId="0" applyNumberFormat="1" applyFont="1" applyFill="1" applyBorder="1" applyAlignment="1">
      <alignment horizontal="center"/>
    </xf>
    <xf numFmtId="1" fontId="4" fillId="3" borderId="994" xfId="0" applyNumberFormat="1" applyFont="1" applyFill="1" applyBorder="1" applyAlignment="1">
      <alignment horizontal="center"/>
    </xf>
    <xf numFmtId="167" fontId="4" fillId="0" borderId="991" xfId="0" applyNumberFormat="1" applyFont="1" applyBorder="1" applyAlignment="1">
      <alignment horizontal="center"/>
    </xf>
    <xf numFmtId="1" fontId="6" fillId="3" borderId="996" xfId="0" applyNumberFormat="1" applyFont="1" applyFill="1" applyBorder="1" applyAlignment="1">
      <alignment horizontal="center"/>
    </xf>
    <xf numFmtId="1" fontId="6" fillId="3" borderId="997" xfId="0" applyNumberFormat="1" applyFont="1" applyFill="1" applyBorder="1" applyAlignment="1">
      <alignment horizontal="center"/>
    </xf>
    <xf numFmtId="2" fontId="4" fillId="0" borderId="991" xfId="0" applyNumberFormat="1" applyFont="1" applyBorder="1" applyAlignment="1">
      <alignment horizontal="center"/>
    </xf>
    <xf numFmtId="1" fontId="4" fillId="0" borderId="996" xfId="0" applyNumberFormat="1" applyFont="1" applyBorder="1" applyAlignment="1">
      <alignment horizontal="center"/>
    </xf>
    <xf numFmtId="2" fontId="4" fillId="0" borderId="996" xfId="0" applyNumberFormat="1" applyFont="1" applyBorder="1" applyAlignment="1">
      <alignment horizontal="center"/>
    </xf>
    <xf numFmtId="1" fontId="2" fillId="4" borderId="998" xfId="0" applyNumberFormat="1" applyFont="1" applyFill="1" applyBorder="1" applyAlignment="1">
      <alignment horizontal="left"/>
    </xf>
    <xf numFmtId="166" fontId="4" fillId="0" borderId="999" xfId="0" applyNumberFormat="1" applyFont="1" applyBorder="1" applyAlignment="1">
      <alignment horizontal="center"/>
    </xf>
    <xf numFmtId="1" fontId="4" fillId="0" borderId="1000" xfId="0" applyNumberFormat="1" applyFont="1" applyBorder="1" applyAlignment="1">
      <alignment horizontal="center"/>
    </xf>
    <xf numFmtId="0" fontId="2" fillId="0" borderId="1001" xfId="0" applyFont="1" applyBorder="1" applyAlignment="1">
      <alignment horizontal="center" vertical="center"/>
    </xf>
    <xf numFmtId="21" fontId="4" fillId="3" borderId="1002" xfId="0" applyNumberFormat="1" applyFont="1" applyFill="1" applyBorder="1" applyAlignment="1">
      <alignment horizontal="center"/>
    </xf>
    <xf numFmtId="165" fontId="4" fillId="3" borderId="1003" xfId="0" applyNumberFormat="1" applyFont="1" applyFill="1" applyBorder="1" applyAlignment="1">
      <alignment horizontal="center"/>
    </xf>
    <xf numFmtId="45" fontId="4" fillId="0" borderId="1001" xfId="0" applyNumberFormat="1" applyFont="1" applyBorder="1" applyAlignment="1">
      <alignment horizontal="center"/>
    </xf>
    <xf numFmtId="1" fontId="4" fillId="3" borderId="1002" xfId="0" applyNumberFormat="1" applyFont="1" applyFill="1" applyBorder="1" applyAlignment="1">
      <alignment horizontal="center"/>
    </xf>
    <xf numFmtId="1" fontId="2" fillId="3" borderId="1001" xfId="0" applyNumberFormat="1" applyFont="1" applyFill="1" applyBorder="1" applyAlignment="1">
      <alignment horizontal="center"/>
    </xf>
    <xf numFmtId="1" fontId="4" fillId="3" borderId="1003" xfId="0" applyNumberFormat="1" applyFont="1" applyFill="1" applyBorder="1" applyAlignment="1">
      <alignment horizontal="center"/>
    </xf>
    <xf numFmtId="167" fontId="4" fillId="0" borderId="1000" xfId="0" applyNumberFormat="1" applyFont="1" applyBorder="1" applyAlignment="1">
      <alignment horizontal="center"/>
    </xf>
    <xf numFmtId="1" fontId="6" fillId="3" borderId="999" xfId="0" applyNumberFormat="1" applyFont="1" applyFill="1" applyBorder="1" applyAlignment="1">
      <alignment horizontal="center"/>
    </xf>
    <xf numFmtId="1" fontId="6" fillId="3" borderId="1005" xfId="0" applyNumberFormat="1" applyFont="1" applyFill="1" applyBorder="1" applyAlignment="1">
      <alignment horizontal="center"/>
    </xf>
    <xf numFmtId="2" fontId="4" fillId="0" borderId="1000" xfId="0" applyNumberFormat="1" applyFont="1" applyBorder="1" applyAlignment="1">
      <alignment horizontal="center"/>
    </xf>
    <xf numFmtId="1" fontId="4" fillId="0" borderId="999" xfId="0" applyNumberFormat="1" applyFont="1" applyBorder="1" applyAlignment="1">
      <alignment horizontal="center"/>
    </xf>
    <xf numFmtId="2" fontId="4" fillId="0" borderId="999" xfId="0" applyNumberFormat="1" applyFont="1" applyBorder="1" applyAlignment="1">
      <alignment horizontal="center"/>
    </xf>
    <xf numFmtId="0" fontId="2" fillId="0" borderId="461" xfId="0" applyFont="1" applyBorder="1" applyAlignment="1">
      <alignment horizontal="center" vertical="center"/>
    </xf>
    <xf numFmtId="0" fontId="2" fillId="0" borderId="1006" xfId="0" applyFont="1" applyBorder="1" applyAlignment="1">
      <alignment horizontal="center" vertical="center"/>
    </xf>
    <xf numFmtId="21" fontId="4" fillId="3" borderId="1007" xfId="0" applyNumberFormat="1" applyFont="1" applyFill="1" applyBorder="1" applyAlignment="1">
      <alignment horizontal="center"/>
    </xf>
    <xf numFmtId="165" fontId="4" fillId="3" borderId="1008" xfId="0" applyNumberFormat="1" applyFont="1" applyFill="1" applyBorder="1" applyAlignment="1">
      <alignment horizontal="center"/>
    </xf>
    <xf numFmtId="45" fontId="4" fillId="0" borderId="1009" xfId="0" applyNumberFormat="1" applyFont="1" applyBorder="1" applyAlignment="1">
      <alignment horizontal="center"/>
    </xf>
    <xf numFmtId="1" fontId="4" fillId="3" borderId="1007" xfId="0" applyNumberFormat="1" applyFont="1" applyFill="1" applyBorder="1" applyAlignment="1">
      <alignment horizontal="center"/>
    </xf>
    <xf numFmtId="1" fontId="2" fillId="3" borderId="1009" xfId="0" applyNumberFormat="1" applyFont="1" applyFill="1" applyBorder="1" applyAlignment="1">
      <alignment horizontal="center"/>
    </xf>
    <xf numFmtId="1" fontId="4" fillId="3" borderId="1008" xfId="0" applyNumberFormat="1" applyFont="1" applyFill="1" applyBorder="1" applyAlignment="1">
      <alignment horizontal="center"/>
    </xf>
    <xf numFmtId="167" fontId="4" fillId="0" borderId="1010" xfId="0" applyNumberFormat="1" applyFont="1" applyBorder="1" applyAlignment="1">
      <alignment horizontal="center"/>
    </xf>
    <xf numFmtId="166" fontId="4" fillId="0" borderId="1012" xfId="0" applyNumberFormat="1" applyFont="1" applyBorder="1" applyAlignment="1">
      <alignment horizontal="center"/>
    </xf>
    <xf numFmtId="1" fontId="4" fillId="0" borderId="1013" xfId="0" applyNumberFormat="1" applyFont="1" applyBorder="1" applyAlignment="1">
      <alignment horizontal="center"/>
    </xf>
    <xf numFmtId="0" fontId="2" fillId="0" borderId="1014" xfId="0" applyFont="1" applyBorder="1" applyAlignment="1">
      <alignment horizontal="center" vertical="center"/>
    </xf>
    <xf numFmtId="21" fontId="4" fillId="3" borderId="1015" xfId="0" applyNumberFormat="1" applyFont="1" applyFill="1" applyBorder="1" applyAlignment="1">
      <alignment horizontal="center"/>
    </xf>
    <xf numFmtId="165" fontId="4" fillId="3" borderId="1016" xfId="0" applyNumberFormat="1" applyFont="1" applyFill="1" applyBorder="1" applyAlignment="1">
      <alignment horizontal="center"/>
    </xf>
    <xf numFmtId="45" fontId="4" fillId="0" borderId="1017" xfId="0" applyNumberFormat="1" applyFont="1" applyBorder="1" applyAlignment="1">
      <alignment horizontal="center"/>
    </xf>
    <xf numFmtId="1" fontId="4" fillId="3" borderId="1015" xfId="0" applyNumberFormat="1" applyFont="1" applyFill="1" applyBorder="1" applyAlignment="1">
      <alignment horizontal="center"/>
    </xf>
    <xf numFmtId="1" fontId="2" fillId="3" borderId="1017" xfId="0" applyNumberFormat="1" applyFont="1" applyFill="1" applyBorder="1" applyAlignment="1">
      <alignment horizontal="center"/>
    </xf>
    <xf numFmtId="1" fontId="4" fillId="3" borderId="1016" xfId="0" applyNumberFormat="1" applyFont="1" applyFill="1" applyBorder="1" applyAlignment="1">
      <alignment horizontal="center"/>
    </xf>
    <xf numFmtId="167" fontId="4" fillId="0" borderId="1013" xfId="0" applyNumberFormat="1" applyFont="1" applyBorder="1" applyAlignment="1">
      <alignment horizontal="center"/>
    </xf>
    <xf numFmtId="2" fontId="4" fillId="0" borderId="1013" xfId="0" applyNumberFormat="1" applyFont="1" applyBorder="1" applyAlignment="1">
      <alignment horizontal="center"/>
    </xf>
    <xf numFmtId="166" fontId="4" fillId="0" borderId="996" xfId="0" applyNumberFormat="1" applyFont="1" applyBorder="1" applyAlignment="1">
      <alignment horizontal="center"/>
    </xf>
    <xf numFmtId="1" fontId="6" fillId="3" borderId="990" xfId="0" applyNumberFormat="1" applyFont="1" applyFill="1" applyBorder="1" applyAlignment="1">
      <alignment horizontal="center"/>
    </xf>
    <xf numFmtId="1" fontId="4" fillId="0" borderId="990" xfId="0" applyNumberFormat="1" applyFont="1" applyBorder="1" applyAlignment="1">
      <alignment horizontal="center"/>
    </xf>
    <xf numFmtId="0" fontId="2" fillId="0" borderId="1009" xfId="0" applyFont="1" applyBorder="1" applyAlignment="1">
      <alignment horizontal="center" vertical="center"/>
    </xf>
    <xf numFmtId="0" fontId="2" fillId="0" borderId="1017" xfId="0" applyFont="1" applyBorder="1" applyAlignment="1">
      <alignment horizontal="center" vertical="center"/>
    </xf>
    <xf numFmtId="1" fontId="4" fillId="0" borderId="1019" xfId="0" applyNumberFormat="1" applyFont="1" applyBorder="1" applyAlignment="1">
      <alignment horizontal="center"/>
    </xf>
    <xf numFmtId="2" fontId="4" fillId="0" borderId="990" xfId="0" applyNumberFormat="1" applyFont="1" applyBorder="1" applyAlignment="1">
      <alignment horizontal="center"/>
    </xf>
    <xf numFmtId="1" fontId="4" fillId="0" borderId="640" xfId="0" applyNumberFormat="1" applyFont="1" applyBorder="1" applyAlignment="1">
      <alignment horizontal="center"/>
    </xf>
    <xf numFmtId="0" fontId="2" fillId="0" borderId="1020" xfId="0" applyFont="1" applyBorder="1" applyAlignment="1">
      <alignment horizontal="center" vertical="center"/>
    </xf>
    <xf numFmtId="21" fontId="4" fillId="3" borderId="1021" xfId="0" applyNumberFormat="1" applyFont="1" applyFill="1" applyBorder="1" applyAlignment="1">
      <alignment horizontal="center"/>
    </xf>
    <xf numFmtId="165" fontId="4" fillId="3" borderId="1022" xfId="0" applyNumberFormat="1" applyFont="1" applyFill="1" applyBorder="1" applyAlignment="1">
      <alignment horizontal="center"/>
    </xf>
    <xf numFmtId="45" fontId="4" fillId="0" borderId="1023" xfId="0" applyNumberFormat="1" applyFont="1" applyBorder="1" applyAlignment="1">
      <alignment horizontal="center"/>
    </xf>
    <xf numFmtId="1" fontId="4" fillId="3" borderId="1021" xfId="0" applyNumberFormat="1" applyFont="1" applyFill="1" applyBorder="1" applyAlignment="1">
      <alignment horizontal="center"/>
    </xf>
    <xf numFmtId="1" fontId="2" fillId="3" borderId="1023" xfId="0" applyNumberFormat="1" applyFont="1" applyFill="1" applyBorder="1" applyAlignment="1">
      <alignment horizontal="center"/>
    </xf>
    <xf numFmtId="1" fontId="4" fillId="3" borderId="1022" xfId="0" applyNumberFormat="1" applyFont="1" applyFill="1" applyBorder="1" applyAlignment="1">
      <alignment horizontal="center"/>
    </xf>
    <xf numFmtId="167" fontId="4" fillId="0" borderId="1024" xfId="0" applyNumberFormat="1" applyFont="1" applyBorder="1" applyAlignment="1">
      <alignment horizontal="center"/>
    </xf>
    <xf numFmtId="0" fontId="2" fillId="0" borderId="1023" xfId="0" applyFont="1" applyBorder="1" applyAlignment="1">
      <alignment horizontal="center" vertical="center"/>
    </xf>
    <xf numFmtId="1" fontId="4" fillId="0" borderId="1012" xfId="0" applyNumberFormat="1" applyFont="1" applyBorder="1" applyAlignment="1">
      <alignment horizontal="center"/>
    </xf>
    <xf numFmtId="0" fontId="2" fillId="0" borderId="1013" xfId="0" applyFont="1" applyBorder="1" applyAlignment="1">
      <alignment horizontal="center" vertical="center"/>
    </xf>
    <xf numFmtId="0" fontId="2" fillId="0" borderId="991" xfId="0" applyFont="1" applyBorder="1" applyAlignment="1">
      <alignment horizontal="center" vertical="center"/>
    </xf>
    <xf numFmtId="0" fontId="2" fillId="0" borderId="186" xfId="0" applyFont="1" applyBorder="1" applyAlignment="1">
      <alignment horizontal="center" vertical="center"/>
    </xf>
    <xf numFmtId="1" fontId="4" fillId="0" borderId="1026" xfId="0" applyNumberFormat="1" applyFont="1" applyBorder="1" applyAlignment="1">
      <alignment horizontal="center"/>
    </xf>
    <xf numFmtId="21" fontId="4" fillId="0" borderId="1007" xfId="0" applyNumberFormat="1" applyFont="1" applyBorder="1" applyAlignment="1">
      <alignment horizontal="center"/>
    </xf>
    <xf numFmtId="165" fontId="4" fillId="0" borderId="1008" xfId="0" applyNumberFormat="1" applyFont="1" applyBorder="1" applyAlignment="1">
      <alignment horizontal="center"/>
    </xf>
    <xf numFmtId="1" fontId="4" fillId="0" borderId="1007" xfId="0" applyNumberFormat="1" applyFont="1" applyBorder="1" applyAlignment="1">
      <alignment horizontal="center"/>
    </xf>
    <xf numFmtId="1" fontId="2" fillId="0" borderId="1009" xfId="0" applyNumberFormat="1" applyFont="1" applyBorder="1" applyAlignment="1">
      <alignment horizontal="center"/>
    </xf>
    <xf numFmtId="1" fontId="4" fillId="0" borderId="1008" xfId="0" applyNumberFormat="1" applyFont="1" applyBorder="1" applyAlignment="1">
      <alignment horizontal="center"/>
    </xf>
    <xf numFmtId="165" fontId="4" fillId="3" borderId="992" xfId="0" applyNumberFormat="1" applyFont="1" applyFill="1" applyBorder="1" applyAlignment="1">
      <alignment horizontal="center"/>
    </xf>
    <xf numFmtId="165" fontId="4" fillId="3" borderId="1009" xfId="0" applyNumberFormat="1" applyFont="1" applyFill="1" applyBorder="1" applyAlignment="1">
      <alignment horizontal="center"/>
    </xf>
    <xf numFmtId="165" fontId="4" fillId="3" borderId="27" xfId="0" applyNumberFormat="1" applyFont="1" applyFill="1" applyBorder="1" applyAlignment="1">
      <alignment horizontal="center"/>
    </xf>
    <xf numFmtId="166" fontId="4" fillId="3" borderId="1012" xfId="0" applyNumberFormat="1" applyFont="1" applyFill="1" applyBorder="1" applyAlignment="1">
      <alignment horizontal="center"/>
    </xf>
    <xf numFmtId="1" fontId="4" fillId="3" borderId="49" xfId="0" applyNumberFormat="1" applyFont="1" applyFill="1" applyBorder="1" applyAlignment="1">
      <alignment horizontal="center"/>
    </xf>
    <xf numFmtId="45" fontId="4" fillId="3" borderId="1023" xfId="0" applyNumberFormat="1" applyFont="1" applyFill="1" applyBorder="1" applyAlignment="1">
      <alignment horizontal="center"/>
    </xf>
    <xf numFmtId="167" fontId="4" fillId="3" borderId="1024" xfId="0" applyNumberFormat="1" applyFont="1" applyFill="1" applyBorder="1" applyAlignment="1">
      <alignment horizontal="center"/>
    </xf>
    <xf numFmtId="1" fontId="4" fillId="3" borderId="1013" xfId="0" applyNumberFormat="1" applyFont="1" applyFill="1" applyBorder="1" applyAlignment="1">
      <alignment horizontal="center"/>
    </xf>
    <xf numFmtId="1" fontId="4" fillId="3" borderId="178" xfId="0" applyNumberFormat="1" applyFont="1" applyFill="1" applyBorder="1" applyAlignment="1">
      <alignment horizontal="center"/>
    </xf>
    <xf numFmtId="2" fontId="4" fillId="3" borderId="49" xfId="0" applyNumberFormat="1" applyFont="1" applyFill="1" applyBorder="1" applyAlignment="1">
      <alignment horizontal="center"/>
    </xf>
    <xf numFmtId="166" fontId="4" fillId="3" borderId="990" xfId="0" applyNumberFormat="1" applyFont="1" applyFill="1" applyBorder="1" applyAlignment="1">
      <alignment horizontal="center"/>
    </xf>
    <xf numFmtId="1" fontId="4" fillId="3" borderId="990" xfId="0" applyNumberFormat="1" applyFont="1" applyFill="1" applyBorder="1" applyAlignment="1">
      <alignment horizontal="center"/>
    </xf>
    <xf numFmtId="45" fontId="4" fillId="3" borderId="992" xfId="0" applyNumberFormat="1" applyFont="1" applyFill="1" applyBorder="1" applyAlignment="1">
      <alignment horizontal="center"/>
    </xf>
    <xf numFmtId="167" fontId="4" fillId="3" borderId="991" xfId="0" applyNumberFormat="1" applyFont="1" applyFill="1" applyBorder="1" applyAlignment="1">
      <alignment horizontal="center"/>
    </xf>
    <xf numFmtId="1" fontId="4" fillId="3" borderId="1019" xfId="0" applyNumberFormat="1" applyFont="1" applyFill="1" applyBorder="1" applyAlignment="1">
      <alignment horizontal="center"/>
    </xf>
    <xf numFmtId="1" fontId="4" fillId="3" borderId="1026" xfId="0" applyNumberFormat="1" applyFont="1" applyFill="1" applyBorder="1" applyAlignment="1">
      <alignment horizontal="center"/>
    </xf>
    <xf numFmtId="2" fontId="4" fillId="3" borderId="990" xfId="0" applyNumberFormat="1" applyFont="1" applyFill="1" applyBorder="1" applyAlignment="1">
      <alignment horizontal="center"/>
    </xf>
    <xf numFmtId="1" fontId="4" fillId="3" borderId="165" xfId="0" applyNumberFormat="1" applyFont="1" applyFill="1" applyBorder="1" applyAlignment="1">
      <alignment horizontal="center"/>
    </xf>
    <xf numFmtId="45" fontId="4" fillId="3" borderId="1009" xfId="0" applyNumberFormat="1" applyFont="1" applyFill="1" applyBorder="1" applyAlignment="1">
      <alignment horizontal="center"/>
    </xf>
    <xf numFmtId="167" fontId="4" fillId="3" borderId="1010" xfId="0" applyNumberFormat="1" applyFont="1" applyFill="1" applyBorder="1" applyAlignment="1">
      <alignment horizontal="center"/>
    </xf>
    <xf numFmtId="2" fontId="4" fillId="3" borderId="165" xfId="0" applyNumberFormat="1" applyFont="1" applyFill="1" applyBorder="1" applyAlignment="1">
      <alignment horizontal="center"/>
    </xf>
    <xf numFmtId="1" fontId="4" fillId="0" borderId="1010" xfId="0" applyNumberFormat="1" applyFont="1" applyBorder="1" applyAlignment="1">
      <alignment horizontal="center"/>
    </xf>
    <xf numFmtId="2" fontId="4" fillId="0" borderId="1010" xfId="0" applyNumberFormat="1" applyFont="1" applyBorder="1" applyAlignment="1">
      <alignment horizontal="center"/>
    </xf>
    <xf numFmtId="166" fontId="4" fillId="0" borderId="1027" xfId="0" applyNumberFormat="1" applyFont="1" applyBorder="1" applyAlignment="1">
      <alignment horizontal="center"/>
    </xf>
    <xf numFmtId="0" fontId="2" fillId="0" borderId="1010" xfId="0" applyFont="1" applyBorder="1" applyAlignment="1">
      <alignment horizontal="center" vertical="center"/>
    </xf>
    <xf numFmtId="1" fontId="4" fillId="5" borderId="49" xfId="0" applyNumberFormat="1" applyFont="1" applyFill="1" applyBorder="1" applyAlignment="1">
      <alignment horizontal="center"/>
    </xf>
    <xf numFmtId="21" fontId="4" fillId="0" borderId="995" xfId="0" applyNumberFormat="1" applyFont="1" applyBorder="1" applyAlignment="1">
      <alignment horizontal="center"/>
    </xf>
    <xf numFmtId="1" fontId="4" fillId="0" borderId="1027" xfId="0" applyNumberFormat="1" applyFont="1" applyBorder="1" applyAlignment="1">
      <alignment horizontal="center"/>
    </xf>
    <xf numFmtId="21" fontId="4" fillId="0" borderId="1011" xfId="0" applyNumberFormat="1" applyFont="1" applyBorder="1" applyAlignment="1">
      <alignment horizontal="center"/>
    </xf>
    <xf numFmtId="21" fontId="4" fillId="0" borderId="1018" xfId="0" applyNumberFormat="1" applyFont="1" applyBorder="1" applyAlignment="1">
      <alignment horizontal="center"/>
    </xf>
    <xf numFmtId="1" fontId="4" fillId="0" borderId="1024" xfId="0" applyNumberFormat="1" applyFont="1" applyBorder="1" applyAlignment="1">
      <alignment horizontal="center"/>
    </xf>
    <xf numFmtId="21" fontId="4" fillId="3" borderId="995" xfId="0" applyNumberFormat="1" applyFont="1" applyFill="1" applyBorder="1" applyAlignment="1">
      <alignment horizontal="center"/>
    </xf>
    <xf numFmtId="21" fontId="4" fillId="3" borderId="1011" xfId="0" applyNumberFormat="1" applyFont="1" applyFill="1" applyBorder="1" applyAlignment="1">
      <alignment horizontal="center"/>
    </xf>
    <xf numFmtId="21" fontId="4" fillId="3" borderId="1018" xfId="0" applyNumberFormat="1" applyFont="1" applyFill="1" applyBorder="1" applyAlignment="1">
      <alignment horizontal="center"/>
    </xf>
    <xf numFmtId="0" fontId="2" fillId="5" borderId="1010" xfId="0" applyFont="1" applyFill="1" applyBorder="1" applyAlignment="1">
      <alignment horizontal="center" vertical="center"/>
    </xf>
    <xf numFmtId="0" fontId="2" fillId="5" borderId="167" xfId="0" applyFont="1" applyFill="1" applyBorder="1" applyAlignment="1">
      <alignment horizontal="center" vertical="center"/>
    </xf>
    <xf numFmtId="166" fontId="4" fillId="0" borderId="986" xfId="0" applyNumberFormat="1" applyFont="1" applyBorder="1" applyAlignment="1">
      <alignment horizontal="center"/>
    </xf>
    <xf numFmtId="1" fontId="4" fillId="0" borderId="984" xfId="0" applyNumberFormat="1" applyFont="1" applyBorder="1" applyAlignment="1">
      <alignment horizontal="center"/>
    </xf>
    <xf numFmtId="0" fontId="2" fillId="0" borderId="640" xfId="0" applyFont="1" applyBorder="1" applyAlignment="1">
      <alignment horizontal="center" vertical="center"/>
    </xf>
    <xf numFmtId="1" fontId="6" fillId="3" borderId="979" xfId="0" applyNumberFormat="1" applyFont="1" applyFill="1" applyBorder="1" applyAlignment="1">
      <alignment horizontal="center"/>
    </xf>
    <xf numFmtId="1" fontId="4" fillId="0" borderId="979" xfId="0" applyNumberFormat="1" applyFont="1" applyBorder="1" applyAlignment="1">
      <alignment horizontal="center"/>
    </xf>
    <xf numFmtId="2" fontId="4" fillId="0" borderId="979" xfId="0" applyNumberFormat="1" applyFont="1" applyBorder="1" applyAlignment="1">
      <alignment horizontal="center"/>
    </xf>
    <xf numFmtId="0" fontId="2" fillId="0" borderId="984" xfId="0" applyFont="1" applyBorder="1" applyAlignment="1">
      <alignment horizontal="center" vertical="center"/>
    </xf>
    <xf numFmtId="2" fontId="4" fillId="0" borderId="11" xfId="0" applyNumberFormat="1" applyFont="1" applyBorder="1" applyAlignment="1">
      <alignment horizontal="center"/>
    </xf>
    <xf numFmtId="1" fontId="4" fillId="0" borderId="1028" xfId="0" applyNumberFormat="1" applyFont="1" applyBorder="1" applyAlignment="1">
      <alignment horizontal="center"/>
    </xf>
    <xf numFmtId="0" fontId="2" fillId="0" borderId="984" xfId="0" applyFont="1" applyBorder="1" applyAlignment="1">
      <alignment horizontal="center"/>
    </xf>
    <xf numFmtId="0" fontId="2" fillId="0" borderId="167" xfId="0" applyFont="1" applyBorder="1" applyAlignment="1">
      <alignment horizontal="center"/>
    </xf>
    <xf numFmtId="0" fontId="2" fillId="0" borderId="1013" xfId="0" applyFont="1" applyBorder="1" applyAlignment="1">
      <alignment horizontal="center"/>
    </xf>
    <xf numFmtId="166" fontId="4" fillId="7" borderId="1012" xfId="0" applyNumberFormat="1" applyFont="1" applyFill="1" applyBorder="1" applyAlignment="1">
      <alignment horizontal="center"/>
    </xf>
    <xf numFmtId="1" fontId="4" fillId="7" borderId="1013" xfId="0" applyNumberFormat="1" applyFont="1" applyFill="1" applyBorder="1" applyAlignment="1">
      <alignment horizontal="center"/>
    </xf>
    <xf numFmtId="0" fontId="2" fillId="7" borderId="9" xfId="0" applyFont="1" applyFill="1" applyBorder="1" applyAlignment="1">
      <alignment horizontal="center" vertical="center"/>
    </xf>
    <xf numFmtId="21" fontId="4" fillId="7" borderId="1015" xfId="0" applyNumberFormat="1" applyFont="1" applyFill="1" applyBorder="1" applyAlignment="1">
      <alignment horizontal="center"/>
    </xf>
    <xf numFmtId="165" fontId="4" fillId="7" borderId="1016" xfId="0" applyNumberFormat="1" applyFont="1" applyFill="1" applyBorder="1" applyAlignment="1">
      <alignment horizontal="center"/>
    </xf>
    <xf numFmtId="45" fontId="4" fillId="7" borderId="1017" xfId="0" applyNumberFormat="1" applyFont="1" applyFill="1" applyBorder="1" applyAlignment="1">
      <alignment horizontal="center"/>
    </xf>
    <xf numFmtId="1" fontId="4" fillId="7" borderId="1015" xfId="0" applyNumberFormat="1" applyFont="1" applyFill="1" applyBorder="1" applyAlignment="1">
      <alignment horizontal="center"/>
    </xf>
    <xf numFmtId="1" fontId="2" fillId="7" borderId="1017" xfId="0" applyNumberFormat="1" applyFont="1" applyFill="1" applyBorder="1" applyAlignment="1">
      <alignment horizontal="center"/>
    </xf>
    <xf numFmtId="1" fontId="4" fillId="7" borderId="1016" xfId="0" applyNumberFormat="1" applyFont="1" applyFill="1" applyBorder="1" applyAlignment="1">
      <alignment horizontal="center"/>
    </xf>
    <xf numFmtId="167" fontId="4" fillId="7" borderId="1013" xfId="0" applyNumberFormat="1" applyFont="1" applyFill="1" applyBorder="1" applyAlignment="1">
      <alignment horizontal="center"/>
    </xf>
    <xf numFmtId="1" fontId="6" fillId="7" borderId="178" xfId="0" applyNumberFormat="1" applyFont="1" applyFill="1" applyBorder="1" applyAlignment="1">
      <alignment horizontal="center"/>
    </xf>
    <xf numFmtId="1" fontId="6" fillId="7" borderId="179" xfId="0" applyNumberFormat="1" applyFont="1" applyFill="1" applyBorder="1" applyAlignment="1">
      <alignment horizontal="center"/>
    </xf>
    <xf numFmtId="2" fontId="4" fillId="7" borderId="197" xfId="0" applyNumberFormat="1" applyFont="1" applyFill="1" applyBorder="1" applyAlignment="1">
      <alignment horizontal="center"/>
    </xf>
    <xf numFmtId="1" fontId="4" fillId="7" borderId="197" xfId="0" applyNumberFormat="1" applyFont="1" applyFill="1" applyBorder="1" applyAlignment="1">
      <alignment horizontal="center"/>
    </xf>
    <xf numFmtId="1" fontId="4" fillId="7" borderId="178" xfId="0" applyNumberFormat="1" applyFont="1" applyFill="1" applyBorder="1" applyAlignment="1">
      <alignment horizontal="center"/>
    </xf>
    <xf numFmtId="2" fontId="4" fillId="0" borderId="186" xfId="0" applyNumberFormat="1" applyFont="1" applyBorder="1" applyAlignment="1">
      <alignment horizontal="center"/>
    </xf>
    <xf numFmtId="1" fontId="2" fillId="3" borderId="980" xfId="0" applyNumberFormat="1" applyFont="1" applyFill="1" applyBorder="1" applyAlignment="1">
      <alignment horizontal="center"/>
    </xf>
    <xf numFmtId="2" fontId="4" fillId="0" borderId="980" xfId="0" applyNumberFormat="1" applyFont="1" applyBorder="1" applyAlignment="1">
      <alignment horizontal="center"/>
    </xf>
    <xf numFmtId="0" fontId="8" fillId="5" borderId="167" xfId="1" applyFont="1" applyFill="1" applyBorder="1" applyAlignment="1">
      <alignment horizontal="center" vertical="center"/>
    </xf>
    <xf numFmtId="1" fontId="4" fillId="0" borderId="1029" xfId="0" applyNumberFormat="1" applyFont="1" applyBorder="1" applyAlignment="1">
      <alignment horizontal="center"/>
    </xf>
    <xf numFmtId="45" fontId="4" fillId="0" borderId="970" xfId="0" applyNumberFormat="1" applyFont="1" applyBorder="1" applyAlignment="1">
      <alignment horizontal="center"/>
    </xf>
    <xf numFmtId="2" fontId="4" fillId="0" borderId="1029" xfId="0" applyNumberFormat="1" applyFont="1" applyBorder="1" applyAlignment="1">
      <alignment horizontal="center"/>
    </xf>
    <xf numFmtId="1" fontId="4" fillId="0" borderId="1030" xfId="0" applyNumberFormat="1" applyFont="1" applyBorder="1" applyAlignment="1">
      <alignment horizontal="center"/>
    </xf>
    <xf numFmtId="1" fontId="4" fillId="0" borderId="968" xfId="0" applyNumberFormat="1" applyFont="1" applyBorder="1" applyAlignment="1">
      <alignment horizontal="center"/>
    </xf>
    <xf numFmtId="2" fontId="4" fillId="0" borderId="968" xfId="0" applyNumberFormat="1" applyFont="1" applyBorder="1" applyAlignment="1">
      <alignment horizontal="center"/>
    </xf>
    <xf numFmtId="166" fontId="4" fillId="0" borderId="1031" xfId="0" applyNumberFormat="1" applyFont="1" applyBorder="1" applyAlignment="1">
      <alignment horizontal="center"/>
    </xf>
    <xf numFmtId="0" fontId="2" fillId="0" borderId="1032" xfId="0" applyFont="1" applyBorder="1" applyAlignment="1">
      <alignment horizontal="center" vertical="center"/>
    </xf>
    <xf numFmtId="1" fontId="6" fillId="3" borderId="1031" xfId="0" applyNumberFormat="1" applyFont="1" applyFill="1" applyBorder="1" applyAlignment="1">
      <alignment horizontal="center"/>
    </xf>
    <xf numFmtId="1" fontId="6" fillId="3" borderId="1033" xfId="0" applyNumberFormat="1" applyFont="1" applyFill="1" applyBorder="1" applyAlignment="1">
      <alignment horizontal="center"/>
    </xf>
    <xf numFmtId="1" fontId="4" fillId="0" borderId="1031" xfId="0" applyNumberFormat="1" applyFont="1" applyBorder="1" applyAlignment="1">
      <alignment horizontal="center"/>
    </xf>
    <xf numFmtId="2" fontId="4" fillId="0" borderId="1031" xfId="0" applyNumberFormat="1" applyFont="1" applyBorder="1" applyAlignment="1">
      <alignment horizontal="center"/>
    </xf>
    <xf numFmtId="2" fontId="4" fillId="0" borderId="5" xfId="0" applyNumberFormat="1" applyFont="1" applyBorder="1" applyAlignment="1">
      <alignment horizontal="center"/>
    </xf>
    <xf numFmtId="166" fontId="4" fillId="0" borderId="969" xfId="0" applyNumberFormat="1" applyFont="1" applyBorder="1" applyAlignment="1">
      <alignment horizontal="center"/>
    </xf>
    <xf numFmtId="0" fontId="2" fillId="0" borderId="969" xfId="0" applyFont="1" applyBorder="1" applyAlignment="1">
      <alignment horizontal="center" vertical="center"/>
    </xf>
    <xf numFmtId="21" fontId="4" fillId="3" borderId="969" xfId="0" applyNumberFormat="1" applyFont="1" applyFill="1" applyBorder="1" applyAlignment="1">
      <alignment horizontal="center"/>
    </xf>
    <xf numFmtId="165" fontId="4" fillId="3" borderId="969" xfId="0" applyNumberFormat="1" applyFont="1" applyFill="1" applyBorder="1" applyAlignment="1">
      <alignment horizontal="center"/>
    </xf>
    <xf numFmtId="45" fontId="4" fillId="0" borderId="969" xfId="0" applyNumberFormat="1" applyFont="1" applyBorder="1" applyAlignment="1">
      <alignment horizontal="center"/>
    </xf>
    <xf numFmtId="1" fontId="4" fillId="3" borderId="969" xfId="0" applyNumberFormat="1" applyFont="1" applyFill="1" applyBorder="1" applyAlignment="1">
      <alignment horizontal="center"/>
    </xf>
    <xf numFmtId="1" fontId="2" fillId="3" borderId="969" xfId="0" applyNumberFormat="1" applyFont="1" applyFill="1" applyBorder="1" applyAlignment="1">
      <alignment horizontal="center"/>
    </xf>
    <xf numFmtId="1" fontId="4" fillId="3" borderId="968" xfId="0" applyNumberFormat="1" applyFont="1" applyFill="1" applyBorder="1" applyAlignment="1">
      <alignment horizontal="center"/>
    </xf>
    <xf numFmtId="1" fontId="6" fillId="3" borderId="1034" xfId="0" applyNumberFormat="1" applyFont="1" applyFill="1" applyBorder="1" applyAlignment="1">
      <alignment horizontal="center"/>
    </xf>
    <xf numFmtId="166" fontId="4" fillId="0" borderId="1010" xfId="0" applyNumberFormat="1" applyFont="1" applyBorder="1" applyAlignment="1">
      <alignment horizontal="center"/>
    </xf>
    <xf numFmtId="21" fontId="4" fillId="3" borderId="1010" xfId="0" applyNumberFormat="1" applyFont="1" applyFill="1" applyBorder="1" applyAlignment="1">
      <alignment horizontal="center"/>
    </xf>
    <xf numFmtId="165" fontId="4" fillId="3" borderId="1010" xfId="0" applyNumberFormat="1" applyFont="1" applyFill="1" applyBorder="1" applyAlignment="1">
      <alignment horizontal="center"/>
    </xf>
    <xf numFmtId="45" fontId="4" fillId="0" borderId="1010" xfId="0" applyNumberFormat="1" applyFont="1" applyBorder="1" applyAlignment="1">
      <alignment horizontal="center"/>
    </xf>
    <xf numFmtId="1" fontId="4" fillId="3" borderId="1010" xfId="0" applyNumberFormat="1" applyFont="1" applyFill="1" applyBorder="1" applyAlignment="1">
      <alignment horizontal="center"/>
    </xf>
    <xf numFmtId="1" fontId="2" fillId="3" borderId="1010" xfId="0" applyNumberFormat="1" applyFont="1" applyFill="1" applyBorder="1" applyAlignment="1">
      <alignment horizontal="center"/>
    </xf>
    <xf numFmtId="1" fontId="4" fillId="3" borderId="1027" xfId="0" applyNumberFormat="1" applyFont="1" applyFill="1" applyBorder="1" applyAlignment="1">
      <alignment horizontal="center"/>
    </xf>
    <xf numFmtId="1" fontId="6" fillId="3" borderId="1027" xfId="0" applyNumberFormat="1" applyFont="1" applyFill="1" applyBorder="1" applyAlignment="1">
      <alignment horizontal="center"/>
    </xf>
    <xf numFmtId="1" fontId="6" fillId="3" borderId="1035" xfId="0" applyNumberFormat="1" applyFont="1" applyFill="1" applyBorder="1" applyAlignment="1">
      <alignment horizontal="center"/>
    </xf>
    <xf numFmtId="1" fontId="6" fillId="3" borderId="1036" xfId="0" applyNumberFormat="1" applyFont="1" applyFill="1" applyBorder="1" applyAlignment="1">
      <alignment horizontal="center"/>
    </xf>
    <xf numFmtId="2" fontId="4" fillId="0" borderId="1027" xfId="0" applyNumberFormat="1" applyFont="1" applyBorder="1" applyAlignment="1">
      <alignment horizontal="center"/>
    </xf>
    <xf numFmtId="1" fontId="2" fillId="4" borderId="651" xfId="0" applyNumberFormat="1" applyFont="1" applyFill="1" applyBorder="1" applyAlignment="1">
      <alignment horizontal="left"/>
    </xf>
    <xf numFmtId="1" fontId="2" fillId="4" borderId="6" xfId="0" applyNumberFormat="1" applyFont="1" applyFill="1" applyBorder="1" applyAlignment="1">
      <alignment horizontal="left"/>
    </xf>
    <xf numFmtId="1" fontId="2" fillId="0" borderId="651" xfId="0" applyNumberFormat="1" applyFont="1" applyBorder="1" applyAlignment="1">
      <alignment horizontal="left"/>
    </xf>
    <xf numFmtId="2" fontId="2" fillId="0" borderId="5" xfId="0" applyNumberFormat="1" applyFont="1" applyBorder="1" applyAlignment="1">
      <alignment horizontal="left"/>
    </xf>
    <xf numFmtId="166" fontId="4" fillId="0" borderId="1024" xfId="0" applyNumberFormat="1" applyFont="1" applyBorder="1" applyAlignment="1">
      <alignment horizontal="center"/>
    </xf>
    <xf numFmtId="0" fontId="2" fillId="0" borderId="1024" xfId="0" applyFont="1" applyBorder="1" applyAlignment="1">
      <alignment horizontal="center" vertical="center"/>
    </xf>
    <xf numFmtId="21" fontId="4" fillId="3" borderId="1024" xfId="0" applyNumberFormat="1" applyFont="1" applyFill="1" applyBorder="1" applyAlignment="1">
      <alignment horizontal="center"/>
    </xf>
    <xf numFmtId="165" fontId="4" fillId="3" borderId="1024" xfId="0" applyNumberFormat="1" applyFont="1" applyFill="1" applyBorder="1" applyAlignment="1">
      <alignment horizontal="center"/>
    </xf>
    <xf numFmtId="45" fontId="4" fillId="0" borderId="1024" xfId="0" applyNumberFormat="1" applyFont="1" applyBorder="1" applyAlignment="1">
      <alignment horizontal="center"/>
    </xf>
    <xf numFmtId="1" fontId="4" fillId="3" borderId="1024" xfId="0" applyNumberFormat="1" applyFont="1" applyFill="1" applyBorder="1" applyAlignment="1">
      <alignment horizontal="center"/>
    </xf>
    <xf numFmtId="1" fontId="2" fillId="3" borderId="1024" xfId="0" applyNumberFormat="1" applyFont="1" applyFill="1" applyBorder="1" applyAlignment="1">
      <alignment horizontal="center"/>
    </xf>
    <xf numFmtId="1" fontId="6" fillId="3" borderId="1037" xfId="0" applyNumberFormat="1" applyFont="1" applyFill="1" applyBorder="1" applyAlignment="1">
      <alignment horizontal="center"/>
    </xf>
    <xf numFmtId="2" fontId="4" fillId="0" borderId="1024" xfId="0" applyNumberFormat="1" applyFont="1" applyBorder="1" applyAlignment="1">
      <alignment horizontal="center"/>
    </xf>
    <xf numFmtId="166" fontId="4" fillId="0" borderId="1013" xfId="0" applyNumberFormat="1" applyFont="1" applyBorder="1" applyAlignment="1">
      <alignment horizontal="center"/>
    </xf>
    <xf numFmtId="21" fontId="4" fillId="3" borderId="1013" xfId="0" applyNumberFormat="1" applyFont="1" applyFill="1" applyBorder="1" applyAlignment="1">
      <alignment horizontal="center"/>
    </xf>
    <xf numFmtId="165" fontId="4" fillId="3" borderId="1013" xfId="0" applyNumberFormat="1" applyFont="1" applyFill="1" applyBorder="1" applyAlignment="1">
      <alignment horizontal="center"/>
    </xf>
    <xf numFmtId="45" fontId="4" fillId="0" borderId="1013" xfId="0" applyNumberFormat="1" applyFont="1" applyBorder="1" applyAlignment="1">
      <alignment horizontal="center"/>
    </xf>
    <xf numFmtId="1" fontId="2" fillId="3" borderId="1013" xfId="0" applyNumberFormat="1" applyFont="1" applyFill="1" applyBorder="1" applyAlignment="1">
      <alignment horizontal="center"/>
    </xf>
    <xf numFmtId="1" fontId="4" fillId="3" borderId="1012" xfId="0" applyNumberFormat="1" applyFont="1" applyFill="1" applyBorder="1" applyAlignment="1">
      <alignment horizontal="center"/>
    </xf>
    <xf numFmtId="1" fontId="6" fillId="3" borderId="1012" xfId="0" applyNumberFormat="1" applyFont="1" applyFill="1" applyBorder="1" applyAlignment="1">
      <alignment horizontal="center"/>
    </xf>
    <xf numFmtId="1" fontId="6" fillId="3" borderId="1038" xfId="0" applyNumberFormat="1" applyFont="1" applyFill="1" applyBorder="1" applyAlignment="1">
      <alignment horizontal="center"/>
    </xf>
    <xf numFmtId="1" fontId="6" fillId="3" borderId="1039" xfId="0" applyNumberFormat="1" applyFont="1" applyFill="1" applyBorder="1" applyAlignment="1">
      <alignment horizontal="center"/>
    </xf>
    <xf numFmtId="2" fontId="4" fillId="0" borderId="1012" xfId="0" applyNumberFormat="1" applyFont="1" applyBorder="1" applyAlignment="1">
      <alignment horizontal="center"/>
    </xf>
    <xf numFmtId="166" fontId="4" fillId="0" borderId="11" xfId="0" applyNumberFormat="1" applyFont="1" applyBorder="1" applyAlignment="1">
      <alignment horizontal="center"/>
    </xf>
    <xf numFmtId="21" fontId="4" fillId="3" borderId="11" xfId="0" applyNumberFormat="1" applyFont="1" applyFill="1" applyBorder="1" applyAlignment="1">
      <alignment horizontal="center"/>
    </xf>
    <xf numFmtId="165" fontId="4" fillId="3" borderId="11" xfId="0" applyNumberFormat="1" applyFont="1" applyFill="1" applyBorder="1" applyAlignment="1">
      <alignment horizontal="center"/>
    </xf>
    <xf numFmtId="45" fontId="4" fillId="0" borderId="11" xfId="0" applyNumberFormat="1" applyFont="1" applyBorder="1" applyAlignment="1">
      <alignment horizontal="center"/>
    </xf>
    <xf numFmtId="1" fontId="2" fillId="3" borderId="11" xfId="0" applyNumberFormat="1" applyFont="1" applyFill="1" applyBorder="1" applyAlignment="1">
      <alignment horizontal="center"/>
    </xf>
    <xf numFmtId="1" fontId="4" fillId="3" borderId="181" xfId="0" applyNumberFormat="1" applyFont="1" applyFill="1" applyBorder="1" applyAlignment="1">
      <alignment horizontal="center"/>
    </xf>
    <xf numFmtId="1" fontId="6" fillId="3" borderId="1040" xfId="0" applyNumberFormat="1" applyFont="1" applyFill="1" applyBorder="1" applyAlignment="1">
      <alignment horizontal="center"/>
    </xf>
    <xf numFmtId="0" fontId="2" fillId="0" borderId="11" xfId="0" applyFont="1" applyBorder="1" applyAlignment="1">
      <alignment horizontal="center"/>
    </xf>
    <xf numFmtId="0" fontId="2" fillId="0" borderId="1010" xfId="0" applyFont="1" applyBorder="1" applyAlignment="1">
      <alignment horizontal="center"/>
    </xf>
    <xf numFmtId="0" fontId="2" fillId="0" borderId="1024" xfId="0" applyFont="1" applyBorder="1" applyAlignment="1">
      <alignment horizontal="center"/>
    </xf>
    <xf numFmtId="0" fontId="2" fillId="0" borderId="969" xfId="0" applyFont="1" applyBorder="1" applyAlignment="1">
      <alignment horizontal="center"/>
    </xf>
    <xf numFmtId="0" fontId="2" fillId="0" borderId="9" xfId="0" applyFont="1" applyBorder="1" applyAlignment="1">
      <alignment horizontal="center" vertical="center"/>
    </xf>
    <xf numFmtId="0" fontId="2" fillId="7" borderId="1010" xfId="0" applyFont="1" applyFill="1" applyBorder="1" applyAlignment="1">
      <alignment horizontal="center" vertical="center"/>
    </xf>
    <xf numFmtId="0" fontId="2" fillId="3" borderId="969" xfId="0" applyFont="1" applyFill="1" applyBorder="1" applyAlignment="1">
      <alignment horizontal="center" vertical="center"/>
    </xf>
    <xf numFmtId="0" fontId="2" fillId="3" borderId="1010" xfId="0" applyFont="1" applyFill="1" applyBorder="1" applyAlignment="1">
      <alignment horizontal="center" vertical="center"/>
    </xf>
    <xf numFmtId="0" fontId="2" fillId="0" borderId="1010" xfId="1" applyFont="1" applyFill="1" applyBorder="1" applyAlignment="1">
      <alignment horizontal="center" vertical="center"/>
    </xf>
    <xf numFmtId="21" fontId="2" fillId="0" borderId="1010" xfId="0" applyNumberFormat="1" applyFont="1" applyBorder="1" applyAlignment="1">
      <alignment horizontal="center" vertical="center"/>
    </xf>
    <xf numFmtId="21" fontId="4" fillId="3" borderId="1037" xfId="0" applyNumberFormat="1" applyFont="1" applyFill="1" applyBorder="1" applyAlignment="1">
      <alignment horizontal="center"/>
    </xf>
    <xf numFmtId="21" fontId="4" fillId="3" borderId="1034" xfId="0" applyNumberFormat="1" applyFont="1" applyFill="1" applyBorder="1" applyAlignment="1">
      <alignment horizontal="center"/>
    </xf>
    <xf numFmtId="21" fontId="4" fillId="3" borderId="1036" xfId="0" applyNumberFormat="1" applyFont="1" applyFill="1" applyBorder="1" applyAlignment="1">
      <alignment horizontal="center"/>
    </xf>
    <xf numFmtId="21" fontId="4" fillId="3" borderId="1039" xfId="0" applyNumberFormat="1" applyFont="1" applyFill="1" applyBorder="1" applyAlignment="1">
      <alignment horizontal="center"/>
    </xf>
    <xf numFmtId="21" fontId="4" fillId="3" borderId="1040" xfId="0" applyNumberFormat="1" applyFont="1" applyFill="1" applyBorder="1" applyAlignment="1">
      <alignment horizontal="center"/>
    </xf>
    <xf numFmtId="2" fontId="2" fillId="0" borderId="1013" xfId="0" applyNumberFormat="1" applyFont="1" applyBorder="1" applyAlignment="1">
      <alignment horizontal="left"/>
    </xf>
    <xf numFmtId="0" fontId="9" fillId="0" borderId="969" xfId="0" applyFont="1" applyBorder="1" applyAlignment="1">
      <alignment horizontal="center" vertical="center"/>
    </xf>
    <xf numFmtId="0" fontId="9" fillId="0" borderId="11" xfId="0" applyFont="1" applyBorder="1" applyAlignment="1">
      <alignment horizontal="center" vertical="center"/>
    </xf>
    <xf numFmtId="2" fontId="2" fillId="0" borderId="1024" xfId="0" applyNumberFormat="1" applyFont="1" applyBorder="1" applyAlignment="1">
      <alignment horizontal="left"/>
    </xf>
    <xf numFmtId="2" fontId="2" fillId="0" borderId="1010" xfId="0" applyNumberFormat="1" applyFont="1" applyBorder="1" applyAlignment="1">
      <alignment horizontal="left"/>
    </xf>
    <xf numFmtId="166" fontId="4" fillId="0" borderId="1000" xfId="0" applyNumberFormat="1" applyFont="1" applyBorder="1" applyAlignment="1">
      <alignment horizontal="center"/>
    </xf>
    <xf numFmtId="0" fontId="2" fillId="0" borderId="1000" xfId="0" applyFont="1" applyBorder="1" applyAlignment="1">
      <alignment horizontal="center"/>
    </xf>
    <xf numFmtId="21" fontId="4" fillId="3" borderId="1000" xfId="0" applyNumberFormat="1" applyFont="1" applyFill="1" applyBorder="1" applyAlignment="1">
      <alignment horizontal="center"/>
    </xf>
    <xf numFmtId="165" fontId="4" fillId="3" borderId="1000" xfId="0" applyNumberFormat="1" applyFont="1" applyFill="1" applyBorder="1" applyAlignment="1">
      <alignment horizontal="center"/>
    </xf>
    <xf numFmtId="45" fontId="4" fillId="0" borderId="1000" xfId="0" applyNumberFormat="1" applyFont="1" applyBorder="1" applyAlignment="1">
      <alignment horizontal="center"/>
    </xf>
    <xf numFmtId="1" fontId="4" fillId="3" borderId="1000" xfId="0" applyNumberFormat="1" applyFont="1" applyFill="1" applyBorder="1" applyAlignment="1">
      <alignment horizontal="center"/>
    </xf>
    <xf numFmtId="1" fontId="2" fillId="3" borderId="1000" xfId="0" applyNumberFormat="1" applyFont="1" applyFill="1" applyBorder="1" applyAlignment="1">
      <alignment horizontal="center"/>
    </xf>
    <xf numFmtId="1" fontId="4" fillId="3" borderId="1041" xfId="0" applyNumberFormat="1" applyFont="1" applyFill="1" applyBorder="1" applyAlignment="1">
      <alignment horizontal="center"/>
    </xf>
    <xf numFmtId="1" fontId="6" fillId="3" borderId="1041" xfId="0" applyNumberFormat="1" applyFont="1" applyFill="1" applyBorder="1" applyAlignment="1">
      <alignment horizontal="center"/>
    </xf>
    <xf numFmtId="1" fontId="6" fillId="3" borderId="1042" xfId="0" applyNumberFormat="1" applyFont="1" applyFill="1" applyBorder="1" applyAlignment="1">
      <alignment horizontal="center"/>
    </xf>
    <xf numFmtId="1" fontId="6" fillId="3" borderId="1043" xfId="0" applyNumberFormat="1" applyFont="1" applyFill="1" applyBorder="1" applyAlignment="1">
      <alignment horizontal="center"/>
    </xf>
    <xf numFmtId="2" fontId="4" fillId="0" borderId="1041" xfId="0" applyNumberFormat="1" applyFont="1" applyBorder="1" applyAlignment="1">
      <alignment horizontal="center"/>
    </xf>
    <xf numFmtId="0" fontId="2" fillId="3" borderId="1024" xfId="0" applyFont="1" applyFill="1" applyBorder="1" applyAlignment="1">
      <alignment horizontal="center" vertical="center"/>
    </xf>
    <xf numFmtId="2" fontId="2" fillId="0" borderId="11" xfId="0" applyNumberFormat="1" applyFont="1" applyBorder="1" applyAlignment="1">
      <alignment horizontal="left"/>
    </xf>
    <xf numFmtId="0" fontId="2" fillId="3" borderId="1013"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030"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7" xfId="0" applyFont="1" applyBorder="1" applyAlignment="1">
      <alignment horizontal="center" vertical="center"/>
    </xf>
    <xf numFmtId="0" fontId="2" fillId="3" borderId="969" xfId="0" applyFont="1" applyFill="1" applyBorder="1" applyAlignment="1">
      <alignment horizontal="center"/>
    </xf>
    <xf numFmtId="0" fontId="2" fillId="3" borderId="1010" xfId="0" applyFont="1" applyFill="1" applyBorder="1" applyAlignment="1">
      <alignment horizontal="center"/>
    </xf>
    <xf numFmtId="0" fontId="2" fillId="3" borderId="1013" xfId="0" applyFont="1" applyFill="1" applyBorder="1" applyAlignment="1">
      <alignment horizontal="center"/>
    </xf>
    <xf numFmtId="0" fontId="2" fillId="3" borderId="11" xfId="0" applyFont="1" applyFill="1" applyBorder="1" applyAlignment="1">
      <alignment horizontal="center"/>
    </xf>
    <xf numFmtId="0" fontId="3" fillId="0" borderId="0" xfId="0" applyFont="1" applyAlignment="1">
      <alignment horizontal="center" vertical="center"/>
    </xf>
    <xf numFmtId="21" fontId="4" fillId="0" borderId="11" xfId="0" applyNumberFormat="1" applyFont="1" applyBorder="1" applyAlignment="1">
      <alignment horizontal="center"/>
    </xf>
    <xf numFmtId="21" fontId="4" fillId="0" borderId="1013" xfId="0" applyNumberFormat="1" applyFont="1" applyBorder="1" applyAlignment="1">
      <alignment horizontal="center"/>
    </xf>
    <xf numFmtId="21" fontId="4" fillId="0" borderId="969" xfId="0" applyNumberFormat="1" applyFont="1" applyBorder="1" applyAlignment="1">
      <alignment horizontal="center"/>
    </xf>
    <xf numFmtId="21" fontId="4" fillId="0" borderId="1010" xfId="0" applyNumberFormat="1" applyFont="1" applyBorder="1" applyAlignment="1">
      <alignment horizontal="center"/>
    </xf>
    <xf numFmtId="166" fontId="4" fillId="0" borderId="9" xfId="0" applyNumberFormat="1" applyFont="1" applyBorder="1" applyAlignment="1">
      <alignment horizontal="center"/>
    </xf>
    <xf numFmtId="21" fontId="4" fillId="3" borderId="9" xfId="0" applyNumberFormat="1" applyFont="1" applyFill="1" applyBorder="1" applyAlignment="1">
      <alignment horizontal="center"/>
    </xf>
    <xf numFmtId="165" fontId="4" fillId="3" borderId="9" xfId="0" applyNumberFormat="1" applyFont="1" applyFill="1" applyBorder="1" applyAlignment="1">
      <alignment horizontal="center"/>
    </xf>
    <xf numFmtId="45" fontId="4" fillId="0" borderId="9" xfId="0" applyNumberFormat="1" applyFont="1" applyBorder="1" applyAlignment="1">
      <alignment horizontal="center"/>
    </xf>
    <xf numFmtId="1" fontId="2" fillId="3" borderId="9" xfId="0" applyNumberFormat="1" applyFont="1" applyFill="1" applyBorder="1" applyAlignment="1">
      <alignment horizontal="center"/>
    </xf>
    <xf numFmtId="167" fontId="4" fillId="0" borderId="9" xfId="0" applyNumberFormat="1" applyFont="1" applyBorder="1" applyAlignment="1">
      <alignment horizontal="center"/>
    </xf>
    <xf numFmtId="1" fontId="6" fillId="3" borderId="5" xfId="0" applyNumberFormat="1" applyFont="1" applyFill="1" applyBorder="1" applyAlignment="1">
      <alignment horizontal="center"/>
    </xf>
    <xf numFmtId="1" fontId="6" fillId="3" borderId="509" xfId="0" applyNumberFormat="1" applyFont="1" applyFill="1" applyBorder="1" applyAlignment="1">
      <alignment horizontal="center"/>
    </xf>
    <xf numFmtId="1" fontId="6" fillId="3" borderId="1044" xfId="0" applyNumberFormat="1" applyFont="1" applyFill="1" applyBorder="1" applyAlignment="1">
      <alignment horizontal="center"/>
    </xf>
    <xf numFmtId="0" fontId="3" fillId="3" borderId="651" xfId="0" applyFont="1" applyFill="1" applyBorder="1" applyAlignment="1">
      <alignment horizontal="right"/>
    </xf>
    <xf numFmtId="1" fontId="5" fillId="3" borderId="1045" xfId="0" applyNumberFormat="1" applyFont="1" applyFill="1" applyBorder="1" applyAlignment="1">
      <alignment horizontal="left"/>
    </xf>
    <xf numFmtId="166" fontId="4" fillId="0" borderId="1036" xfId="0" applyNumberFormat="1" applyFont="1" applyBorder="1" applyAlignment="1">
      <alignment horizontal="center"/>
    </xf>
    <xf numFmtId="0" fontId="3" fillId="3" borderId="6" xfId="0" applyFont="1" applyFill="1" applyBorder="1" applyAlignment="1">
      <alignment horizontal="right"/>
    </xf>
    <xf numFmtId="1" fontId="2" fillId="3" borderId="8" xfId="0" applyNumberFormat="1" applyFont="1" applyFill="1" applyBorder="1" applyAlignment="1">
      <alignment horizontal="left"/>
    </xf>
    <xf numFmtId="2" fontId="2" fillId="3" borderId="8" xfId="0" applyNumberFormat="1" applyFont="1" applyFill="1" applyBorder="1" applyAlignment="1">
      <alignment horizontal="left"/>
    </xf>
    <xf numFmtId="167" fontId="2" fillId="3" borderId="8" xfId="0" applyNumberFormat="1" applyFont="1" applyFill="1" applyBorder="1" applyAlignment="1">
      <alignment horizontal="left"/>
    </xf>
    <xf numFmtId="0" fontId="3" fillId="3" borderId="5" xfId="0" applyFont="1" applyFill="1" applyBorder="1" applyAlignment="1">
      <alignment horizontal="right"/>
    </xf>
    <xf numFmtId="1" fontId="3" fillId="3" borderId="1044" xfId="0" applyNumberFormat="1" applyFont="1" applyFill="1" applyBorder="1" applyAlignment="1">
      <alignment horizontal="left"/>
    </xf>
    <xf numFmtId="166" fontId="4" fillId="0" borderId="1044" xfId="0" applyNumberFormat="1" applyFont="1" applyBorder="1" applyAlignment="1">
      <alignment horizontal="center"/>
    </xf>
    <xf numFmtId="0" fontId="9" fillId="0" borderId="969" xfId="0" applyFont="1" applyBorder="1" applyAlignment="1">
      <alignment horizontal="center"/>
    </xf>
    <xf numFmtId="0" fontId="9" fillId="0" borderId="11" xfId="0" applyFont="1" applyBorder="1" applyAlignment="1">
      <alignment horizontal="center"/>
    </xf>
    <xf numFmtId="0" fontId="9" fillId="0" borderId="1010" xfId="0" applyFont="1" applyBorder="1" applyAlignment="1">
      <alignment horizontal="center"/>
    </xf>
    <xf numFmtId="21" fontId="9" fillId="0" borderId="1010" xfId="0" applyNumberFormat="1" applyFont="1" applyBorder="1" applyAlignment="1">
      <alignment horizontal="center"/>
    </xf>
    <xf numFmtId="0" fontId="9" fillId="0" borderId="9" xfId="0" applyFont="1" applyBorder="1" applyAlignment="1">
      <alignment horizontal="center" vertical="center"/>
    </xf>
    <xf numFmtId="0" fontId="9" fillId="8" borderId="9" xfId="0" applyFont="1" applyFill="1" applyBorder="1" applyAlignment="1">
      <alignment horizontal="center" vertical="center"/>
    </xf>
    <xf numFmtId="21" fontId="4" fillId="3" borderId="1044" xfId="0" applyNumberFormat="1" applyFont="1" applyFill="1" applyBorder="1" applyAlignment="1">
      <alignment horizontal="center"/>
    </xf>
    <xf numFmtId="0" fontId="10" fillId="5" borderId="1030"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9" xfId="0" applyFont="1" applyFill="1" applyBorder="1" applyAlignment="1">
      <alignment horizontal="center" vertical="center"/>
    </xf>
    <xf numFmtId="166" fontId="4" fillId="5" borderId="1010" xfId="0" applyNumberFormat="1" applyFont="1" applyFill="1" applyBorder="1" applyAlignment="1">
      <alignment horizontal="center"/>
    </xf>
    <xf numFmtId="166" fontId="4" fillId="5" borderId="9" xfId="0" applyNumberFormat="1" applyFont="1" applyFill="1" applyBorder="1" applyAlignment="1">
      <alignment horizontal="center"/>
    </xf>
    <xf numFmtId="0" fontId="11" fillId="5" borderId="7" xfId="1" applyFont="1" applyFill="1" applyBorder="1" applyAlignment="1">
      <alignment horizontal="center" vertical="center"/>
    </xf>
    <xf numFmtId="166" fontId="4" fillId="5" borderId="969" xfId="0" applyNumberFormat="1" applyFont="1" applyFill="1" applyBorder="1" applyAlignment="1">
      <alignment horizontal="center"/>
    </xf>
    <xf numFmtId="0" fontId="10" fillId="9" borderId="1030" xfId="0" applyFont="1" applyFill="1" applyBorder="1" applyAlignment="1">
      <alignment horizontal="center" vertical="center"/>
    </xf>
    <xf numFmtId="0" fontId="10" fillId="9" borderId="7" xfId="0" applyFont="1" applyFill="1" applyBorder="1" applyAlignment="1">
      <alignment horizontal="center" vertical="center"/>
    </xf>
    <xf numFmtId="0" fontId="10" fillId="6" borderId="1030"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9" xfId="0" applyFont="1" applyFill="1" applyBorder="1" applyAlignment="1">
      <alignment horizontal="center" vertical="center"/>
    </xf>
    <xf numFmtId="166" fontId="4" fillId="6" borderId="1010" xfId="0" applyNumberFormat="1" applyFont="1" applyFill="1" applyBorder="1" applyAlignment="1">
      <alignment horizontal="center"/>
    </xf>
    <xf numFmtId="21" fontId="1" fillId="3" borderId="9" xfId="1" applyNumberFormat="1" applyFont="1" applyFill="1" applyBorder="1" applyAlignment="1">
      <alignment horizontal="center"/>
    </xf>
    <xf numFmtId="0" fontId="10" fillId="7" borderId="1030"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11" xfId="0" applyFont="1" applyFill="1" applyBorder="1" applyAlignment="1">
      <alignment horizontal="center" vertical="center"/>
    </xf>
    <xf numFmtId="0" fontId="10" fillId="8" borderId="7" xfId="0" applyFont="1" applyFill="1" applyBorder="1" applyAlignment="1">
      <alignment horizontal="center" vertical="center"/>
    </xf>
    <xf numFmtId="0" fontId="10" fillId="10" borderId="1030" xfId="0" applyFont="1" applyFill="1" applyBorder="1" applyAlignment="1">
      <alignment horizontal="center"/>
    </xf>
    <xf numFmtId="0" fontId="10" fillId="10" borderId="7" xfId="0" applyFont="1" applyFill="1" applyBorder="1" applyAlignment="1">
      <alignment horizontal="center"/>
    </xf>
    <xf numFmtId="0" fontId="10" fillId="8" borderId="3" xfId="0" applyFont="1" applyFill="1" applyBorder="1" applyAlignment="1">
      <alignment horizontal="center" vertical="center"/>
    </xf>
    <xf numFmtId="1" fontId="5" fillId="3" borderId="1046" xfId="0" applyNumberFormat="1" applyFont="1" applyFill="1" applyBorder="1" applyAlignment="1">
      <alignment horizontal="left"/>
    </xf>
    <xf numFmtId="1" fontId="2" fillId="3" borderId="0" xfId="0" applyNumberFormat="1" applyFont="1" applyFill="1" applyAlignment="1">
      <alignment horizontal="left"/>
    </xf>
    <xf numFmtId="2" fontId="2" fillId="3" borderId="0" xfId="0" applyNumberFormat="1" applyFont="1" applyFill="1" applyAlignment="1">
      <alignment horizontal="left"/>
    </xf>
    <xf numFmtId="167" fontId="2" fillId="3" borderId="0" xfId="0" applyNumberFormat="1" applyFont="1" applyFill="1" applyAlignment="1">
      <alignment horizontal="left"/>
    </xf>
    <xf numFmtId="1" fontId="3" fillId="0" borderId="0" xfId="0" applyNumberFormat="1" applyFont="1" applyAlignment="1">
      <alignment horizontal="left"/>
    </xf>
    <xf numFmtId="164" fontId="1" fillId="0" borderId="0" xfId="0" applyNumberFormat="1" applyFont="1" applyAlignment="1">
      <alignment horizontal="center"/>
    </xf>
    <xf numFmtId="1" fontId="1" fillId="0" borderId="0" xfId="0" applyNumberFormat="1" applyFont="1" applyAlignment="1">
      <alignment horizontal="center"/>
    </xf>
    <xf numFmtId="21" fontId="1" fillId="0" borderId="0" xfId="0" applyNumberFormat="1" applyFont="1" applyAlignment="1">
      <alignment horizontal="center"/>
    </xf>
    <xf numFmtId="165" fontId="1" fillId="0" borderId="0" xfId="0" applyNumberFormat="1" applyFont="1" applyAlignment="1">
      <alignment horizontal="center"/>
    </xf>
    <xf numFmtId="45" fontId="1" fillId="0" borderId="0" xfId="0" applyNumberFormat="1" applyFont="1" applyAlignment="1">
      <alignment horizontal="center"/>
    </xf>
    <xf numFmtId="1" fontId="3" fillId="0" borderId="7" xfId="0" applyNumberFormat="1" applyFont="1" applyBorder="1" applyAlignment="1">
      <alignment horizontal="center"/>
    </xf>
    <xf numFmtId="1" fontId="1" fillId="0" borderId="6" xfId="0" applyNumberFormat="1"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xf numFmtId="49" fontId="4" fillId="0" borderId="4"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4"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43" xfId="0" applyNumberFormat="1" applyFont="1" applyBorder="1" applyAlignment="1">
      <alignment horizontal="center" vertical="center"/>
    </xf>
    <xf numFmtId="49" fontId="4" fillId="0" borderId="53" xfId="0" applyNumberFormat="1" applyFont="1" applyBorder="1" applyAlignment="1">
      <alignment horizontal="center" vertical="center"/>
    </xf>
    <xf numFmtId="49" fontId="4" fillId="5" borderId="24" xfId="0" applyNumberFormat="1" applyFont="1" applyFill="1" applyBorder="1" applyAlignment="1">
      <alignment horizontal="center" vertical="center"/>
    </xf>
    <xf numFmtId="49" fontId="4" fillId="0" borderId="77" xfId="0" applyNumberFormat="1" applyFont="1" applyBorder="1" applyAlignment="1">
      <alignment horizontal="center" vertical="center"/>
    </xf>
    <xf numFmtId="49" fontId="4" fillId="0" borderId="104" xfId="0" applyNumberFormat="1" applyFont="1" applyBorder="1" applyAlignment="1">
      <alignment horizontal="center" vertical="center"/>
    </xf>
    <xf numFmtId="49" fontId="4" fillId="5" borderId="43" xfId="0" applyNumberFormat="1" applyFont="1" applyFill="1" applyBorder="1" applyAlignment="1">
      <alignment horizontal="center" vertical="center"/>
    </xf>
    <xf numFmtId="49" fontId="4" fillId="0" borderId="126"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153" xfId="0" applyNumberFormat="1" applyFont="1" applyBorder="1" applyAlignment="1">
      <alignment horizontal="center" vertical="center"/>
    </xf>
    <xf numFmtId="49" fontId="4" fillId="0" borderId="167" xfId="0" applyNumberFormat="1" applyFont="1" applyBorder="1" applyAlignment="1">
      <alignment horizontal="center" vertical="center"/>
    </xf>
    <xf numFmtId="49" fontId="4" fillId="5" borderId="186" xfId="0" applyNumberFormat="1" applyFont="1" applyFill="1" applyBorder="1" applyAlignment="1">
      <alignment horizontal="center" vertical="center"/>
    </xf>
    <xf numFmtId="49" fontId="4" fillId="0" borderId="189" xfId="0" applyNumberFormat="1" applyFont="1" applyBorder="1" applyAlignment="1">
      <alignment horizontal="center" vertical="center"/>
    </xf>
    <xf numFmtId="49" fontId="4" fillId="0" borderId="197" xfId="0" applyNumberFormat="1" applyFont="1" applyBorder="1" applyAlignment="1">
      <alignment horizontal="center" vertical="center"/>
    </xf>
    <xf numFmtId="49" fontId="4" fillId="0" borderId="186" xfId="0" applyNumberFormat="1" applyFont="1" applyBorder="1" applyAlignment="1">
      <alignment horizontal="center" vertical="center"/>
    </xf>
    <xf numFmtId="49" fontId="4" fillId="0" borderId="204" xfId="0" applyNumberFormat="1" applyFont="1" applyBorder="1" applyAlignment="1">
      <alignment horizontal="center" vertical="center"/>
    </xf>
    <xf numFmtId="49" fontId="4" fillId="0" borderId="234" xfId="0" applyNumberFormat="1" applyFont="1" applyBorder="1" applyAlignment="1">
      <alignment horizontal="center" vertical="center"/>
    </xf>
    <xf numFmtId="49" fontId="4" fillId="0" borderId="264" xfId="0" applyNumberFormat="1" applyFont="1" applyBorder="1" applyAlignment="1">
      <alignment horizontal="center" vertical="center"/>
    </xf>
    <xf numFmtId="49" fontId="4" fillId="3" borderId="167" xfId="0" applyNumberFormat="1" applyFont="1" applyFill="1" applyBorder="1" applyAlignment="1">
      <alignment horizontal="center" vertical="center"/>
    </xf>
    <xf numFmtId="49" fontId="4" fillId="3" borderId="30" xfId="0" applyNumberFormat="1" applyFont="1" applyFill="1" applyBorder="1" applyAlignment="1">
      <alignment horizontal="center" vertical="center"/>
    </xf>
    <xf numFmtId="49" fontId="4" fillId="3" borderId="11" xfId="0" applyNumberFormat="1" applyFont="1" applyFill="1" applyBorder="1" applyAlignment="1">
      <alignment horizontal="center" vertical="center"/>
    </xf>
    <xf numFmtId="49" fontId="4" fillId="3" borderId="186" xfId="0" applyNumberFormat="1" applyFont="1" applyFill="1" applyBorder="1" applyAlignment="1">
      <alignment horizontal="center" vertical="center"/>
    </xf>
    <xf numFmtId="49" fontId="4" fillId="3" borderId="288" xfId="0" applyNumberFormat="1" applyFont="1" applyFill="1" applyBorder="1" applyAlignment="1">
      <alignment horizontal="center" vertical="center"/>
    </xf>
    <xf numFmtId="49" fontId="4" fillId="0" borderId="310" xfId="0" applyNumberFormat="1" applyFont="1" applyBorder="1" applyAlignment="1">
      <alignment horizontal="center" vertical="center"/>
    </xf>
    <xf numFmtId="49" fontId="4" fillId="0" borderId="324" xfId="0" applyNumberFormat="1" applyFont="1" applyBorder="1" applyAlignment="1">
      <alignment horizontal="center" vertical="center"/>
    </xf>
    <xf numFmtId="49" fontId="4" fillId="0" borderId="346" xfId="0" applyNumberFormat="1" applyFont="1" applyBorder="1" applyAlignment="1">
      <alignment horizontal="center" vertical="center"/>
    </xf>
    <xf numFmtId="49" fontId="4" fillId="0" borderId="367" xfId="0" applyNumberFormat="1" applyFont="1" applyBorder="1" applyAlignment="1">
      <alignment horizontal="center" vertical="center"/>
    </xf>
    <xf numFmtId="49" fontId="4" fillId="0" borderId="397" xfId="0" applyNumberFormat="1" applyFont="1" applyBorder="1" applyAlignment="1">
      <alignment horizontal="center" vertical="center"/>
    </xf>
    <xf numFmtId="49" fontId="4" fillId="0" borderId="421" xfId="0" applyNumberFormat="1" applyFont="1" applyBorder="1" applyAlignment="1">
      <alignment horizontal="center" vertical="center"/>
    </xf>
    <xf numFmtId="49" fontId="4" fillId="0" borderId="437" xfId="0" applyNumberFormat="1" applyFont="1" applyBorder="1" applyAlignment="1">
      <alignment horizontal="center" vertical="center"/>
    </xf>
    <xf numFmtId="49" fontId="4" fillId="0" borderId="165"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138" xfId="0" applyNumberFormat="1" applyFont="1" applyBorder="1" applyAlignment="1">
      <alignment horizontal="center" vertical="center"/>
    </xf>
    <xf numFmtId="49" fontId="4" fillId="0" borderId="181" xfId="0" applyNumberFormat="1" applyFont="1" applyBorder="1" applyAlignment="1">
      <alignment horizontal="center" vertical="center"/>
    </xf>
    <xf numFmtId="49" fontId="4" fillId="0" borderId="49" xfId="0" applyNumberFormat="1" applyFont="1" applyBorder="1" applyAlignment="1">
      <alignment horizontal="center" vertical="center"/>
    </xf>
    <xf numFmtId="49" fontId="4" fillId="3" borderId="452" xfId="0" applyNumberFormat="1" applyFont="1" applyFill="1" applyBorder="1" applyAlignment="1">
      <alignment horizontal="center" vertical="center"/>
    </xf>
    <xf numFmtId="49" fontId="4" fillId="3" borderId="4" xfId="0" applyNumberFormat="1" applyFont="1" applyFill="1" applyBorder="1" applyAlignment="1">
      <alignment horizontal="center" vertical="center"/>
    </xf>
    <xf numFmtId="49" fontId="4" fillId="5" borderId="167" xfId="0" applyNumberFormat="1" applyFont="1" applyFill="1" applyBorder="1" applyAlignment="1">
      <alignment horizontal="center" vertical="center"/>
    </xf>
    <xf numFmtId="49" fontId="4" fillId="0" borderId="473" xfId="0" applyNumberFormat="1" applyFont="1" applyBorder="1" applyAlignment="1">
      <alignment horizontal="center" vertical="center"/>
    </xf>
    <xf numFmtId="49" fontId="4" fillId="0" borderId="487" xfId="0" applyNumberFormat="1" applyFont="1" applyBorder="1" applyAlignment="1">
      <alignment horizontal="center" vertical="center"/>
    </xf>
    <xf numFmtId="49" fontId="4" fillId="3" borderId="9" xfId="0" applyNumberFormat="1" applyFont="1" applyFill="1" applyBorder="1" applyAlignment="1">
      <alignment horizontal="center" vertical="center"/>
    </xf>
    <xf numFmtId="49" fontId="4" fillId="0" borderId="517" xfId="0" applyNumberFormat="1" applyFont="1" applyBorder="1" applyAlignment="1">
      <alignment horizontal="center" vertical="center"/>
    </xf>
    <xf numFmtId="49" fontId="4" fillId="0" borderId="538" xfId="0" applyNumberFormat="1" applyFont="1" applyBorder="1" applyAlignment="1">
      <alignment horizontal="center" vertical="center"/>
    </xf>
    <xf numFmtId="49" fontId="4" fillId="0" borderId="561" xfId="0" applyNumberFormat="1" applyFont="1" applyBorder="1" applyAlignment="1">
      <alignment horizontal="center" vertical="center"/>
    </xf>
    <xf numFmtId="49" fontId="4" fillId="0" borderId="579" xfId="0" applyNumberFormat="1" applyFont="1" applyBorder="1" applyAlignment="1">
      <alignment horizontal="center" vertical="center"/>
    </xf>
    <xf numFmtId="49" fontId="4" fillId="0" borderId="601" xfId="0" applyNumberFormat="1" applyFont="1" applyBorder="1" applyAlignment="1">
      <alignment horizontal="center" vertical="center"/>
    </xf>
    <xf numFmtId="49" fontId="4" fillId="0" borderId="624" xfId="0" applyNumberFormat="1" applyFont="1" applyBorder="1" applyAlignment="1">
      <alignment horizontal="center" vertical="center"/>
    </xf>
    <xf numFmtId="49" fontId="4" fillId="0" borderId="635" xfId="0" applyNumberFormat="1" applyFont="1" applyBorder="1" applyAlignment="1">
      <alignment horizontal="center" vertical="center"/>
    </xf>
    <xf numFmtId="49" fontId="4" fillId="0" borderId="644" xfId="0" applyNumberFormat="1" applyFont="1" applyBorder="1" applyAlignment="1">
      <alignment horizontal="center" vertical="center"/>
    </xf>
    <xf numFmtId="49" fontId="4" fillId="6" borderId="186" xfId="0" applyNumberFormat="1" applyFont="1" applyFill="1" applyBorder="1" applyAlignment="1">
      <alignment horizontal="center" vertical="center"/>
    </xf>
    <xf numFmtId="49" fontId="4" fillId="0" borderId="662" xfId="0" applyNumberFormat="1" applyFont="1" applyBorder="1" applyAlignment="1">
      <alignment horizontal="center" vertical="center"/>
    </xf>
    <xf numFmtId="49" fontId="4" fillId="0" borderId="675" xfId="0" applyNumberFormat="1" applyFont="1" applyBorder="1" applyAlignment="1">
      <alignment horizontal="center" vertical="center"/>
    </xf>
    <xf numFmtId="49" fontId="4" fillId="0" borderId="688" xfId="0" applyNumberFormat="1" applyFont="1" applyBorder="1" applyAlignment="1">
      <alignment horizontal="center" vertical="center"/>
    </xf>
    <xf numFmtId="49" fontId="4" fillId="6" borderId="30" xfId="0" applyNumberFormat="1" applyFont="1" applyFill="1" applyBorder="1" applyAlignment="1">
      <alignment horizontal="center" vertical="center"/>
    </xf>
    <xf numFmtId="49" fontId="4" fillId="0" borderId="701" xfId="0" applyNumberFormat="1" applyFont="1" applyBorder="1" applyAlignment="1">
      <alignment horizontal="center" vertical="center"/>
    </xf>
    <xf numFmtId="49" fontId="4" fillId="0" borderId="714" xfId="0" applyNumberFormat="1" applyFont="1" applyBorder="1" applyAlignment="1">
      <alignment horizontal="center" vertical="center"/>
    </xf>
    <xf numFmtId="49" fontId="4" fillId="0" borderId="727" xfId="0" applyNumberFormat="1" applyFont="1" applyBorder="1" applyAlignment="1">
      <alignment horizontal="center" vertical="center"/>
    </xf>
    <xf numFmtId="49" fontId="4" fillId="0" borderId="740" xfId="0" applyNumberFormat="1" applyFont="1" applyBorder="1" applyAlignment="1">
      <alignment horizontal="center" vertical="center"/>
    </xf>
    <xf numFmtId="49" fontId="4" fillId="0" borderId="753" xfId="0" applyNumberFormat="1" applyFont="1" applyBorder="1" applyAlignment="1">
      <alignment horizontal="center" vertical="center"/>
    </xf>
    <xf numFmtId="49" fontId="4" fillId="3" borderId="766" xfId="0" applyNumberFormat="1" applyFont="1" applyFill="1" applyBorder="1" applyAlignment="1">
      <alignment horizontal="center" vertical="center"/>
    </xf>
    <xf numFmtId="49" fontId="4" fillId="0" borderId="779" xfId="0" applyNumberFormat="1" applyFont="1" applyBorder="1" applyAlignment="1">
      <alignment horizontal="center" vertical="center"/>
    </xf>
    <xf numFmtId="49" fontId="4" fillId="0" borderId="792" xfId="0" applyNumberFormat="1" applyFont="1" applyBorder="1" applyAlignment="1">
      <alignment horizontal="center" vertical="center"/>
    </xf>
    <xf numFmtId="49" fontId="4" fillId="0" borderId="805" xfId="0" applyNumberFormat="1" applyFont="1" applyBorder="1" applyAlignment="1">
      <alignment horizontal="center" vertical="center"/>
    </xf>
    <xf numFmtId="49" fontId="4" fillId="3" borderId="818" xfId="0" applyNumberFormat="1" applyFont="1" applyFill="1" applyBorder="1" applyAlignment="1">
      <alignment horizontal="center" vertical="center"/>
    </xf>
    <xf numFmtId="49" fontId="4" fillId="0" borderId="832" xfId="0" applyNumberFormat="1" applyFont="1" applyBorder="1" applyAlignment="1">
      <alignment horizontal="center" vertical="center"/>
    </xf>
    <xf numFmtId="49" fontId="4" fillId="0" borderId="845" xfId="0" applyNumberFormat="1" applyFont="1" applyBorder="1" applyAlignment="1">
      <alignment horizontal="center" vertical="center"/>
    </xf>
    <xf numFmtId="49" fontId="4" fillId="0" borderId="857" xfId="0" applyNumberFormat="1" applyFont="1" applyBorder="1" applyAlignment="1">
      <alignment horizontal="center" vertical="center"/>
    </xf>
    <xf numFmtId="49" fontId="4" fillId="0" borderId="870" xfId="0" applyNumberFormat="1" applyFont="1" applyBorder="1" applyAlignment="1">
      <alignment horizontal="center" vertical="center"/>
    </xf>
    <xf numFmtId="49" fontId="4" fillId="0" borderId="883" xfId="0" applyNumberFormat="1" applyFont="1" applyBorder="1" applyAlignment="1">
      <alignment horizontal="center" vertical="center"/>
    </xf>
    <xf numFmtId="49" fontId="4" fillId="0" borderId="896"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909" xfId="0" applyNumberFormat="1" applyFont="1" applyBorder="1" applyAlignment="1">
      <alignment horizontal="center" vertical="center"/>
    </xf>
    <xf numFmtId="49" fontId="4" fillId="0" borderId="927" xfId="0" applyNumberFormat="1" applyFont="1" applyBorder="1" applyAlignment="1">
      <alignment horizontal="center" vertical="center"/>
    </xf>
    <xf numFmtId="49" fontId="4" fillId="0" borderId="940" xfId="0" applyNumberFormat="1" applyFont="1" applyBorder="1" applyAlignment="1">
      <alignment horizontal="center" vertical="center"/>
    </xf>
    <xf numFmtId="49" fontId="4" fillId="0" borderId="953" xfId="0" applyNumberFormat="1" applyFont="1" applyBorder="1" applyAlignment="1">
      <alignment horizontal="center" vertical="center"/>
    </xf>
    <xf numFmtId="49" fontId="4" fillId="0" borderId="969" xfId="0" applyNumberFormat="1" applyFont="1" applyBorder="1" applyAlignment="1">
      <alignment horizontal="center" vertical="center"/>
    </xf>
    <xf numFmtId="49" fontId="4" fillId="0" borderId="980" xfId="0" applyNumberFormat="1" applyFont="1" applyBorder="1" applyAlignment="1">
      <alignment horizontal="center" vertical="center"/>
    </xf>
    <xf numFmtId="49" fontId="4" fillId="0" borderId="991" xfId="0" applyNumberFormat="1" applyFont="1" applyBorder="1" applyAlignment="1">
      <alignment horizontal="center" vertical="center"/>
    </xf>
    <xf numFmtId="49" fontId="4" fillId="0" borderId="1000" xfId="0" applyNumberFormat="1" applyFont="1" applyBorder="1" applyAlignment="1">
      <alignment horizontal="center" vertical="center"/>
    </xf>
    <xf numFmtId="49" fontId="4" fillId="0" borderId="1013" xfId="0" applyNumberFormat="1" applyFont="1" applyBorder="1" applyAlignment="1">
      <alignment horizontal="center" vertical="center"/>
    </xf>
    <xf numFmtId="49" fontId="4" fillId="0" borderId="640" xfId="0" applyNumberFormat="1" applyFont="1" applyBorder="1" applyAlignment="1">
      <alignment horizontal="center" vertical="center"/>
    </xf>
    <xf numFmtId="49" fontId="4" fillId="0" borderId="990" xfId="0" applyNumberFormat="1" applyFont="1" applyBorder="1" applyAlignment="1">
      <alignment horizontal="center" vertical="center"/>
    </xf>
    <xf numFmtId="49" fontId="4" fillId="0" borderId="1012"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78" xfId="0" applyNumberFormat="1" applyFont="1" applyBorder="1" applyAlignment="1">
      <alignment horizontal="center" vertical="center"/>
    </xf>
    <xf numFmtId="49" fontId="4" fillId="3" borderId="49" xfId="0" applyNumberFormat="1" applyFont="1" applyFill="1" applyBorder="1" applyAlignment="1">
      <alignment horizontal="center" vertical="center"/>
    </xf>
    <xf numFmtId="49" fontId="4" fillId="3" borderId="990" xfId="0" applyNumberFormat="1" applyFont="1" applyFill="1" applyBorder="1" applyAlignment="1">
      <alignment horizontal="center" vertical="center"/>
    </xf>
    <xf numFmtId="49" fontId="4" fillId="3" borderId="165" xfId="0" applyNumberFormat="1" applyFont="1" applyFill="1" applyBorder="1" applyAlignment="1">
      <alignment horizontal="center" vertical="center"/>
    </xf>
    <xf numFmtId="49" fontId="4" fillId="0" borderId="1010" xfId="0" applyNumberFormat="1" applyFont="1" applyBorder="1" applyAlignment="1">
      <alignment horizontal="center" vertical="center"/>
    </xf>
    <xf numFmtId="49" fontId="4" fillId="0" borderId="1027" xfId="0" applyNumberFormat="1" applyFont="1" applyBorder="1" applyAlignment="1">
      <alignment horizontal="center" vertical="center"/>
    </xf>
    <xf numFmtId="49" fontId="4" fillId="0" borderId="986" xfId="0" applyNumberFormat="1" applyFont="1" applyBorder="1" applyAlignment="1">
      <alignment horizontal="center" vertical="center"/>
    </xf>
    <xf numFmtId="49" fontId="4" fillId="0" borderId="979" xfId="0" applyNumberFormat="1" applyFont="1" applyBorder="1" applyAlignment="1">
      <alignment horizontal="center" vertical="center"/>
    </xf>
    <xf numFmtId="49" fontId="4" fillId="7" borderId="1012" xfId="0" applyNumberFormat="1" applyFont="1" applyFill="1" applyBorder="1" applyAlignment="1">
      <alignment horizontal="center" vertical="center"/>
    </xf>
    <xf numFmtId="49" fontId="4" fillId="0" borderId="984" xfId="0" applyNumberFormat="1" applyFont="1" applyBorder="1" applyAlignment="1">
      <alignment horizontal="center" vertical="center"/>
    </xf>
    <xf numFmtId="49" fontId="4" fillId="0" borderId="1029" xfId="0" applyNumberFormat="1" applyFont="1" applyBorder="1" applyAlignment="1">
      <alignment horizontal="center" vertical="center"/>
    </xf>
    <xf numFmtId="49" fontId="4" fillId="0" borderId="1024" xfId="0" applyNumberFormat="1" applyFont="1" applyBorder="1" applyAlignment="1">
      <alignment horizontal="center" vertical="center"/>
    </xf>
    <xf numFmtId="49" fontId="4" fillId="0" borderId="968"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1" fillId="0" borderId="0" xfId="0" applyNumberFormat="1" applyFont="1" applyAlignment="1">
      <alignment horizontal="center" vertical="center"/>
    </xf>
    <xf numFmtId="1" fontId="2" fillId="3" borderId="186" xfId="0" applyNumberFormat="1" applyFont="1" applyFill="1" applyBorder="1" applyAlignment="1">
      <alignment horizontal="center"/>
    </xf>
    <xf numFmtId="1" fontId="2" fillId="3" borderId="991" xfId="0" applyNumberFormat="1" applyFont="1" applyFill="1" applyBorder="1" applyAlignment="1">
      <alignment horizontal="center"/>
    </xf>
    <xf numFmtId="1" fontId="2" fillId="3" borderId="167" xfId="0" applyNumberFormat="1" applyFont="1" applyFill="1" applyBorder="1" applyAlignment="1">
      <alignment horizontal="center"/>
    </xf>
    <xf numFmtId="1" fontId="13" fillId="0" borderId="991" xfId="0" applyNumberFormat="1" applyFont="1" applyBorder="1" applyAlignment="1">
      <alignment horizontal="center"/>
    </xf>
    <xf numFmtId="1" fontId="13" fillId="0" borderId="1034" xfId="0" applyNumberFormat="1" applyFont="1" applyBorder="1" applyAlignment="1">
      <alignment horizontal="center" vertical="center"/>
    </xf>
    <xf numFmtId="0" fontId="9" fillId="0" borderId="1034" xfId="0" applyFont="1" applyBorder="1" applyAlignment="1">
      <alignment horizontal="center"/>
    </xf>
    <xf numFmtId="21" fontId="13" fillId="11" borderId="1034" xfId="0" applyNumberFormat="1" applyFont="1" applyFill="1" applyBorder="1" applyAlignment="1">
      <alignment horizontal="center"/>
    </xf>
    <xf numFmtId="165" fontId="13" fillId="11" borderId="1034" xfId="0" applyNumberFormat="1" applyFont="1" applyFill="1" applyBorder="1" applyAlignment="1">
      <alignment horizontal="center"/>
    </xf>
    <xf numFmtId="45" fontId="13" fillId="0" borderId="1034" xfId="0" applyNumberFormat="1" applyFont="1" applyBorder="1" applyAlignment="1">
      <alignment horizontal="center"/>
    </xf>
    <xf numFmtId="1" fontId="13" fillId="11" borderId="1034" xfId="0" applyNumberFormat="1" applyFont="1" applyFill="1" applyBorder="1" applyAlignment="1">
      <alignment horizontal="center"/>
    </xf>
    <xf numFmtId="1" fontId="13" fillId="0" borderId="640" xfId="0" applyNumberFormat="1" applyFont="1" applyBorder="1" applyAlignment="1">
      <alignment horizontal="center"/>
    </xf>
    <xf numFmtId="1" fontId="13" fillId="0" borderId="1047" xfId="0" applyNumberFormat="1" applyFont="1" applyBorder="1" applyAlignment="1">
      <alignment horizontal="center" vertical="center"/>
    </xf>
    <xf numFmtId="0" fontId="9" fillId="0" borderId="1047" xfId="0" applyFont="1" applyBorder="1" applyAlignment="1">
      <alignment horizontal="center"/>
    </xf>
    <xf numFmtId="21" fontId="13" fillId="11" borderId="1047" xfId="0" applyNumberFormat="1" applyFont="1" applyFill="1" applyBorder="1" applyAlignment="1">
      <alignment horizontal="center"/>
    </xf>
    <xf numFmtId="165" fontId="13" fillId="11" borderId="1047" xfId="0" applyNumberFormat="1" applyFont="1" applyFill="1" applyBorder="1" applyAlignment="1">
      <alignment horizontal="center"/>
    </xf>
    <xf numFmtId="45" fontId="13" fillId="0" borderId="1047" xfId="0" applyNumberFormat="1" applyFont="1" applyBorder="1" applyAlignment="1">
      <alignment horizontal="center"/>
    </xf>
    <xf numFmtId="1" fontId="13" fillId="11" borderId="1047" xfId="0" applyNumberFormat="1" applyFont="1" applyFill="1" applyBorder="1" applyAlignment="1">
      <alignment horizontal="center"/>
    </xf>
    <xf numFmtId="0" fontId="9" fillId="0" borderId="1048" xfId="0" applyFont="1" applyBorder="1" applyAlignment="1">
      <alignment horizontal="center"/>
    </xf>
    <xf numFmtId="21" fontId="13" fillId="11" borderId="640" xfId="0" applyNumberFormat="1" applyFont="1" applyFill="1" applyBorder="1" applyAlignment="1">
      <alignment horizontal="center"/>
    </xf>
    <xf numFmtId="1" fontId="13" fillId="0" borderId="9" xfId="0" applyNumberFormat="1" applyFont="1" applyBorder="1" applyAlignment="1">
      <alignment horizontal="center"/>
    </xf>
    <xf numFmtId="1" fontId="13" fillId="0" borderId="1044" xfId="0" applyNumberFormat="1" applyFont="1" applyBorder="1" applyAlignment="1">
      <alignment horizontal="center" vertical="center"/>
    </xf>
    <xf numFmtId="0" fontId="9" fillId="0" borderId="1044" xfId="0" applyFont="1" applyBorder="1" applyAlignment="1">
      <alignment horizontal="center" vertical="center"/>
    </xf>
    <xf numFmtId="21" fontId="13" fillId="11" borderId="1044" xfId="0" applyNumberFormat="1" applyFont="1" applyFill="1" applyBorder="1" applyAlignment="1">
      <alignment horizontal="center"/>
    </xf>
    <xf numFmtId="165" fontId="13" fillId="11" borderId="1044" xfId="0" applyNumberFormat="1" applyFont="1" applyFill="1" applyBorder="1" applyAlignment="1">
      <alignment horizontal="center"/>
    </xf>
    <xf numFmtId="45" fontId="13" fillId="0" borderId="1044" xfId="0" applyNumberFormat="1" applyFont="1" applyBorder="1" applyAlignment="1">
      <alignment horizontal="center"/>
    </xf>
    <xf numFmtId="1" fontId="13" fillId="11" borderId="1044" xfId="0" applyNumberFormat="1" applyFont="1" applyFill="1" applyBorder="1" applyAlignment="1">
      <alignment horizontal="center"/>
    </xf>
    <xf numFmtId="1" fontId="2" fillId="2" borderId="1049" xfId="0" applyNumberFormat="1" applyFont="1" applyFill="1" applyBorder="1" applyAlignment="1">
      <alignment horizontal="center"/>
    </xf>
    <xf numFmtId="164" fontId="2" fillId="2" borderId="651" xfId="0" applyNumberFormat="1" applyFont="1" applyFill="1" applyBorder="1" applyAlignment="1">
      <alignment horizontal="center"/>
    </xf>
    <xf numFmtId="1" fontId="2" fillId="2" borderId="1030" xfId="0" applyNumberFormat="1" applyFont="1" applyFill="1" applyBorder="1" applyAlignment="1">
      <alignment horizontal="center"/>
    </xf>
    <xf numFmtId="49" fontId="2" fillId="2" borderId="1030" xfId="0" applyNumberFormat="1" applyFont="1" applyFill="1" applyBorder="1" applyAlignment="1">
      <alignment horizontal="center" vertical="center"/>
    </xf>
    <xf numFmtId="0" fontId="2" fillId="2" borderId="1052" xfId="0" applyFont="1" applyFill="1" applyBorder="1" applyAlignment="1">
      <alignment horizontal="center" vertical="center"/>
    </xf>
    <xf numFmtId="21" fontId="2" fillId="2" borderId="1049" xfId="0" applyNumberFormat="1" applyFont="1" applyFill="1" applyBorder="1" applyAlignment="1">
      <alignment horizontal="center"/>
    </xf>
    <xf numFmtId="165" fontId="2" fillId="2" borderId="1053" xfId="0" applyNumberFormat="1" applyFont="1" applyFill="1" applyBorder="1" applyAlignment="1">
      <alignment horizontal="center"/>
    </xf>
    <xf numFmtId="1" fontId="2" fillId="2" borderId="1054" xfId="0" applyNumberFormat="1" applyFont="1" applyFill="1" applyBorder="1" applyAlignment="1">
      <alignment horizontal="center"/>
    </xf>
    <xf numFmtId="1" fontId="2" fillId="2" borderId="1055" xfId="0" applyNumberFormat="1" applyFont="1" applyFill="1" applyBorder="1" applyAlignment="1">
      <alignment horizontal="center"/>
    </xf>
    <xf numFmtId="0" fontId="2" fillId="2" borderId="1054" xfId="0" applyFont="1" applyFill="1" applyBorder="1" applyAlignment="1">
      <alignment horizontal="center"/>
    </xf>
    <xf numFmtId="0" fontId="2" fillId="2" borderId="1055" xfId="0" applyFont="1" applyFill="1" applyBorder="1" applyAlignment="1">
      <alignment horizontal="center"/>
    </xf>
    <xf numFmtId="0" fontId="2" fillId="2" borderId="1049" xfId="0" applyFont="1" applyFill="1" applyBorder="1" applyAlignment="1">
      <alignment horizontal="center"/>
    </xf>
    <xf numFmtId="1" fontId="2" fillId="0" borderId="0" xfId="0" applyNumberFormat="1" applyFont="1" applyAlignment="1">
      <alignment horizontal="center"/>
    </xf>
    <xf numFmtId="1" fontId="2" fillId="2" borderId="1050" xfId="0" applyNumberFormat="1" applyFont="1" applyFill="1" applyBorder="1" applyAlignment="1">
      <alignment horizontal="center"/>
    </xf>
    <xf numFmtId="45" fontId="2" fillId="2" borderId="1054" xfId="0" applyNumberFormat="1" applyFont="1" applyFill="1" applyBorder="1" applyAlignment="1">
      <alignment horizontal="center"/>
    </xf>
    <xf numFmtId="165" fontId="4" fillId="0" borderId="462" xfId="0" applyNumberFormat="1" applyFont="1" applyBorder="1" applyAlignment="1">
      <alignment horizontal="center"/>
    </xf>
    <xf numFmtId="45" fontId="4" fillId="0" borderId="462" xfId="0" applyNumberFormat="1" applyFont="1" applyBorder="1" applyAlignment="1">
      <alignment horizontal="center"/>
    </xf>
    <xf numFmtId="1" fontId="4" fillId="0" borderId="462" xfId="0" applyNumberFormat="1" applyFont="1" applyBorder="1" applyAlignment="1">
      <alignment horizontal="center"/>
    </xf>
    <xf numFmtId="1" fontId="4" fillId="0" borderId="1056" xfId="0" applyNumberFormat="1" applyFont="1" applyBorder="1" applyAlignment="1">
      <alignment horizontal="center"/>
    </xf>
    <xf numFmtId="1" fontId="6" fillId="3" borderId="1051" xfId="0" applyNumberFormat="1" applyFont="1" applyFill="1" applyBorder="1" applyAlignment="1">
      <alignment horizontal="center"/>
    </xf>
    <xf numFmtId="1" fontId="4" fillId="0" borderId="1051" xfId="0" applyNumberFormat="1" applyFont="1" applyBorder="1" applyAlignment="1">
      <alignment horizontal="center"/>
    </xf>
    <xf numFmtId="1" fontId="2" fillId="0" borderId="1057" xfId="0" applyNumberFormat="1" applyFont="1" applyBorder="1" applyAlignment="1">
      <alignment horizontal="center"/>
    </xf>
    <xf numFmtId="164" fontId="2" fillId="0" borderId="1057" xfId="0" applyNumberFormat="1" applyFont="1" applyBorder="1" applyAlignment="1">
      <alignment horizontal="center"/>
    </xf>
    <xf numFmtId="49" fontId="2" fillId="0" borderId="1057" xfId="0" applyNumberFormat="1" applyFont="1" applyBorder="1" applyAlignment="1">
      <alignment horizontal="center" vertical="center"/>
    </xf>
    <xf numFmtId="0" fontId="2" fillId="0" borderId="1057" xfId="0" applyFont="1" applyBorder="1" applyAlignment="1">
      <alignment horizontal="center" vertical="center"/>
    </xf>
    <xf numFmtId="21" fontId="2" fillId="0" borderId="1057" xfId="0" applyNumberFormat="1" applyFont="1" applyBorder="1" applyAlignment="1">
      <alignment horizontal="center"/>
    </xf>
    <xf numFmtId="165" fontId="2" fillId="0" borderId="1057" xfId="0" applyNumberFormat="1" applyFont="1" applyBorder="1" applyAlignment="1">
      <alignment horizontal="center"/>
    </xf>
    <xf numFmtId="45" fontId="2" fillId="0" borderId="1057" xfId="0" applyNumberFormat="1" applyFont="1" applyBorder="1" applyAlignment="1">
      <alignment horizontal="center"/>
    </xf>
    <xf numFmtId="0" fontId="2" fillId="0" borderId="1057" xfId="0" applyFont="1" applyBorder="1" applyAlignment="1">
      <alignment horizontal="center"/>
    </xf>
    <xf numFmtId="1" fontId="2" fillId="0" borderId="1058" xfId="0" applyNumberFormat="1" applyFont="1" applyBorder="1" applyAlignment="1">
      <alignment horizontal="center"/>
    </xf>
    <xf numFmtId="164" fontId="2" fillId="0" borderId="1059" xfId="0" applyNumberFormat="1" applyFont="1" applyBorder="1" applyAlignment="1">
      <alignment horizontal="center"/>
    </xf>
    <xf numFmtId="1" fontId="2" fillId="0" borderId="1059" xfId="0" applyNumberFormat="1" applyFont="1" applyBorder="1" applyAlignment="1">
      <alignment horizontal="center"/>
    </xf>
    <xf numFmtId="49" fontId="2" fillId="0" borderId="1059" xfId="0" applyNumberFormat="1" applyFont="1" applyBorder="1" applyAlignment="1">
      <alignment horizontal="center" vertical="center"/>
    </xf>
    <xf numFmtId="0" fontId="2" fillId="0" borderId="1059" xfId="0" applyFont="1" applyBorder="1" applyAlignment="1">
      <alignment horizontal="center" vertical="center"/>
    </xf>
    <xf numFmtId="21" fontId="2" fillId="0" borderId="1059" xfId="0" applyNumberFormat="1" applyFont="1" applyBorder="1" applyAlignment="1">
      <alignment horizontal="center"/>
    </xf>
    <xf numFmtId="165" fontId="2" fillId="0" borderId="1059" xfId="0" applyNumberFormat="1" applyFont="1" applyBorder="1" applyAlignment="1">
      <alignment horizontal="center"/>
    </xf>
    <xf numFmtId="45" fontId="2" fillId="0" borderId="1059" xfId="0" applyNumberFormat="1" applyFont="1" applyBorder="1" applyAlignment="1">
      <alignment horizontal="center"/>
    </xf>
    <xf numFmtId="0" fontId="2" fillId="0" borderId="1059" xfId="0" applyFont="1" applyBorder="1" applyAlignment="1">
      <alignment horizontal="center"/>
    </xf>
    <xf numFmtId="1" fontId="2" fillId="0" borderId="1060" xfId="0" applyNumberFormat="1" applyFont="1" applyBorder="1" applyAlignment="1">
      <alignment horizontal="center"/>
    </xf>
    <xf numFmtId="1" fontId="2" fillId="0" borderId="1061" xfId="0" applyNumberFormat="1" applyFont="1" applyBorder="1" applyAlignment="1">
      <alignment horizontal="center"/>
    </xf>
    <xf numFmtId="164" fontId="2" fillId="0" borderId="1062" xfId="0" applyNumberFormat="1" applyFont="1" applyBorder="1" applyAlignment="1">
      <alignment horizontal="center"/>
    </xf>
    <xf numFmtId="1" fontId="2" fillId="0" borderId="1062" xfId="0" applyNumberFormat="1" applyFont="1" applyBorder="1" applyAlignment="1">
      <alignment horizontal="center"/>
    </xf>
    <xf numFmtId="49" fontId="2" fillId="0" borderId="1062" xfId="0" applyNumberFormat="1" applyFont="1" applyBorder="1" applyAlignment="1">
      <alignment horizontal="center" vertical="center"/>
    </xf>
    <xf numFmtId="0" fontId="2" fillId="0" borderId="1062" xfId="0" applyFont="1" applyBorder="1" applyAlignment="1">
      <alignment horizontal="center" vertical="center"/>
    </xf>
    <xf numFmtId="21" fontId="2" fillId="0" borderId="1062" xfId="0" applyNumberFormat="1" applyFont="1" applyBorder="1" applyAlignment="1">
      <alignment horizontal="center"/>
    </xf>
    <xf numFmtId="165" fontId="2" fillId="0" borderId="1062" xfId="0" applyNumberFormat="1" applyFont="1" applyBorder="1" applyAlignment="1">
      <alignment horizontal="center"/>
    </xf>
    <xf numFmtId="45" fontId="2" fillId="0" borderId="1062" xfId="0" applyNumberFormat="1" applyFont="1" applyBorder="1" applyAlignment="1">
      <alignment horizontal="center"/>
    </xf>
    <xf numFmtId="0" fontId="2" fillId="0" borderId="1062" xfId="0" applyFont="1" applyBorder="1" applyAlignment="1">
      <alignment horizontal="center"/>
    </xf>
    <xf numFmtId="1" fontId="4" fillId="0" borderId="1064" xfId="0" applyNumberFormat="1" applyFont="1" applyBorder="1" applyAlignment="1">
      <alignment horizontal="center"/>
    </xf>
    <xf numFmtId="1" fontId="4" fillId="0" borderId="1064" xfId="0" applyNumberFormat="1" applyFont="1" applyBorder="1" applyAlignment="1">
      <alignment horizontal="center" vertical="center"/>
    </xf>
    <xf numFmtId="0" fontId="2" fillId="0" borderId="1064" xfId="0" applyFont="1" applyBorder="1" applyAlignment="1">
      <alignment horizontal="center"/>
    </xf>
    <xf numFmtId="21" fontId="4" fillId="3" borderId="1064" xfId="0" applyNumberFormat="1" applyFont="1" applyFill="1" applyBorder="1" applyAlignment="1">
      <alignment horizontal="center"/>
    </xf>
    <xf numFmtId="165" fontId="4" fillId="3" borderId="1064" xfId="0" applyNumberFormat="1" applyFont="1" applyFill="1" applyBorder="1" applyAlignment="1">
      <alignment horizontal="center"/>
    </xf>
    <xf numFmtId="45" fontId="4" fillId="0" borderId="1064" xfId="0" applyNumberFormat="1" applyFont="1" applyBorder="1" applyAlignment="1">
      <alignment horizontal="center"/>
    </xf>
    <xf numFmtId="1" fontId="4" fillId="3" borderId="1064" xfId="0" applyNumberFormat="1" applyFont="1" applyFill="1" applyBorder="1" applyAlignment="1">
      <alignment horizontal="center"/>
    </xf>
    <xf numFmtId="1" fontId="2" fillId="3" borderId="1064" xfId="0" applyNumberFormat="1" applyFont="1" applyFill="1" applyBorder="1" applyAlignment="1">
      <alignment horizontal="center"/>
    </xf>
    <xf numFmtId="1" fontId="4" fillId="3" borderId="1063" xfId="0" applyNumberFormat="1" applyFont="1" applyFill="1" applyBorder="1" applyAlignment="1">
      <alignment horizontal="center"/>
    </xf>
    <xf numFmtId="167" fontId="4" fillId="0" borderId="1064" xfId="0" applyNumberFormat="1" applyFont="1" applyBorder="1" applyAlignment="1">
      <alignment horizontal="center"/>
    </xf>
    <xf numFmtId="1" fontId="6" fillId="3" borderId="1063" xfId="0" applyNumberFormat="1" applyFont="1" applyFill="1" applyBorder="1" applyAlignment="1">
      <alignment horizontal="center"/>
    </xf>
    <xf numFmtId="1" fontId="6" fillId="3" borderId="1065" xfId="0" applyNumberFormat="1" applyFont="1" applyFill="1" applyBorder="1" applyAlignment="1">
      <alignment horizontal="center"/>
    </xf>
    <xf numFmtId="1" fontId="6" fillId="3" borderId="1066" xfId="0" applyNumberFormat="1" applyFont="1" applyFill="1" applyBorder="1" applyAlignment="1">
      <alignment horizontal="center"/>
    </xf>
    <xf numFmtId="2" fontId="4" fillId="0" borderId="1064" xfId="0" applyNumberFormat="1" applyFont="1" applyBorder="1" applyAlignment="1">
      <alignment horizontal="center"/>
    </xf>
    <xf numFmtId="2" fontId="4" fillId="0" borderId="1063" xfId="0" applyNumberFormat="1" applyFont="1" applyBorder="1" applyAlignment="1">
      <alignment horizontal="center"/>
    </xf>
    <xf numFmtId="1" fontId="9" fillId="0" borderId="991" xfId="0" applyNumberFormat="1" applyFont="1" applyBorder="1" applyAlignment="1">
      <alignment horizontal="center"/>
    </xf>
    <xf numFmtId="167" fontId="13" fillId="0" borderId="991" xfId="0" applyNumberFormat="1" applyFont="1" applyBorder="1" applyAlignment="1">
      <alignment horizontal="center"/>
    </xf>
    <xf numFmtId="1" fontId="9" fillId="0" borderId="1010" xfId="0" applyNumberFormat="1" applyFont="1" applyBorder="1" applyAlignment="1">
      <alignment horizontal="center"/>
    </xf>
    <xf numFmtId="1" fontId="13" fillId="0" borderId="1010" xfId="0" applyNumberFormat="1" applyFont="1" applyBorder="1" applyAlignment="1">
      <alignment horizontal="center"/>
    </xf>
    <xf numFmtId="167" fontId="13" fillId="0" borderId="1010" xfId="0" applyNumberFormat="1" applyFont="1" applyBorder="1" applyAlignment="1">
      <alignment horizontal="center"/>
    </xf>
    <xf numFmtId="1" fontId="9" fillId="0" borderId="1047" xfId="0" applyNumberFormat="1" applyFont="1" applyBorder="1" applyAlignment="1">
      <alignment horizontal="center"/>
    </xf>
    <xf numFmtId="167" fontId="13" fillId="0" borderId="1047" xfId="0" applyNumberFormat="1" applyFont="1" applyBorder="1" applyAlignment="1">
      <alignment horizontal="center"/>
    </xf>
    <xf numFmtId="1" fontId="9" fillId="0" borderId="1044" xfId="0" applyNumberFormat="1" applyFont="1" applyBorder="1" applyAlignment="1">
      <alignment horizontal="center"/>
    </xf>
    <xf numFmtId="167" fontId="13" fillId="0" borderId="1044" xfId="0" applyNumberFormat="1" applyFont="1" applyBorder="1" applyAlignment="1">
      <alignment horizontal="center"/>
    </xf>
    <xf numFmtId="1" fontId="4" fillId="0" borderId="1067" xfId="0" applyNumberFormat="1" applyFont="1" applyBorder="1" applyAlignment="1">
      <alignment horizontal="center"/>
    </xf>
    <xf numFmtId="1" fontId="4" fillId="0" borderId="1066" xfId="0" applyNumberFormat="1" applyFont="1" applyBorder="1" applyAlignment="1">
      <alignment horizontal="center"/>
    </xf>
    <xf numFmtId="1" fontId="4" fillId="0" borderId="969" xfId="0" applyNumberFormat="1" applyFont="1" applyBorder="1" applyAlignment="1">
      <alignment horizontal="center" vertical="center"/>
    </xf>
    <xf numFmtId="1" fontId="4" fillId="0" borderId="1010" xfId="0" applyNumberFormat="1" applyFont="1" applyBorder="1" applyAlignment="1">
      <alignment horizontal="center" vertical="center"/>
    </xf>
    <xf numFmtId="1" fontId="4" fillId="0" borderId="9" xfId="0" applyNumberFormat="1" applyFont="1" applyBorder="1" applyAlignment="1">
      <alignment horizontal="center" vertical="center"/>
    </xf>
    <xf numFmtId="1" fontId="4" fillId="0" borderId="968" xfId="0" applyNumberFormat="1" applyFont="1" applyBorder="1" applyAlignment="1">
      <alignment horizontal="center" vertical="center"/>
    </xf>
    <xf numFmtId="1" fontId="4" fillId="0" borderId="1027" xfId="0" applyNumberFormat="1" applyFont="1" applyBorder="1" applyAlignment="1">
      <alignment horizontal="center" vertical="center"/>
    </xf>
    <xf numFmtId="1" fontId="4" fillId="0" borderId="5" xfId="0" applyNumberFormat="1" applyFont="1" applyBorder="1" applyAlignment="1">
      <alignment horizontal="center" vertical="center"/>
    </xf>
    <xf numFmtId="1" fontId="2" fillId="0" borderId="1010" xfId="0" applyNumberFormat="1" applyFont="1" applyBorder="1" applyAlignment="1">
      <alignment horizontal="center"/>
    </xf>
    <xf numFmtId="1" fontId="2" fillId="0" borderId="9" xfId="0" applyNumberFormat="1" applyFont="1" applyBorder="1" applyAlignment="1">
      <alignment horizontal="center" vertical="center"/>
    </xf>
    <xf numFmtId="1" fontId="2" fillId="0" borderId="969" xfId="0" applyNumberFormat="1" applyFont="1" applyBorder="1" applyAlignment="1">
      <alignment horizontal="center"/>
    </xf>
    <xf numFmtId="49" fontId="2" fillId="2" borderId="1049" xfId="0" applyNumberFormat="1" applyFont="1" applyFill="1" applyBorder="1" applyAlignment="1">
      <alignment horizontal="center"/>
    </xf>
    <xf numFmtId="49" fontId="2" fillId="0" borderId="1059" xfId="0" applyNumberFormat="1" applyFont="1" applyBorder="1" applyAlignment="1">
      <alignment horizontal="center"/>
    </xf>
    <xf numFmtId="49" fontId="2" fillId="0" borderId="1057" xfId="0" applyNumberFormat="1" applyFont="1" applyBorder="1" applyAlignment="1">
      <alignment horizontal="center"/>
    </xf>
    <xf numFmtId="49" fontId="2" fillId="0" borderId="1062" xfId="0" applyNumberFormat="1" applyFont="1" applyBorder="1" applyAlignment="1">
      <alignment horizontal="center"/>
    </xf>
    <xf numFmtId="49" fontId="4" fillId="0" borderId="36" xfId="0" applyNumberFormat="1" applyFont="1" applyBorder="1" applyAlignment="1">
      <alignment horizontal="center"/>
    </xf>
    <xf numFmtId="49" fontId="4" fillId="0" borderId="17" xfId="0" applyNumberFormat="1" applyFont="1" applyBorder="1" applyAlignment="1">
      <alignment horizontal="center"/>
    </xf>
    <xf numFmtId="49" fontId="4" fillId="0" borderId="28" xfId="0" applyNumberFormat="1" applyFont="1" applyBorder="1" applyAlignment="1">
      <alignment horizontal="center"/>
    </xf>
    <xf numFmtId="49" fontId="4" fillId="0" borderId="47" xfId="0" applyNumberFormat="1" applyFont="1" applyBorder="1" applyAlignment="1">
      <alignment horizontal="center"/>
    </xf>
    <xf numFmtId="49" fontId="4" fillId="0" borderId="57" xfId="0" applyNumberFormat="1" applyFont="1" applyBorder="1" applyAlignment="1">
      <alignment horizontal="center"/>
    </xf>
    <xf numFmtId="49" fontId="4" fillId="5" borderId="28" xfId="0" applyNumberFormat="1" applyFont="1" applyFill="1" applyBorder="1" applyAlignment="1">
      <alignment horizontal="center"/>
    </xf>
    <xf numFmtId="49" fontId="4" fillId="0" borderId="82" xfId="0" applyNumberFormat="1" applyFont="1" applyBorder="1" applyAlignment="1">
      <alignment horizontal="center"/>
    </xf>
    <xf numFmtId="49" fontId="4" fillId="0" borderId="109" xfId="0" applyNumberFormat="1" applyFont="1" applyBorder="1" applyAlignment="1">
      <alignment horizontal="center"/>
    </xf>
    <xf numFmtId="49" fontId="4" fillId="5" borderId="47" xfId="0" applyNumberFormat="1" applyFont="1" applyFill="1" applyBorder="1" applyAlignment="1">
      <alignment horizontal="center"/>
    </xf>
    <xf numFmtId="49" fontId="4" fillId="0" borderId="131" xfId="0" applyNumberFormat="1" applyFont="1" applyBorder="1" applyAlignment="1">
      <alignment horizontal="center"/>
    </xf>
    <xf numFmtId="49" fontId="4" fillId="0" borderId="155" xfId="0" applyNumberFormat="1" applyFont="1" applyBorder="1" applyAlignment="1">
      <alignment horizontal="center"/>
    </xf>
    <xf numFmtId="49" fontId="4" fillId="0" borderId="162" xfId="0" applyNumberFormat="1" applyFont="1" applyBorder="1" applyAlignment="1">
      <alignment horizontal="center"/>
    </xf>
    <xf numFmtId="49" fontId="4" fillId="0" borderId="174" xfId="0" applyNumberFormat="1" applyFont="1" applyBorder="1" applyAlignment="1">
      <alignment horizontal="center"/>
    </xf>
    <xf numFmtId="49" fontId="4" fillId="0" borderId="191" xfId="0" applyNumberFormat="1" applyFont="1" applyBorder="1" applyAlignment="1">
      <alignment horizontal="center"/>
    </xf>
    <xf numFmtId="49" fontId="4" fillId="0" borderId="209" xfId="0" applyNumberFormat="1" applyFont="1" applyBorder="1" applyAlignment="1">
      <alignment horizontal="center"/>
    </xf>
    <xf numFmtId="49" fontId="4" fillId="0" borderId="239" xfId="0" applyNumberFormat="1" applyFont="1" applyBorder="1" applyAlignment="1">
      <alignment horizontal="center"/>
    </xf>
    <xf numFmtId="49" fontId="4" fillId="0" borderId="269" xfId="0" applyNumberFormat="1" applyFont="1" applyBorder="1" applyAlignment="1">
      <alignment horizontal="center"/>
    </xf>
    <xf numFmtId="49" fontId="4" fillId="3" borderId="162" xfId="0" applyNumberFormat="1" applyFont="1" applyFill="1" applyBorder="1" applyAlignment="1">
      <alignment horizontal="center"/>
    </xf>
    <xf numFmtId="49" fontId="4" fillId="3" borderId="174" xfId="0" applyNumberFormat="1" applyFont="1" applyFill="1" applyBorder="1" applyAlignment="1">
      <alignment horizontal="center"/>
    </xf>
    <xf numFmtId="49" fontId="4" fillId="3" borderId="36" xfId="0" applyNumberFormat="1" applyFont="1" applyFill="1" applyBorder="1" applyAlignment="1">
      <alignment horizontal="center"/>
    </xf>
    <xf numFmtId="49" fontId="4" fillId="3" borderId="47" xfId="0" applyNumberFormat="1" applyFont="1" applyFill="1" applyBorder="1" applyAlignment="1">
      <alignment horizontal="center"/>
    </xf>
    <xf numFmtId="49" fontId="4" fillId="3" borderId="290" xfId="0" applyNumberFormat="1" applyFont="1" applyFill="1" applyBorder="1" applyAlignment="1">
      <alignment horizontal="center"/>
    </xf>
    <xf numFmtId="49" fontId="4" fillId="0" borderId="314" xfId="0" applyNumberFormat="1" applyFont="1" applyBorder="1" applyAlignment="1">
      <alignment horizontal="center"/>
    </xf>
    <xf numFmtId="49" fontId="4" fillId="0" borderId="328" xfId="0" applyNumberFormat="1" applyFont="1" applyBorder="1" applyAlignment="1">
      <alignment horizontal="center"/>
    </xf>
    <xf numFmtId="49" fontId="4" fillId="0" borderId="351" xfId="0" applyNumberFormat="1" applyFont="1" applyBorder="1" applyAlignment="1">
      <alignment horizontal="center"/>
    </xf>
    <xf numFmtId="49" fontId="4" fillId="0" borderId="372" xfId="0" applyNumberFormat="1" applyFont="1" applyBorder="1" applyAlignment="1">
      <alignment horizontal="center"/>
    </xf>
    <xf numFmtId="49" fontId="4" fillId="0" borderId="402" xfId="0" applyNumberFormat="1" applyFont="1" applyBorder="1" applyAlignment="1">
      <alignment horizontal="center"/>
    </xf>
    <xf numFmtId="49" fontId="4" fillId="0" borderId="426" xfId="0" applyNumberFormat="1" applyFont="1" applyBorder="1" applyAlignment="1">
      <alignment horizontal="center"/>
    </xf>
    <xf numFmtId="49" fontId="4" fillId="0" borderId="441" xfId="0" applyNumberFormat="1" applyFont="1" applyBorder="1" applyAlignment="1">
      <alignment horizontal="center"/>
    </xf>
    <xf numFmtId="49" fontId="4" fillId="3" borderId="456" xfId="0" applyNumberFormat="1" applyFont="1" applyFill="1" applyBorder="1" applyAlignment="1">
      <alignment horizontal="center"/>
    </xf>
    <xf numFmtId="49" fontId="4" fillId="5" borderId="162" xfId="0" applyNumberFormat="1" applyFont="1" applyFill="1" applyBorder="1" applyAlignment="1">
      <alignment horizontal="center"/>
    </xf>
    <xf numFmtId="49" fontId="4" fillId="0" borderId="477" xfId="0" applyNumberFormat="1" applyFont="1" applyBorder="1" applyAlignment="1">
      <alignment horizontal="center"/>
    </xf>
    <xf numFmtId="49" fontId="4" fillId="0" borderId="492" xfId="0" applyNumberFormat="1" applyFont="1" applyBorder="1" applyAlignment="1">
      <alignment horizontal="center"/>
    </xf>
    <xf numFmtId="49" fontId="4" fillId="3" borderId="505" xfId="0" applyNumberFormat="1" applyFont="1" applyFill="1" applyBorder="1" applyAlignment="1">
      <alignment horizontal="center"/>
    </xf>
    <xf numFmtId="49" fontId="4" fillId="3" borderId="509" xfId="0" applyNumberFormat="1" applyFont="1" applyFill="1" applyBorder="1" applyAlignment="1">
      <alignment horizontal="center"/>
    </xf>
    <xf numFmtId="49" fontId="4" fillId="0" borderId="522" xfId="0" applyNumberFormat="1" applyFont="1" applyBorder="1" applyAlignment="1">
      <alignment horizontal="center"/>
    </xf>
    <xf numFmtId="49" fontId="4" fillId="0" borderId="543" xfId="0" applyNumberFormat="1" applyFont="1" applyBorder="1" applyAlignment="1">
      <alignment horizontal="center"/>
    </xf>
    <xf numFmtId="49" fontId="4" fillId="0" borderId="566" xfId="0" applyNumberFormat="1" applyFont="1" applyBorder="1" applyAlignment="1">
      <alignment horizontal="center"/>
    </xf>
    <xf numFmtId="49" fontId="4" fillId="0" borderId="584" xfId="0" applyNumberFormat="1" applyFont="1" applyBorder="1" applyAlignment="1">
      <alignment horizontal="center"/>
    </xf>
    <xf numFmtId="49" fontId="4" fillId="0" borderId="606" xfId="0" applyNumberFormat="1" applyFont="1" applyBorder="1" applyAlignment="1">
      <alignment horizontal="center"/>
    </xf>
    <xf numFmtId="49" fontId="4" fillId="0" borderId="628" xfId="0" applyNumberFormat="1" applyFont="1" applyBorder="1" applyAlignment="1">
      <alignment horizontal="center"/>
    </xf>
    <xf numFmtId="49" fontId="4" fillId="0" borderId="638" xfId="0" applyNumberFormat="1" applyFont="1" applyBorder="1" applyAlignment="1">
      <alignment horizontal="center"/>
    </xf>
    <xf numFmtId="49" fontId="4" fillId="3" borderId="639" xfId="0" applyNumberFormat="1" applyFont="1" applyFill="1" applyBorder="1" applyAlignment="1">
      <alignment horizontal="center"/>
    </xf>
    <xf numFmtId="49" fontId="4" fillId="3" borderId="641" xfId="0" applyNumberFormat="1" applyFont="1" applyFill="1" applyBorder="1" applyAlignment="1">
      <alignment horizontal="center"/>
    </xf>
    <xf numFmtId="49" fontId="4" fillId="3" borderId="642" xfId="0" applyNumberFormat="1" applyFont="1" applyFill="1" applyBorder="1" applyAlignment="1">
      <alignment horizontal="center"/>
    </xf>
    <xf numFmtId="49" fontId="4" fillId="3" borderId="648" xfId="0" applyNumberFormat="1" applyFont="1" applyFill="1" applyBorder="1" applyAlignment="1">
      <alignment horizontal="center"/>
    </xf>
    <xf numFmtId="49" fontId="4" fillId="3" borderId="653" xfId="0" applyNumberFormat="1" applyFont="1" applyFill="1" applyBorder="1" applyAlignment="1">
      <alignment horizontal="center"/>
    </xf>
    <xf numFmtId="49" fontId="4" fillId="6" borderId="642" xfId="0" applyNumberFormat="1" applyFont="1" applyFill="1" applyBorder="1" applyAlignment="1">
      <alignment horizontal="center"/>
    </xf>
    <xf numFmtId="49" fontId="4" fillId="3" borderId="666" xfId="0" applyNumberFormat="1" applyFont="1" applyFill="1" applyBorder="1" applyAlignment="1">
      <alignment horizontal="center"/>
    </xf>
    <xf numFmtId="49" fontId="4" fillId="3" borderId="679" xfId="0" applyNumberFormat="1" applyFont="1" applyFill="1" applyBorder="1" applyAlignment="1">
      <alignment horizontal="center"/>
    </xf>
    <xf numFmtId="49" fontId="4" fillId="3" borderId="692" xfId="0" applyNumberFormat="1" applyFont="1" applyFill="1" applyBorder="1" applyAlignment="1">
      <alignment horizontal="center"/>
    </xf>
    <xf numFmtId="49" fontId="4" fillId="6" borderId="653" xfId="0" applyNumberFormat="1" applyFont="1" applyFill="1" applyBorder="1" applyAlignment="1">
      <alignment horizontal="center"/>
    </xf>
    <xf numFmtId="49" fontId="4" fillId="3" borderId="705" xfId="0" applyNumberFormat="1" applyFont="1" applyFill="1" applyBorder="1" applyAlignment="1">
      <alignment horizontal="center"/>
    </xf>
    <xf numFmtId="49" fontId="4" fillId="3" borderId="718" xfId="0" applyNumberFormat="1" applyFont="1" applyFill="1" applyBorder="1" applyAlignment="1">
      <alignment horizontal="center"/>
    </xf>
    <xf numFmtId="49" fontId="4" fillId="3" borderId="731" xfId="0" applyNumberFormat="1" applyFont="1" applyFill="1" applyBorder="1" applyAlignment="1">
      <alignment horizontal="center"/>
    </xf>
    <xf numFmtId="49" fontId="4" fillId="3" borderId="744" xfId="0" applyNumberFormat="1" applyFont="1" applyFill="1" applyBorder="1" applyAlignment="1">
      <alignment horizontal="center"/>
    </xf>
    <xf numFmtId="49" fontId="4" fillId="3" borderId="757" xfId="0" applyNumberFormat="1" applyFont="1" applyFill="1" applyBorder="1" applyAlignment="1">
      <alignment horizontal="center"/>
    </xf>
    <xf numFmtId="49" fontId="4" fillId="3" borderId="770" xfId="0" applyNumberFormat="1" applyFont="1" applyFill="1" applyBorder="1" applyAlignment="1">
      <alignment horizontal="center"/>
    </xf>
    <xf numFmtId="49" fontId="4" fillId="3" borderId="783" xfId="0" applyNumberFormat="1" applyFont="1" applyFill="1" applyBorder="1" applyAlignment="1">
      <alignment horizontal="center"/>
    </xf>
    <xf numFmtId="49" fontId="4" fillId="3" borderId="796" xfId="0" applyNumberFormat="1" applyFont="1" applyFill="1" applyBorder="1" applyAlignment="1">
      <alignment horizontal="center"/>
    </xf>
    <xf numFmtId="49" fontId="4" fillId="0" borderId="641" xfId="0" applyNumberFormat="1" applyFont="1" applyBorder="1" applyAlignment="1">
      <alignment horizontal="center"/>
    </xf>
    <xf numFmtId="49" fontId="4" fillId="0" borderId="642" xfId="0" applyNumberFormat="1" applyFont="1" applyBorder="1" applyAlignment="1">
      <alignment horizontal="center"/>
    </xf>
    <xf numFmtId="49" fontId="4" fillId="0" borderId="809" xfId="0" applyNumberFormat="1" applyFont="1" applyBorder="1" applyAlignment="1">
      <alignment horizontal="center"/>
    </xf>
    <xf numFmtId="49" fontId="4" fillId="0" borderId="653" xfId="0" applyNumberFormat="1" applyFont="1" applyBorder="1" applyAlignment="1">
      <alignment horizontal="center"/>
    </xf>
    <xf numFmtId="49" fontId="4" fillId="0" borderId="639" xfId="0" applyNumberFormat="1" applyFont="1" applyBorder="1" applyAlignment="1">
      <alignment horizontal="center"/>
    </xf>
    <xf numFmtId="49" fontId="4" fillId="3" borderId="822" xfId="0" applyNumberFormat="1" applyFont="1" applyFill="1" applyBorder="1" applyAlignment="1">
      <alignment horizontal="center"/>
    </xf>
    <xf numFmtId="49" fontId="4" fillId="3" borderId="836" xfId="0" applyNumberFormat="1" applyFont="1" applyFill="1" applyBorder="1" applyAlignment="1">
      <alignment horizontal="center"/>
    </xf>
    <xf numFmtId="49" fontId="4" fillId="3" borderId="849" xfId="0" applyNumberFormat="1" applyFont="1" applyFill="1" applyBorder="1" applyAlignment="1">
      <alignment horizontal="center"/>
    </xf>
    <xf numFmtId="49" fontId="4" fillId="3" borderId="858" xfId="0" applyNumberFormat="1" applyFont="1" applyFill="1" applyBorder="1" applyAlignment="1">
      <alignment horizontal="center"/>
    </xf>
    <xf numFmtId="49" fontId="4" fillId="3" borderId="164" xfId="0" applyNumberFormat="1" applyFont="1" applyFill="1" applyBorder="1" applyAlignment="1">
      <alignment horizontal="center"/>
    </xf>
    <xf numFmtId="49" fontId="4" fillId="3" borderId="177" xfId="0" applyNumberFormat="1" applyFont="1" applyFill="1" applyBorder="1" applyAlignment="1">
      <alignment horizontal="center"/>
    </xf>
    <xf numFmtId="49" fontId="4" fillId="3" borderId="874" xfId="0" applyNumberFormat="1" applyFont="1" applyFill="1" applyBorder="1" applyAlignment="1">
      <alignment horizontal="center"/>
    </xf>
    <xf numFmtId="49" fontId="4" fillId="3" borderId="887" xfId="0" applyNumberFormat="1" applyFont="1" applyFill="1" applyBorder="1" applyAlignment="1">
      <alignment horizontal="center"/>
    </xf>
    <xf numFmtId="49" fontId="4" fillId="3" borderId="900" xfId="0" applyNumberFormat="1" applyFont="1" applyFill="1" applyBorder="1" applyAlignment="1">
      <alignment horizontal="center"/>
    </xf>
    <xf numFmtId="49" fontId="4" fillId="3" borderId="914" xfId="0" applyNumberFormat="1" applyFont="1" applyFill="1" applyBorder="1" applyAlignment="1">
      <alignment horizontal="center"/>
    </xf>
    <xf numFmtId="49" fontId="4" fillId="3" borderId="920" xfId="0" applyNumberFormat="1" applyFont="1" applyFill="1" applyBorder="1" applyAlignment="1">
      <alignment horizontal="center"/>
    </xf>
    <xf numFmtId="49" fontId="4" fillId="3" borderId="931" xfId="0" applyNumberFormat="1" applyFont="1" applyFill="1" applyBorder="1" applyAlignment="1">
      <alignment horizontal="center"/>
    </xf>
    <xf numFmtId="49" fontId="4" fillId="3" borderId="944" xfId="0" applyNumberFormat="1" applyFont="1" applyFill="1" applyBorder="1" applyAlignment="1">
      <alignment horizontal="center"/>
    </xf>
    <xf numFmtId="49" fontId="4" fillId="3" borderId="957" xfId="0" applyNumberFormat="1" applyFont="1" applyFill="1" applyBorder="1" applyAlignment="1">
      <alignment horizontal="center"/>
    </xf>
    <xf numFmtId="49" fontId="4" fillId="3" borderId="974" xfId="0" applyNumberFormat="1" applyFont="1" applyFill="1" applyBorder="1" applyAlignment="1">
      <alignment horizontal="center"/>
    </xf>
    <xf numFmtId="49" fontId="4" fillId="3" borderId="985" xfId="0" applyNumberFormat="1" applyFont="1" applyFill="1" applyBorder="1" applyAlignment="1">
      <alignment horizontal="center"/>
    </xf>
    <xf numFmtId="49" fontId="4" fillId="3" borderId="995" xfId="0" applyNumberFormat="1" applyFont="1" applyFill="1" applyBorder="1" applyAlignment="1">
      <alignment horizontal="center"/>
    </xf>
    <xf numFmtId="49" fontId="4" fillId="3" borderId="1004" xfId="0" applyNumberFormat="1" applyFont="1" applyFill="1" applyBorder="1" applyAlignment="1">
      <alignment horizontal="center"/>
    </xf>
    <xf numFmtId="49" fontId="4" fillId="3" borderId="1011" xfId="0" applyNumberFormat="1" applyFont="1" applyFill="1" applyBorder="1" applyAlignment="1">
      <alignment horizontal="center"/>
    </xf>
    <xf numFmtId="49" fontId="4" fillId="3" borderId="1018" xfId="0" applyNumberFormat="1" applyFont="1" applyFill="1" applyBorder="1" applyAlignment="1">
      <alignment horizontal="center"/>
    </xf>
    <xf numFmtId="49" fontId="4" fillId="3" borderId="1025" xfId="0" applyNumberFormat="1" applyFont="1" applyFill="1" applyBorder="1" applyAlignment="1">
      <alignment horizontal="center"/>
    </xf>
    <xf numFmtId="49" fontId="4" fillId="0" borderId="1011" xfId="0" applyNumberFormat="1" applyFont="1" applyBorder="1" applyAlignment="1">
      <alignment horizontal="center"/>
    </xf>
    <xf numFmtId="49" fontId="4" fillId="7" borderId="1018" xfId="0" applyNumberFormat="1" applyFont="1" applyFill="1" applyBorder="1" applyAlignment="1">
      <alignment horizontal="center"/>
    </xf>
    <xf numFmtId="49" fontId="4" fillId="3" borderId="969" xfId="0" applyNumberFormat="1" applyFont="1" applyFill="1" applyBorder="1" applyAlignment="1">
      <alignment horizontal="center"/>
    </xf>
    <xf numFmtId="49" fontId="4" fillId="3" borderId="1010" xfId="0" applyNumberFormat="1" applyFont="1" applyFill="1" applyBorder="1" applyAlignment="1">
      <alignment horizontal="center"/>
    </xf>
    <xf numFmtId="49" fontId="4" fillId="3" borderId="1024" xfId="0" applyNumberFormat="1" applyFont="1" applyFill="1" applyBorder="1" applyAlignment="1">
      <alignment horizontal="center"/>
    </xf>
    <xf numFmtId="49" fontId="4" fillId="3" borderId="1013" xfId="0" applyNumberFormat="1" applyFont="1" applyFill="1" applyBorder="1" applyAlignment="1">
      <alignment horizontal="center"/>
    </xf>
    <xf numFmtId="49" fontId="4" fillId="3" borderId="11" xfId="0" applyNumberFormat="1" applyFont="1" applyFill="1" applyBorder="1" applyAlignment="1">
      <alignment horizontal="center"/>
    </xf>
    <xf numFmtId="49" fontId="4" fillId="3" borderId="1000" xfId="0" applyNumberFormat="1" applyFont="1" applyFill="1" applyBorder="1" applyAlignment="1">
      <alignment horizontal="center"/>
    </xf>
    <xf numFmtId="49" fontId="4" fillId="3" borderId="9" xfId="0" applyNumberFormat="1" applyFont="1" applyFill="1" applyBorder="1" applyAlignment="1">
      <alignment horizontal="center"/>
    </xf>
    <xf numFmtId="49" fontId="13" fillId="11" borderId="1034" xfId="0" applyNumberFormat="1" applyFont="1" applyFill="1" applyBorder="1" applyAlignment="1">
      <alignment horizontal="center"/>
    </xf>
    <xf numFmtId="49" fontId="13" fillId="11" borderId="1047" xfId="0" applyNumberFormat="1" applyFont="1" applyFill="1" applyBorder="1" applyAlignment="1">
      <alignment horizontal="center"/>
    </xf>
    <xf numFmtId="49" fontId="13" fillId="11" borderId="1044" xfId="0" applyNumberFormat="1" applyFont="1" applyFill="1" applyBorder="1" applyAlignment="1">
      <alignment horizontal="center"/>
    </xf>
    <xf numFmtId="49" fontId="4" fillId="3" borderId="1064" xfId="0" applyNumberFormat="1" applyFont="1" applyFill="1" applyBorder="1" applyAlignment="1">
      <alignment horizontal="center"/>
    </xf>
    <xf numFmtId="49" fontId="12" fillId="0" borderId="0" xfId="0" applyNumberFormat="1" applyFont="1" applyAlignment="1">
      <alignment horizontal="center"/>
    </xf>
    <xf numFmtId="1" fontId="4" fillId="0" borderId="1068" xfId="0" applyNumberFormat="1" applyFont="1" applyBorder="1" applyAlignment="1">
      <alignment horizontal="center"/>
    </xf>
    <xf numFmtId="1" fontId="4" fillId="0" borderId="1044" xfId="0" applyNumberFormat="1" applyFont="1" applyBorder="1" applyAlignment="1">
      <alignment horizontal="center"/>
    </xf>
    <xf numFmtId="2" fontId="4" fillId="0" borderId="986" xfId="0" applyNumberFormat="1" applyFont="1" applyBorder="1" applyAlignment="1">
      <alignment horizontal="center"/>
    </xf>
    <xf numFmtId="1" fontId="6" fillId="3" borderId="1070" xfId="0" applyNumberFormat="1" applyFont="1" applyFill="1" applyBorder="1" applyAlignment="1">
      <alignment horizontal="center"/>
    </xf>
    <xf numFmtId="1" fontId="6" fillId="3" borderId="1071" xfId="0" applyNumberFormat="1" applyFont="1" applyFill="1" applyBorder="1" applyAlignment="1">
      <alignment horizontal="center"/>
    </xf>
    <xf numFmtId="1" fontId="6" fillId="3" borderId="1072" xfId="0" applyNumberFormat="1" applyFont="1" applyFill="1" applyBorder="1" applyAlignment="1">
      <alignment horizontal="center"/>
    </xf>
    <xf numFmtId="2" fontId="4" fillId="0" borderId="6" xfId="0" applyNumberFormat="1" applyFont="1" applyBorder="1" applyAlignment="1">
      <alignment horizontal="center"/>
    </xf>
    <xf numFmtId="1" fontId="4" fillId="0" borderId="1063" xfId="0" applyNumberFormat="1" applyFont="1" applyBorder="1" applyAlignment="1">
      <alignment horizontal="center"/>
    </xf>
    <xf numFmtId="1" fontId="4" fillId="0" borderId="1073" xfId="0" applyNumberFormat="1" applyFont="1" applyBorder="1" applyAlignment="1">
      <alignment horizontal="center"/>
    </xf>
    <xf numFmtId="1" fontId="13" fillId="0" borderId="984" xfId="0" applyNumberFormat="1" applyFont="1" applyBorder="1" applyAlignment="1">
      <alignment horizontal="center"/>
    </xf>
    <xf numFmtId="1" fontId="13" fillId="0" borderId="11" xfId="0" applyNumberFormat="1" applyFont="1" applyBorder="1" applyAlignment="1">
      <alignment horizontal="center"/>
    </xf>
    <xf numFmtId="1" fontId="13" fillId="0" borderId="1069" xfId="0" applyNumberFormat="1" applyFont="1" applyBorder="1" applyAlignment="1">
      <alignment horizontal="center"/>
    </xf>
    <xf numFmtId="1" fontId="4" fillId="3" borderId="10" xfId="0" applyNumberFormat="1" applyFont="1" applyFill="1" applyBorder="1" applyAlignment="1">
      <alignment horizontal="center"/>
    </xf>
    <xf numFmtId="1" fontId="6" fillId="3" borderId="1075" xfId="0" applyNumberFormat="1" applyFont="1" applyFill="1" applyBorder="1" applyAlignment="1">
      <alignment horizontal="center"/>
    </xf>
    <xf numFmtId="21" fontId="4" fillId="3" borderId="991" xfId="0" applyNumberFormat="1" applyFont="1" applyFill="1" applyBorder="1" applyAlignment="1">
      <alignment horizontal="center"/>
    </xf>
    <xf numFmtId="165" fontId="4" fillId="3" borderId="991" xfId="0" applyNumberFormat="1" applyFont="1" applyFill="1" applyBorder="1" applyAlignment="1">
      <alignment horizontal="center"/>
    </xf>
    <xf numFmtId="45" fontId="4" fillId="0" borderId="991" xfId="0" applyNumberFormat="1" applyFont="1" applyBorder="1" applyAlignment="1">
      <alignment horizontal="center"/>
    </xf>
    <xf numFmtId="1" fontId="4" fillId="3" borderId="991" xfId="0" applyNumberFormat="1" applyFont="1" applyFill="1" applyBorder="1" applyAlignment="1">
      <alignment horizontal="center"/>
    </xf>
    <xf numFmtId="1" fontId="4" fillId="3" borderId="996" xfId="0" applyNumberFormat="1" applyFont="1" applyFill="1" applyBorder="1" applyAlignment="1">
      <alignment horizontal="center"/>
    </xf>
    <xf numFmtId="49" fontId="4" fillId="3" borderId="991" xfId="0" applyNumberFormat="1" applyFont="1" applyFill="1" applyBorder="1" applyAlignment="1">
      <alignment horizontal="center"/>
    </xf>
    <xf numFmtId="1" fontId="6" fillId="3" borderId="1076" xfId="0" applyNumberFormat="1" applyFont="1" applyFill="1" applyBorder="1" applyAlignment="1">
      <alignment horizontal="center"/>
    </xf>
    <xf numFmtId="1" fontId="6" fillId="3" borderId="1077" xfId="0" applyNumberFormat="1" applyFont="1" applyFill="1" applyBorder="1" applyAlignment="1">
      <alignment horizontal="center"/>
    </xf>
    <xf numFmtId="166" fontId="4" fillId="0" borderId="961" xfId="0" applyNumberFormat="1" applyFont="1" applyBorder="1" applyAlignment="1">
      <alignment horizontal="center"/>
    </xf>
    <xf numFmtId="1" fontId="4" fillId="0" borderId="961" xfId="0" applyNumberFormat="1" applyFont="1" applyBorder="1" applyAlignment="1">
      <alignment horizontal="center"/>
    </xf>
    <xf numFmtId="1" fontId="4" fillId="0" borderId="976" xfId="0" applyNumberFormat="1" applyFont="1" applyBorder="1" applyAlignment="1">
      <alignment horizontal="center" vertical="center"/>
    </xf>
    <xf numFmtId="1" fontId="2" fillId="0" borderId="961" xfId="0" applyNumberFormat="1" applyFont="1" applyBorder="1" applyAlignment="1">
      <alignment horizontal="center"/>
    </xf>
    <xf numFmtId="21" fontId="4" fillId="3" borderId="1078" xfId="0" applyNumberFormat="1" applyFont="1" applyFill="1" applyBorder="1" applyAlignment="1">
      <alignment horizontal="center"/>
    </xf>
    <xf numFmtId="165" fontId="4" fillId="3" borderId="961" xfId="0" applyNumberFormat="1" applyFont="1" applyFill="1" applyBorder="1" applyAlignment="1">
      <alignment horizontal="center"/>
    </xf>
    <xf numFmtId="45" fontId="4" fillId="0" borderId="961" xfId="0" applyNumberFormat="1" applyFont="1" applyBorder="1" applyAlignment="1">
      <alignment horizontal="center"/>
    </xf>
    <xf numFmtId="1" fontId="4" fillId="3" borderId="961" xfId="0" applyNumberFormat="1" applyFont="1" applyFill="1" applyBorder="1" applyAlignment="1">
      <alignment horizontal="center"/>
    </xf>
    <xf numFmtId="1" fontId="2" fillId="3" borderId="961" xfId="0" applyNumberFormat="1" applyFont="1" applyFill="1" applyBorder="1" applyAlignment="1">
      <alignment horizontal="center"/>
    </xf>
    <xf numFmtId="1" fontId="4" fillId="3" borderId="976" xfId="0" applyNumberFormat="1" applyFont="1" applyFill="1" applyBorder="1" applyAlignment="1">
      <alignment horizontal="center"/>
    </xf>
    <xf numFmtId="167" fontId="4" fillId="0" borderId="961" xfId="0" applyNumberFormat="1" applyFont="1" applyBorder="1" applyAlignment="1">
      <alignment horizontal="center"/>
    </xf>
    <xf numFmtId="49" fontId="4" fillId="3" borderId="961" xfId="0" applyNumberFormat="1" applyFont="1" applyFill="1" applyBorder="1" applyAlignment="1">
      <alignment horizontal="center"/>
    </xf>
    <xf numFmtId="1" fontId="6" fillId="3" borderId="976" xfId="0" applyNumberFormat="1" applyFont="1" applyFill="1" applyBorder="1" applyAlignment="1">
      <alignment horizontal="center"/>
    </xf>
    <xf numFmtId="1" fontId="4" fillId="0" borderId="1078" xfId="0" applyNumberFormat="1" applyFont="1" applyBorder="1" applyAlignment="1">
      <alignment horizontal="center"/>
    </xf>
    <xf numFmtId="1" fontId="5" fillId="3" borderId="1074" xfId="0" applyNumberFormat="1" applyFont="1" applyFill="1" applyBorder="1" applyAlignment="1">
      <alignment horizontal="left"/>
    </xf>
    <xf numFmtId="166" fontId="4" fillId="0" borderId="1064" xfId="0" applyNumberFormat="1" applyFont="1" applyBorder="1" applyAlignment="1">
      <alignment horizontal="center"/>
    </xf>
    <xf numFmtId="1" fontId="4" fillId="0" borderId="1063" xfId="0" applyNumberFormat="1" applyFont="1" applyBorder="1" applyAlignment="1">
      <alignment horizontal="center" vertical="center"/>
    </xf>
    <xf numFmtId="1" fontId="2" fillId="0" borderId="1064" xfId="0" applyNumberFormat="1" applyFont="1" applyBorder="1" applyAlignment="1">
      <alignment horizontal="center"/>
    </xf>
    <xf numFmtId="21" fontId="4" fillId="3" borderId="1066" xfId="0" applyNumberFormat="1" applyFont="1" applyFill="1" applyBorder="1" applyAlignment="1">
      <alignment horizontal="center"/>
    </xf>
    <xf numFmtId="166" fontId="4" fillId="0" borderId="1069" xfId="0" applyNumberFormat="1" applyFont="1" applyBorder="1" applyAlignment="1">
      <alignment horizontal="center"/>
    </xf>
    <xf numFmtId="1" fontId="4" fillId="0" borderId="1069" xfId="0" applyNumberFormat="1" applyFont="1" applyBorder="1" applyAlignment="1">
      <alignment horizontal="center"/>
    </xf>
    <xf numFmtId="1" fontId="4" fillId="0" borderId="1069" xfId="0" applyNumberFormat="1" applyFont="1" applyBorder="1" applyAlignment="1">
      <alignment horizontal="center" vertical="center"/>
    </xf>
    <xf numFmtId="1" fontId="2" fillId="0" borderId="1069" xfId="0" applyNumberFormat="1" applyFont="1" applyBorder="1" applyAlignment="1">
      <alignment horizontal="center" vertical="center"/>
    </xf>
    <xf numFmtId="21" fontId="4" fillId="3" borderId="1069" xfId="0" applyNumberFormat="1" applyFont="1" applyFill="1" applyBorder="1" applyAlignment="1">
      <alignment horizontal="center"/>
    </xf>
    <xf numFmtId="165" fontId="4" fillId="3" borderId="1069" xfId="0" applyNumberFormat="1" applyFont="1" applyFill="1" applyBorder="1" applyAlignment="1">
      <alignment horizontal="center"/>
    </xf>
    <xf numFmtId="45" fontId="4" fillId="0" borderId="1069" xfId="0" applyNumberFormat="1" applyFont="1" applyBorder="1" applyAlignment="1">
      <alignment horizontal="center"/>
    </xf>
    <xf numFmtId="1" fontId="4" fillId="3" borderId="1069" xfId="0" applyNumberFormat="1" applyFont="1" applyFill="1" applyBorder="1" applyAlignment="1">
      <alignment horizontal="center"/>
    </xf>
    <xf numFmtId="167" fontId="4" fillId="0" borderId="1069" xfId="0" applyNumberFormat="1" applyFont="1" applyBorder="1" applyAlignment="1">
      <alignment horizontal="center"/>
    </xf>
    <xf numFmtId="49" fontId="4" fillId="3" borderId="1069" xfId="0" applyNumberFormat="1" applyFont="1" applyFill="1" applyBorder="1" applyAlignment="1">
      <alignment horizontal="center"/>
    </xf>
    <xf numFmtId="45" fontId="4" fillId="3" borderId="1064" xfId="0" applyNumberFormat="1" applyFont="1" applyFill="1" applyBorder="1" applyAlignment="1">
      <alignment horizontal="center"/>
    </xf>
    <xf numFmtId="0" fontId="2" fillId="0" borderId="1069" xfId="0" applyFont="1" applyBorder="1" applyAlignment="1">
      <alignment horizontal="center" vertical="center"/>
    </xf>
    <xf numFmtId="1" fontId="2" fillId="3" borderId="1069" xfId="0" applyNumberFormat="1" applyFont="1" applyFill="1" applyBorder="1" applyAlignment="1">
      <alignment horizontal="center"/>
    </xf>
    <xf numFmtId="45" fontId="4" fillId="3" borderId="1069" xfId="0" applyNumberFormat="1" applyFont="1" applyFill="1" applyBorder="1" applyAlignment="1">
      <alignment horizontal="center"/>
    </xf>
    <xf numFmtId="1" fontId="4" fillId="0" borderId="991" xfId="0" applyNumberFormat="1" applyFont="1" applyBorder="1" applyAlignment="1">
      <alignment horizontal="center" vertical="center"/>
    </xf>
    <xf numFmtId="45" fontId="4" fillId="3" borderId="991" xfId="0" applyNumberFormat="1" applyFont="1" applyFill="1" applyBorder="1" applyAlignment="1">
      <alignment horizontal="center"/>
    </xf>
    <xf numFmtId="1" fontId="6" fillId="3" borderId="1079" xfId="0" applyNumberFormat="1" applyFont="1" applyFill="1" applyBorder="1" applyAlignment="1">
      <alignment horizontal="center"/>
    </xf>
    <xf numFmtId="1" fontId="6" fillId="3" borderId="1080" xfId="0" applyNumberFormat="1" applyFont="1" applyFill="1" applyBorder="1" applyAlignment="1">
      <alignment horizontal="center"/>
    </xf>
    <xf numFmtId="1" fontId="2" fillId="2" borderId="1" xfId="0" applyNumberFormat="1" applyFont="1" applyFill="1" applyBorder="1" applyAlignment="1">
      <alignment horizontal="center"/>
    </xf>
    <xf numFmtId="1" fontId="2" fillId="2" borderId="2" xfId="0" applyNumberFormat="1" applyFont="1" applyFill="1" applyBorder="1" applyAlignment="1">
      <alignment horizontal="center"/>
    </xf>
    <xf numFmtId="1" fontId="2" fillId="2" borderId="1050" xfId="0" applyNumberFormat="1" applyFont="1" applyFill="1" applyBorder="1" applyAlignment="1">
      <alignment horizontal="center"/>
    </xf>
  </cellXfs>
  <cellStyles count="2">
    <cellStyle name="Link" xfId="1" builtinId="8"/>
    <cellStyle name="Standard" xfId="0" builtinId="0"/>
  </cellStyles>
  <dxfs count="3601">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dillinger/Nextcloud/Daten/Training/trai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2008"/>
      <sheetName val="2009"/>
      <sheetName val="2010"/>
      <sheetName val="2011"/>
      <sheetName val="2012"/>
      <sheetName val="2013"/>
      <sheetName val="2014"/>
      <sheetName val="2015"/>
      <sheetName val="2016"/>
      <sheetName val="2017"/>
      <sheetName val="2018+"/>
      <sheetName val="Dashboard"/>
      <sheetName val="Trainingsarten"/>
      <sheetName val="Schuhe"/>
      <sheetName val="Periodisierung"/>
      <sheetName val="Jahrestabellen"/>
      <sheetName val="HM"/>
      <sheetName val="peaks"/>
      <sheetName val="PWR HR"/>
      <sheetName val="trailing 90d"/>
      <sheetName val="ECOR"/>
      <sheetName val="Kinderwagen"/>
      <sheetName val="Year progression"/>
      <sheetName val="Wettkampfprognosen"/>
      <sheetName val="Vorlagen"/>
      <sheetName val="Volumes"/>
      <sheetName val="Tabelle1"/>
    </sheetNames>
    <sheetDataSet>
      <sheetData sheetId="0"/>
      <sheetData sheetId="1"/>
      <sheetData sheetId="2"/>
      <sheetData sheetId="3"/>
      <sheetData sheetId="4"/>
      <sheetData sheetId="5"/>
      <sheetData sheetId="6"/>
      <sheetData sheetId="7"/>
      <sheetData sheetId="8"/>
      <sheetData sheetId="9"/>
      <sheetData sheetId="10"/>
      <sheetData sheetId="11">
        <row r="2241">
          <cell r="S2241" t="str">
            <v/>
          </cell>
        </row>
      </sheetData>
      <sheetData sheetId="12"/>
      <sheetData sheetId="13">
        <row r="9">
          <cell r="A9"/>
          <cell r="B9" t="str">
            <v>Kern</v>
          </cell>
          <cell r="C9"/>
          <cell r="D9"/>
          <cell r="E9"/>
          <cell r="F9" t="str">
            <v>AL/EL/ZL</v>
          </cell>
          <cell r="G9"/>
          <cell r="H9"/>
          <cell r="I9"/>
          <cell r="J9" t="str">
            <v>Gesamt</v>
          </cell>
          <cell r="K9"/>
          <cell r="L9"/>
          <cell r="M9"/>
          <cell r="N9"/>
        </row>
        <row r="10">
          <cell r="A10" t="str">
            <v>Z1</v>
          </cell>
          <cell r="B10" t="str">
            <v>km</v>
          </cell>
          <cell r="C10" t="str">
            <v>Dauer</v>
          </cell>
          <cell r="D10" t="str">
            <v>IF</v>
          </cell>
          <cell r="E10" t="str">
            <v>wh</v>
          </cell>
          <cell r="F10" t="str">
            <v>km</v>
          </cell>
          <cell r="G10" t="str">
            <v>Dauer</v>
          </cell>
          <cell r="H10" t="str">
            <v>IF</v>
          </cell>
          <cell r="I10" t="str">
            <v>wh</v>
          </cell>
          <cell r="J10" t="str">
            <v>km</v>
          </cell>
          <cell r="K10" t="str">
            <v>TSS</v>
          </cell>
          <cell r="L10" t="str">
            <v>Watt</v>
          </cell>
          <cell r="M10"/>
          <cell r="N10"/>
        </row>
        <row r="11">
          <cell r="A11" t="str">
            <v>AL/EL</v>
          </cell>
          <cell r="B11"/>
          <cell r="C11"/>
          <cell r="D11"/>
          <cell r="E11"/>
          <cell r="F11">
            <v>1</v>
          </cell>
          <cell r="G11">
            <v>8.7580085773404648E-3</v>
          </cell>
          <cell r="H11">
            <v>82</v>
          </cell>
          <cell r="I11">
            <v>2</v>
          </cell>
          <cell r="J11">
            <v>2</v>
          </cell>
          <cell r="K11">
            <v>14.13332392176895</v>
          </cell>
          <cell r="L11">
            <v>182</v>
          </cell>
          <cell r="M11" t="str">
            <v>-</v>
          </cell>
          <cell r="N11">
            <v>208</v>
          </cell>
        </row>
        <row r="12">
          <cell r="A12" t="str">
            <v>Z1.sHR</v>
          </cell>
          <cell r="B12">
            <v>8.3000000000000007</v>
          </cell>
          <cell r="C12">
            <v>3.3922686556232068E-2</v>
          </cell>
          <cell r="D12">
            <v>78</v>
          </cell>
          <cell r="E12">
            <v>1</v>
          </cell>
          <cell r="F12"/>
          <cell r="G12"/>
          <cell r="H12"/>
          <cell r="I12"/>
          <cell r="J12">
            <v>8.3000000000000007</v>
          </cell>
          <cell r="K12">
            <v>49.532550001947826</v>
          </cell>
          <cell r="L12">
            <v>182</v>
          </cell>
          <cell r="M12" t="str">
            <v>-</v>
          </cell>
          <cell r="N12">
            <v>208</v>
          </cell>
        </row>
        <row r="13">
          <cell r="A13" t="str">
            <v>Z1.mHR</v>
          </cell>
          <cell r="B13">
            <v>9.8000000000000007</v>
          </cell>
          <cell r="C13">
            <v>4.0053292560370386E-2</v>
          </cell>
          <cell r="D13">
            <v>78</v>
          </cell>
          <cell r="E13">
            <v>1</v>
          </cell>
          <cell r="F13"/>
          <cell r="G13"/>
          <cell r="H13"/>
          <cell r="I13"/>
          <cell r="J13">
            <v>9.8000000000000007</v>
          </cell>
          <cell r="K13">
            <v>58.484215664950426</v>
          </cell>
          <cell r="L13">
            <v>182</v>
          </cell>
          <cell r="M13" t="str">
            <v>-</v>
          </cell>
          <cell r="N13">
            <v>208</v>
          </cell>
        </row>
        <row r="14">
          <cell r="A14" t="str">
            <v>Z1.HR</v>
          </cell>
          <cell r="B14">
            <v>10.8</v>
          </cell>
          <cell r="C14">
            <v>4.4140363229795941E-2</v>
          </cell>
          <cell r="D14">
            <v>78</v>
          </cell>
          <cell r="E14">
            <v>1</v>
          </cell>
          <cell r="F14"/>
          <cell r="G14"/>
          <cell r="H14"/>
          <cell r="I14"/>
          <cell r="J14">
            <v>10.8</v>
          </cell>
          <cell r="K14">
            <v>64.451992773618855</v>
          </cell>
          <cell r="L14">
            <v>182</v>
          </cell>
          <cell r="M14" t="str">
            <v>-</v>
          </cell>
          <cell r="N14">
            <v>208</v>
          </cell>
        </row>
        <row r="15">
          <cell r="A15" t="str">
            <v>Z1.45'</v>
          </cell>
          <cell r="B15">
            <v>7.1363255068858713</v>
          </cell>
          <cell r="C15">
            <v>3.125E-2</v>
          </cell>
          <cell r="D15">
            <v>78</v>
          </cell>
          <cell r="E15">
            <v>1</v>
          </cell>
          <cell r="F15"/>
          <cell r="G15"/>
          <cell r="H15"/>
          <cell r="I15"/>
          <cell r="J15">
            <v>7.1363255068858713</v>
          </cell>
          <cell r="K15">
            <v>45.629999999999995</v>
          </cell>
          <cell r="L15">
            <v>182</v>
          </cell>
          <cell r="M15" t="str">
            <v>-</v>
          </cell>
          <cell r="N15">
            <v>208</v>
          </cell>
        </row>
        <row r="16">
          <cell r="A16" t="str">
            <v>Z2</v>
          </cell>
          <cell r="B16" t="str">
            <v>km</v>
          </cell>
          <cell r="C16" t="str">
            <v>Dauer</v>
          </cell>
          <cell r="D16" t="str">
            <v>IF</v>
          </cell>
          <cell r="E16" t="str">
            <v>wh</v>
          </cell>
          <cell r="F16" t="str">
            <v>km</v>
          </cell>
          <cell r="G16" t="str">
            <v>Dauer</v>
          </cell>
          <cell r="H16" t="str">
            <v>IF</v>
          </cell>
          <cell r="I16" t="str">
            <v>wh</v>
          </cell>
          <cell r="J16" t="str">
            <v>km</v>
          </cell>
          <cell r="K16" t="str">
            <v>TSS</v>
          </cell>
          <cell r="L16" t="str">
            <v>Watt</v>
          </cell>
          <cell r="M16"/>
          <cell r="N16"/>
        </row>
        <row r="17">
          <cell r="A17" t="str">
            <v>Z2.4</v>
          </cell>
          <cell r="B17">
            <v>4</v>
          </cell>
          <cell r="C17">
            <v>1.5254746831605184E-2</v>
          </cell>
          <cell r="D17">
            <v>85</v>
          </cell>
          <cell r="E17">
            <v>1</v>
          </cell>
          <cell r="F17"/>
          <cell r="G17"/>
          <cell r="H17"/>
          <cell r="I17"/>
          <cell r="J17">
            <v>4</v>
          </cell>
          <cell r="K17">
            <v>26.451731006003392</v>
          </cell>
          <cell r="L17">
            <v>209</v>
          </cell>
          <cell r="M17" t="str">
            <v>-</v>
          </cell>
          <cell r="N17">
            <v>228.8</v>
          </cell>
        </row>
        <row r="18">
          <cell r="A18" t="str">
            <v>Z2.6</v>
          </cell>
          <cell r="B18">
            <v>6</v>
          </cell>
          <cell r="C18">
            <v>2.2882120247407774E-2</v>
          </cell>
          <cell r="D18">
            <v>85</v>
          </cell>
          <cell r="E18">
            <v>1</v>
          </cell>
          <cell r="F18"/>
          <cell r="G18"/>
          <cell r="H18"/>
          <cell r="I18"/>
          <cell r="J18">
            <v>6</v>
          </cell>
          <cell r="K18">
            <v>39.677596509005078</v>
          </cell>
          <cell r="L18">
            <v>209</v>
          </cell>
          <cell r="M18" t="str">
            <v>-</v>
          </cell>
          <cell r="N18">
            <v>228.8</v>
          </cell>
        </row>
        <row r="19">
          <cell r="A19" t="str">
            <v>Z2.8</v>
          </cell>
          <cell r="B19">
            <v>8</v>
          </cell>
          <cell r="C19">
            <v>3.0509493663210367E-2</v>
          </cell>
          <cell r="D19">
            <v>85</v>
          </cell>
          <cell r="E19">
            <v>1</v>
          </cell>
          <cell r="F19"/>
          <cell r="G19"/>
          <cell r="H19"/>
          <cell r="I19"/>
          <cell r="J19">
            <v>8</v>
          </cell>
          <cell r="K19">
            <v>52.903462012006784</v>
          </cell>
          <cell r="L19">
            <v>209</v>
          </cell>
          <cell r="M19" t="str">
            <v>-</v>
          </cell>
          <cell r="N19">
            <v>228.8</v>
          </cell>
        </row>
        <row r="20">
          <cell r="A20" t="str">
            <v>Z2.10</v>
          </cell>
          <cell r="B20">
            <v>10</v>
          </cell>
          <cell r="C20">
            <v>3.8136867079012961E-2</v>
          </cell>
          <cell r="D20">
            <v>85</v>
          </cell>
          <cell r="E20">
            <v>1</v>
          </cell>
          <cell r="F20"/>
          <cell r="G20"/>
          <cell r="H20"/>
          <cell r="I20"/>
          <cell r="J20">
            <v>10</v>
          </cell>
          <cell r="K20">
            <v>66.129327515008484</v>
          </cell>
          <cell r="L20">
            <v>209</v>
          </cell>
          <cell r="M20" t="str">
            <v>-</v>
          </cell>
          <cell r="N20">
            <v>228.8</v>
          </cell>
        </row>
        <row r="21">
          <cell r="A21" t="str">
            <v>Z2.sHR</v>
          </cell>
          <cell r="B21">
            <v>8.3000000000000007</v>
          </cell>
          <cell r="C21">
            <v>3.1653599675580756E-2</v>
          </cell>
          <cell r="D21">
            <v>85</v>
          </cell>
          <cell r="E21">
            <v>1</v>
          </cell>
          <cell r="F21"/>
          <cell r="G21"/>
          <cell r="H21"/>
          <cell r="I21"/>
          <cell r="J21">
            <v>8.3000000000000007</v>
          </cell>
          <cell r="K21">
            <v>54.887341837457036</v>
          </cell>
          <cell r="L21">
            <v>209</v>
          </cell>
          <cell r="M21" t="str">
            <v>-</v>
          </cell>
          <cell r="N21">
            <v>228.8</v>
          </cell>
        </row>
        <row r="22">
          <cell r="A22" t="str">
            <v>Z2.mHR</v>
          </cell>
          <cell r="B22">
            <v>9.8000000000000007</v>
          </cell>
          <cell r="C22">
            <v>3.7374129737432704E-2</v>
          </cell>
          <cell r="D22">
            <v>85</v>
          </cell>
          <cell r="E22">
            <v>1</v>
          </cell>
          <cell r="F22"/>
          <cell r="G22"/>
          <cell r="H22"/>
          <cell r="I22"/>
          <cell r="J22">
            <v>9.8000000000000007</v>
          </cell>
          <cell r="K22">
            <v>64.806740964708325</v>
          </cell>
          <cell r="L22">
            <v>209</v>
          </cell>
          <cell r="M22" t="str">
            <v>-</v>
          </cell>
          <cell r="N22">
            <v>228.8</v>
          </cell>
        </row>
        <row r="23">
          <cell r="A23" t="str">
            <v>Z2.HR</v>
          </cell>
          <cell r="B23">
            <v>10.8</v>
          </cell>
          <cell r="C23">
            <v>4.1187816445334001E-2</v>
          </cell>
          <cell r="D23">
            <v>85</v>
          </cell>
          <cell r="E23">
            <v>1</v>
          </cell>
          <cell r="F23"/>
          <cell r="G23"/>
          <cell r="H23"/>
          <cell r="I23"/>
          <cell r="J23">
            <v>10.8</v>
          </cell>
          <cell r="K23">
            <v>71.419673716209147</v>
          </cell>
          <cell r="L23">
            <v>209</v>
          </cell>
          <cell r="M23" t="str">
            <v>-</v>
          </cell>
          <cell r="N23">
            <v>228.8</v>
          </cell>
        </row>
        <row r="24">
          <cell r="A24" t="str">
            <v>Z2.12</v>
          </cell>
          <cell r="B24">
            <v>12</v>
          </cell>
          <cell r="C24">
            <v>4.5764240494815547E-2</v>
          </cell>
          <cell r="D24">
            <v>85</v>
          </cell>
          <cell r="E24">
            <v>1</v>
          </cell>
          <cell r="F24"/>
          <cell r="G24"/>
          <cell r="H24"/>
          <cell r="I24"/>
          <cell r="J24">
            <v>12</v>
          </cell>
          <cell r="K24">
            <v>79.355193018010155</v>
          </cell>
          <cell r="L24">
            <v>209</v>
          </cell>
          <cell r="M24" t="str">
            <v>-</v>
          </cell>
          <cell r="N24">
            <v>228.8</v>
          </cell>
        </row>
        <row r="25">
          <cell r="A25" t="str">
            <v>Z2.14</v>
          </cell>
          <cell r="B25">
            <v>14</v>
          </cell>
          <cell r="C25">
            <v>5.3391613910618141E-2</v>
          </cell>
          <cell r="D25">
            <v>85</v>
          </cell>
          <cell r="E25">
            <v>1</v>
          </cell>
          <cell r="F25"/>
          <cell r="G25"/>
          <cell r="H25"/>
          <cell r="I25"/>
          <cell r="J25">
            <v>14</v>
          </cell>
          <cell r="K25">
            <v>92.581058521011869</v>
          </cell>
          <cell r="L25">
            <v>209</v>
          </cell>
          <cell r="M25" t="str">
            <v>-</v>
          </cell>
          <cell r="N25">
            <v>228.8</v>
          </cell>
        </row>
        <row r="26">
          <cell r="A26" t="str">
            <v>Z2.16</v>
          </cell>
          <cell r="B26">
            <v>16</v>
          </cell>
          <cell r="C26">
            <v>6.1018987326420734E-2</v>
          </cell>
          <cell r="D26">
            <v>85</v>
          </cell>
          <cell r="E26">
            <v>1</v>
          </cell>
          <cell r="F26"/>
          <cell r="G26"/>
          <cell r="H26"/>
          <cell r="I26"/>
          <cell r="J26">
            <v>16</v>
          </cell>
          <cell r="K26">
            <v>105.80692402401357</v>
          </cell>
          <cell r="L26">
            <v>209</v>
          </cell>
          <cell r="M26" t="str">
            <v>-</v>
          </cell>
          <cell r="N26">
            <v>228.8</v>
          </cell>
        </row>
        <row r="27">
          <cell r="A27" t="str">
            <v>Z2.18</v>
          </cell>
          <cell r="B27">
            <v>18</v>
          </cell>
          <cell r="C27">
            <v>6.8646360742223328E-2</v>
          </cell>
          <cell r="D27">
            <v>85</v>
          </cell>
          <cell r="E27">
            <v>1</v>
          </cell>
          <cell r="F27"/>
          <cell r="G27"/>
          <cell r="H27"/>
          <cell r="I27"/>
          <cell r="J27">
            <v>18</v>
          </cell>
          <cell r="K27">
            <v>119.03278952701525</v>
          </cell>
          <cell r="L27">
            <v>209</v>
          </cell>
          <cell r="M27" t="str">
            <v>-</v>
          </cell>
          <cell r="N27">
            <v>228.8</v>
          </cell>
        </row>
        <row r="28">
          <cell r="A28" t="str">
            <v>Z2.20</v>
          </cell>
          <cell r="B28">
            <v>20</v>
          </cell>
          <cell r="C28">
            <v>7.6273734158025921E-2</v>
          </cell>
          <cell r="D28">
            <v>85</v>
          </cell>
          <cell r="E28">
            <v>1</v>
          </cell>
          <cell r="F28"/>
          <cell r="G28"/>
          <cell r="H28"/>
          <cell r="I28"/>
          <cell r="J28">
            <v>20</v>
          </cell>
          <cell r="K28">
            <v>132.25865503001697</v>
          </cell>
          <cell r="L28">
            <v>209</v>
          </cell>
          <cell r="M28" t="str">
            <v>-</v>
          </cell>
          <cell r="N28">
            <v>228.8</v>
          </cell>
        </row>
        <row r="29">
          <cell r="A29" t="str">
            <v>Z2.22</v>
          </cell>
          <cell r="B29">
            <v>22</v>
          </cell>
          <cell r="C29">
            <v>8.3901107573828515E-2</v>
          </cell>
          <cell r="D29">
            <v>85</v>
          </cell>
          <cell r="E29">
            <v>1</v>
          </cell>
          <cell r="F29"/>
          <cell r="G29"/>
          <cell r="H29"/>
          <cell r="I29"/>
          <cell r="J29">
            <v>22</v>
          </cell>
          <cell r="K29">
            <v>145.48452053301864</v>
          </cell>
          <cell r="L29">
            <v>209</v>
          </cell>
          <cell r="M29" t="str">
            <v>-</v>
          </cell>
          <cell r="N29">
            <v>228.8</v>
          </cell>
        </row>
        <row r="30">
          <cell r="A30" t="str">
            <v>Z2.25</v>
          </cell>
          <cell r="B30">
            <v>25</v>
          </cell>
          <cell r="C30">
            <v>9.5342167697532398E-2</v>
          </cell>
          <cell r="D30">
            <v>85</v>
          </cell>
          <cell r="E30">
            <v>1</v>
          </cell>
          <cell r="F30"/>
          <cell r="G30"/>
          <cell r="H30"/>
          <cell r="I30"/>
          <cell r="J30">
            <v>25</v>
          </cell>
          <cell r="K30">
            <v>165.3233187875212</v>
          </cell>
          <cell r="L30">
            <v>209</v>
          </cell>
          <cell r="M30" t="str">
            <v>-</v>
          </cell>
          <cell r="N30">
            <v>228.8</v>
          </cell>
        </row>
        <row r="31">
          <cell r="A31" t="str">
            <v>Z2.30'</v>
          </cell>
          <cell r="B31">
            <v>5.4627804874926635</v>
          </cell>
          <cell r="C31">
            <v>2.0833333333333332E-2</v>
          </cell>
          <cell r="D31">
            <v>85</v>
          </cell>
          <cell r="E31">
            <v>1</v>
          </cell>
          <cell r="F31"/>
          <cell r="G31"/>
          <cell r="H31"/>
          <cell r="I31"/>
          <cell r="J31">
            <v>5.4627804874926635</v>
          </cell>
          <cell r="K31">
            <v>36.125</v>
          </cell>
          <cell r="L31">
            <v>209</v>
          </cell>
          <cell r="M31" t="str">
            <v>-</v>
          </cell>
          <cell r="N31">
            <v>228.8</v>
          </cell>
        </row>
        <row r="32">
          <cell r="A32" t="str">
            <v>Z2.40'</v>
          </cell>
          <cell r="B32">
            <v>7.2837073166568844</v>
          </cell>
          <cell r="C32">
            <v>2.7777777777777776E-2</v>
          </cell>
          <cell r="D32">
            <v>85</v>
          </cell>
          <cell r="E32">
            <v>1</v>
          </cell>
          <cell r="F32"/>
          <cell r="G32"/>
          <cell r="H32"/>
          <cell r="I32"/>
          <cell r="J32">
            <v>7.2837073166568844</v>
          </cell>
          <cell r="K32">
            <v>48.166666666666671</v>
          </cell>
          <cell r="L32">
            <v>209</v>
          </cell>
          <cell r="M32" t="str">
            <v>-</v>
          </cell>
          <cell r="N32">
            <v>228.8</v>
          </cell>
        </row>
        <row r="33">
          <cell r="A33" t="str">
            <v>Z2.45'</v>
          </cell>
          <cell r="B33">
            <v>8.1941707312389962</v>
          </cell>
          <cell r="C33">
            <v>3.125E-2</v>
          </cell>
          <cell r="D33">
            <v>85</v>
          </cell>
          <cell r="E33">
            <v>1</v>
          </cell>
          <cell r="F33"/>
          <cell r="G33"/>
          <cell r="H33"/>
          <cell r="I33"/>
          <cell r="J33">
            <v>8.1941707312389962</v>
          </cell>
          <cell r="K33">
            <v>54.1875</v>
          </cell>
          <cell r="L33">
            <v>209</v>
          </cell>
          <cell r="M33" t="str">
            <v>-</v>
          </cell>
          <cell r="N33">
            <v>228.8</v>
          </cell>
        </row>
        <row r="34">
          <cell r="A34" t="str">
            <v>Z2.60'</v>
          </cell>
          <cell r="B34">
            <v>10.925560974985327</v>
          </cell>
          <cell r="C34">
            <v>4.1666666666666664E-2</v>
          </cell>
          <cell r="D34">
            <v>85</v>
          </cell>
          <cell r="E34">
            <v>1</v>
          </cell>
          <cell r="F34"/>
          <cell r="G34"/>
          <cell r="H34"/>
          <cell r="I34"/>
          <cell r="J34">
            <v>10.925560974985327</v>
          </cell>
          <cell r="K34">
            <v>72.25</v>
          </cell>
          <cell r="L34">
            <v>209</v>
          </cell>
          <cell r="M34" t="str">
            <v>-</v>
          </cell>
          <cell r="N34">
            <v>228.8</v>
          </cell>
        </row>
        <row r="35">
          <cell r="A35" t="str">
            <v>Z2.70'</v>
          </cell>
          <cell r="B35">
            <v>12.746487804149549</v>
          </cell>
          <cell r="C35">
            <v>4.8611111111111112E-2</v>
          </cell>
          <cell r="D35">
            <v>85</v>
          </cell>
          <cell r="E35">
            <v>1</v>
          </cell>
          <cell r="F35"/>
          <cell r="G35"/>
          <cell r="H35"/>
          <cell r="I35"/>
          <cell r="J35">
            <v>12.746487804149549</v>
          </cell>
          <cell r="K35">
            <v>84.291666666666671</v>
          </cell>
          <cell r="L35">
            <v>209</v>
          </cell>
          <cell r="M35" t="str">
            <v>-</v>
          </cell>
          <cell r="N35">
            <v>228.8</v>
          </cell>
        </row>
        <row r="36">
          <cell r="A36" t="str">
            <v>Z2.80'</v>
          </cell>
          <cell r="B36">
            <v>14.567414633313769</v>
          </cell>
          <cell r="C36">
            <v>5.5555555555555552E-2</v>
          </cell>
          <cell r="D36">
            <v>85</v>
          </cell>
          <cell r="E36">
            <v>1</v>
          </cell>
          <cell r="F36"/>
          <cell r="G36"/>
          <cell r="H36"/>
          <cell r="I36"/>
          <cell r="J36">
            <v>14.567414633313769</v>
          </cell>
          <cell r="K36">
            <v>96.333333333333343</v>
          </cell>
          <cell r="L36">
            <v>209</v>
          </cell>
          <cell r="M36" t="str">
            <v>-</v>
          </cell>
          <cell r="N36">
            <v>228.8</v>
          </cell>
        </row>
        <row r="37">
          <cell r="A37" t="str">
            <v>Z2.90'</v>
          </cell>
          <cell r="B37">
            <v>16.388341462477992</v>
          </cell>
          <cell r="C37">
            <v>6.25E-2</v>
          </cell>
          <cell r="D37">
            <v>85</v>
          </cell>
          <cell r="E37">
            <v>1</v>
          </cell>
          <cell r="F37"/>
          <cell r="G37"/>
          <cell r="H37"/>
          <cell r="I37"/>
          <cell r="J37">
            <v>16.388341462477992</v>
          </cell>
          <cell r="K37">
            <v>108.375</v>
          </cell>
          <cell r="L37">
            <v>209</v>
          </cell>
          <cell r="M37" t="str">
            <v>-</v>
          </cell>
          <cell r="N37">
            <v>228.8</v>
          </cell>
        </row>
        <row r="38">
          <cell r="A38" t="str">
            <v>Z2.100'</v>
          </cell>
          <cell r="B38">
            <v>18.209268291642211</v>
          </cell>
          <cell r="C38">
            <v>6.9444444444444434E-2</v>
          </cell>
          <cell r="D38">
            <v>85</v>
          </cell>
          <cell r="E38">
            <v>1</v>
          </cell>
          <cell r="F38"/>
          <cell r="G38"/>
          <cell r="H38"/>
          <cell r="I38"/>
          <cell r="J38">
            <v>18.209268291642211</v>
          </cell>
          <cell r="K38">
            <v>120.41666666666664</v>
          </cell>
          <cell r="L38">
            <v>209</v>
          </cell>
          <cell r="M38" t="str">
            <v>-</v>
          </cell>
          <cell r="N38">
            <v>228.8</v>
          </cell>
        </row>
        <row r="39">
          <cell r="A39" t="str">
            <v>Z2.110'</v>
          </cell>
          <cell r="B39">
            <v>20.030195120806436</v>
          </cell>
          <cell r="C39">
            <v>7.6388888888888895E-2</v>
          </cell>
          <cell r="D39">
            <v>85</v>
          </cell>
          <cell r="E39">
            <v>1</v>
          </cell>
          <cell r="F39"/>
          <cell r="G39"/>
          <cell r="H39"/>
          <cell r="I39"/>
          <cell r="J39">
            <v>20.030195120806436</v>
          </cell>
          <cell r="K39">
            <v>132.45833333333337</v>
          </cell>
          <cell r="L39">
            <v>209</v>
          </cell>
          <cell r="M39" t="str">
            <v>-</v>
          </cell>
          <cell r="N39">
            <v>228.8</v>
          </cell>
        </row>
        <row r="40">
          <cell r="A40" t="str">
            <v>Z2.2h</v>
          </cell>
          <cell r="B40">
            <v>21.851121949970654</v>
          </cell>
          <cell r="C40">
            <v>8.3333333333333329E-2</v>
          </cell>
          <cell r="D40">
            <v>85</v>
          </cell>
          <cell r="E40">
            <v>1</v>
          </cell>
          <cell r="F40"/>
          <cell r="G40"/>
          <cell r="H40"/>
          <cell r="I40"/>
          <cell r="J40">
            <v>21.851121949970654</v>
          </cell>
          <cell r="K40">
            <v>144.5</v>
          </cell>
          <cell r="L40">
            <v>209</v>
          </cell>
          <cell r="M40" t="str">
            <v>-</v>
          </cell>
          <cell r="N40">
            <v>228.8</v>
          </cell>
        </row>
        <row r="41">
          <cell r="A41" t="str">
            <v>Z2.16s</v>
          </cell>
          <cell r="B41">
            <v>12.745232720222614</v>
          </cell>
          <cell r="C41">
            <v>4.8606324614221659E-2</v>
          </cell>
          <cell r="D41">
            <v>85</v>
          </cell>
          <cell r="E41">
            <v>1</v>
          </cell>
          <cell r="F41">
            <v>3.2547672797773868</v>
          </cell>
          <cell r="G41">
            <v>9.8089696066213181E-3</v>
          </cell>
          <cell r="H41">
            <v>100</v>
          </cell>
          <cell r="I41">
            <v>1</v>
          </cell>
          <cell r="J41">
            <v>16</v>
          </cell>
          <cell r="K41">
            <v>107.82489393695154</v>
          </cell>
          <cell r="L41">
            <v>209</v>
          </cell>
          <cell r="M41" t="str">
            <v>-</v>
          </cell>
          <cell r="N41">
            <v>228.8</v>
          </cell>
        </row>
        <row r="42">
          <cell r="A42" t="str">
            <v>Z2.18s</v>
          </cell>
          <cell r="B42">
            <v>14.338386810250441</v>
          </cell>
          <cell r="C42">
            <v>5.4682115190999366E-2</v>
          </cell>
          <cell r="D42">
            <v>85</v>
          </cell>
          <cell r="E42">
            <v>1</v>
          </cell>
          <cell r="F42">
            <v>3.6616131897495601</v>
          </cell>
          <cell r="G42">
            <v>1.1035090807448984E-2</v>
          </cell>
          <cell r="H42">
            <v>100</v>
          </cell>
          <cell r="I42">
            <v>1</v>
          </cell>
          <cell r="J42">
            <v>18</v>
          </cell>
          <cell r="K42">
            <v>121.30300567907047</v>
          </cell>
          <cell r="L42">
            <v>209</v>
          </cell>
          <cell r="M42" t="str">
            <v>-</v>
          </cell>
          <cell r="N42">
            <v>228.8</v>
          </cell>
        </row>
        <row r="43">
          <cell r="A43" t="str">
            <v>Z2.20s</v>
          </cell>
          <cell r="B43">
            <v>15.931540900278268</v>
          </cell>
          <cell r="C43">
            <v>6.0757905767777079E-2</v>
          </cell>
          <cell r="D43">
            <v>85</v>
          </cell>
          <cell r="E43">
            <v>1</v>
          </cell>
          <cell r="F43">
            <v>4.0684590997217329</v>
          </cell>
          <cell r="G43">
            <v>1.2261212008276647E-2</v>
          </cell>
          <cell r="H43">
            <v>100</v>
          </cell>
          <cell r="I43">
            <v>1</v>
          </cell>
          <cell r="J43">
            <v>20</v>
          </cell>
          <cell r="K43">
            <v>134.78111742118941</v>
          </cell>
          <cell r="L43">
            <v>209</v>
          </cell>
          <cell r="M43" t="str">
            <v>-</v>
          </cell>
          <cell r="N43">
            <v>228.8</v>
          </cell>
        </row>
        <row r="44">
          <cell r="A44" t="str">
            <v>Z2.22s</v>
          </cell>
          <cell r="B44">
            <v>17.524694990306092</v>
          </cell>
          <cell r="C44">
            <v>6.6833696344554772E-2</v>
          </cell>
          <cell r="D44">
            <v>85</v>
          </cell>
          <cell r="E44">
            <v>1</v>
          </cell>
          <cell r="F44">
            <v>4.4753050096939075</v>
          </cell>
          <cell r="G44">
            <v>1.3487333209104314E-2</v>
          </cell>
          <cell r="H44">
            <v>100</v>
          </cell>
          <cell r="I44">
            <v>1</v>
          </cell>
          <cell r="J44">
            <v>22</v>
          </cell>
          <cell r="K44">
            <v>148.25922916330833</v>
          </cell>
          <cell r="L44">
            <v>209</v>
          </cell>
          <cell r="M44" t="str">
            <v>-</v>
          </cell>
          <cell r="N44">
            <v>228.8</v>
          </cell>
        </row>
        <row r="45">
          <cell r="A45" t="str">
            <v>Z3</v>
          </cell>
          <cell r="B45" t="str">
            <v>km</v>
          </cell>
          <cell r="C45" t="str">
            <v>Dauer</v>
          </cell>
          <cell r="D45" t="str">
            <v>IF</v>
          </cell>
          <cell r="E45" t="str">
            <v>wh</v>
          </cell>
          <cell r="F45" t="str">
            <v>km</v>
          </cell>
          <cell r="G45" t="str">
            <v>Dauer</v>
          </cell>
          <cell r="H45" t="str">
            <v>IF</v>
          </cell>
          <cell r="I45" t="str">
            <v>wh</v>
          </cell>
          <cell r="J45" t="str">
            <v>km</v>
          </cell>
          <cell r="K45" t="str">
            <v>TSS</v>
          </cell>
          <cell r="L45" t="str">
            <v>Watt</v>
          </cell>
          <cell r="M45"/>
          <cell r="N45"/>
        </row>
        <row r="46">
          <cell r="A46" t="str">
            <v>Z3.45'</v>
          </cell>
          <cell r="B46">
            <v>8.9718720912927346</v>
          </cell>
          <cell r="C46">
            <v>3.125E-2</v>
          </cell>
          <cell r="D46">
            <v>91.5</v>
          </cell>
          <cell r="E46">
            <v>1</v>
          </cell>
          <cell r="F46"/>
          <cell r="G46"/>
          <cell r="H46"/>
          <cell r="I46"/>
          <cell r="J46">
            <v>8.9718720912927346</v>
          </cell>
          <cell r="K46">
            <v>62.791874999999997</v>
          </cell>
          <cell r="L46">
            <v>228.8</v>
          </cell>
          <cell r="M46" t="str">
            <v>-</v>
          </cell>
          <cell r="N46">
            <v>247</v>
          </cell>
        </row>
        <row r="47">
          <cell r="A47" t="str">
            <v>Z3.60'</v>
          </cell>
          <cell r="B47">
            <v>11.962496121723646</v>
          </cell>
          <cell r="C47">
            <v>4.1666666666666664E-2</v>
          </cell>
          <cell r="D47">
            <v>91.5</v>
          </cell>
          <cell r="E47">
            <v>1</v>
          </cell>
          <cell r="F47"/>
          <cell r="G47"/>
          <cell r="H47"/>
          <cell r="I47"/>
          <cell r="J47">
            <v>11.962496121723646</v>
          </cell>
          <cell r="K47">
            <v>83.722499999999997</v>
          </cell>
          <cell r="L47">
            <v>228.8</v>
          </cell>
          <cell r="M47" t="str">
            <v>-</v>
          </cell>
          <cell r="N47">
            <v>247</v>
          </cell>
        </row>
        <row r="48">
          <cell r="A48" t="str">
            <v>Z4</v>
          </cell>
          <cell r="B48" t="str">
            <v>km</v>
          </cell>
          <cell r="C48" t="str">
            <v>Dauer</v>
          </cell>
          <cell r="D48" t="str">
            <v>IF</v>
          </cell>
          <cell r="E48" t="str">
            <v>wh</v>
          </cell>
          <cell r="F48" t="str">
            <v>km</v>
          </cell>
          <cell r="G48" t="str">
            <v>Dauer</v>
          </cell>
          <cell r="H48" t="str">
            <v>IF</v>
          </cell>
          <cell r="I48" t="str">
            <v>wh</v>
          </cell>
          <cell r="J48" t="str">
            <v>km</v>
          </cell>
          <cell r="K48" t="str">
            <v>TSS</v>
          </cell>
          <cell r="L48" t="str">
            <v>Watt</v>
          </cell>
          <cell r="M48"/>
          <cell r="N48"/>
        </row>
        <row r="49">
          <cell r="A49" t="str">
            <v>Z4.30</v>
          </cell>
          <cell r="B49">
            <v>6.5811117949660929</v>
          </cell>
          <cell r="C49">
            <v>2.0833333333333332E-2</v>
          </cell>
          <cell r="D49">
            <v>100</v>
          </cell>
          <cell r="E49">
            <v>1</v>
          </cell>
          <cell r="F49">
            <v>1</v>
          </cell>
          <cell r="G49">
            <v>8.7580085773404648E-3</v>
          </cell>
          <cell r="H49">
            <v>75</v>
          </cell>
          <cell r="I49">
            <v>2</v>
          </cell>
          <cell r="J49">
            <v>10.581111794966093</v>
          </cell>
          <cell r="K49">
            <v>73.646623158819253</v>
          </cell>
          <cell r="L49">
            <v>248</v>
          </cell>
          <cell r="M49" t="str">
            <v>-</v>
          </cell>
          <cell r="N49">
            <v>273</v>
          </cell>
        </row>
        <row r="50">
          <cell r="A50" t="str">
            <v>Z4.40</v>
          </cell>
          <cell r="B50">
            <v>8.7748157266214584</v>
          </cell>
          <cell r="C50">
            <v>2.7777777777777776E-2</v>
          </cell>
          <cell r="D50">
            <v>100</v>
          </cell>
          <cell r="E50">
            <v>1</v>
          </cell>
          <cell r="F50">
            <v>1</v>
          </cell>
          <cell r="G50">
            <v>8.7580085773404648E-3</v>
          </cell>
          <cell r="H50">
            <v>75</v>
          </cell>
          <cell r="I50">
            <v>2</v>
          </cell>
          <cell r="J50">
            <v>12.774815726621458</v>
          </cell>
          <cell r="K50">
            <v>90.31328982548591</v>
          </cell>
          <cell r="L50">
            <v>248</v>
          </cell>
          <cell r="M50" t="str">
            <v>-</v>
          </cell>
          <cell r="N50">
            <v>273</v>
          </cell>
        </row>
        <row r="51">
          <cell r="A51" t="str">
            <v>Z4.10k</v>
          </cell>
          <cell r="B51">
            <v>10</v>
          </cell>
          <cell r="C51">
            <v>3.1656251986584991E-2</v>
          </cell>
          <cell r="D51">
            <v>100</v>
          </cell>
          <cell r="E51">
            <v>1</v>
          </cell>
          <cell r="F51">
            <v>1</v>
          </cell>
          <cell r="G51">
            <v>8.7580085773404648E-3</v>
          </cell>
          <cell r="H51">
            <v>75</v>
          </cell>
          <cell r="I51">
            <v>2</v>
          </cell>
          <cell r="J51">
            <v>14</v>
          </cell>
          <cell r="K51">
            <v>99.621627926623233</v>
          </cell>
          <cell r="L51">
            <v>248</v>
          </cell>
          <cell r="M51" t="str">
            <v>-</v>
          </cell>
          <cell r="N51">
            <v>273</v>
          </cell>
        </row>
        <row r="52">
          <cell r="A52" t="str">
            <v>Z4.4x5'</v>
          </cell>
          <cell r="B52">
            <v>4.3874078633107292</v>
          </cell>
          <cell r="C52">
            <v>1.3888888888888888E-2</v>
          </cell>
          <cell r="D52">
            <v>100</v>
          </cell>
          <cell r="E52">
            <v>4</v>
          </cell>
          <cell r="F52">
            <v>1.3380610325411009</v>
          </cell>
          <cell r="G52">
            <v>6.2499999999999995E-3</v>
          </cell>
          <cell r="H52">
            <v>75</v>
          </cell>
          <cell r="I52">
            <v>3</v>
          </cell>
          <cell r="J52">
            <v>9.7254688958518294</v>
          </cell>
          <cell r="K52">
            <v>70.037481176871225</v>
          </cell>
          <cell r="L52">
            <v>248</v>
          </cell>
          <cell r="M52" t="str">
            <v>-</v>
          </cell>
          <cell r="N52">
            <v>273</v>
          </cell>
        </row>
        <row r="53">
          <cell r="A53" t="str">
            <v>Z4.4x6'</v>
          </cell>
          <cell r="B53">
            <v>5.2648894359728748</v>
          </cell>
          <cell r="C53">
            <v>1.6666666666666666E-2</v>
          </cell>
          <cell r="D53">
            <v>100</v>
          </cell>
          <cell r="E53">
            <v>4</v>
          </cell>
          <cell r="F53">
            <v>1.3380610325411009</v>
          </cell>
          <cell r="G53">
            <v>6.2499999999999995E-3</v>
          </cell>
          <cell r="H53">
            <v>75</v>
          </cell>
          <cell r="I53">
            <v>3</v>
          </cell>
          <cell r="J53">
            <v>10.602950468513976</v>
          </cell>
          <cell r="K53">
            <v>76.704147843537896</v>
          </cell>
          <cell r="L53">
            <v>248</v>
          </cell>
          <cell r="M53" t="str">
            <v>-</v>
          </cell>
          <cell r="N53">
            <v>273</v>
          </cell>
        </row>
        <row r="54">
          <cell r="A54" t="str">
            <v>Z4.4x7'</v>
          </cell>
          <cell r="B54">
            <v>6.1423710086350205</v>
          </cell>
          <cell r="C54">
            <v>1.9444444444444445E-2</v>
          </cell>
          <cell r="D54">
            <v>100</v>
          </cell>
          <cell r="E54">
            <v>4</v>
          </cell>
          <cell r="F54">
            <v>1.3380610325411009</v>
          </cell>
          <cell r="G54">
            <v>6.2499999999999995E-3</v>
          </cell>
          <cell r="H54">
            <v>75</v>
          </cell>
          <cell r="I54">
            <v>3</v>
          </cell>
          <cell r="J54">
            <v>11.480432041176122</v>
          </cell>
          <cell r="K54">
            <v>83.370814510204568</v>
          </cell>
          <cell r="L54">
            <v>248</v>
          </cell>
          <cell r="M54" t="str">
            <v>-</v>
          </cell>
          <cell r="N54">
            <v>273</v>
          </cell>
        </row>
        <row r="55">
          <cell r="A55" t="str">
            <v>Z4.4x8'</v>
          </cell>
          <cell r="B55">
            <v>7.019852581297167</v>
          </cell>
          <cell r="C55">
            <v>2.2222222222222223E-2</v>
          </cell>
          <cell r="D55">
            <v>100</v>
          </cell>
          <cell r="E55">
            <v>4</v>
          </cell>
          <cell r="F55">
            <v>1.3380610325411009</v>
          </cell>
          <cell r="G55">
            <v>6.2499999999999995E-3</v>
          </cell>
          <cell r="H55">
            <v>75</v>
          </cell>
          <cell r="I55">
            <v>3</v>
          </cell>
          <cell r="J55">
            <v>12.357913613838267</v>
          </cell>
          <cell r="K55">
            <v>90.037481176871239</v>
          </cell>
          <cell r="L55">
            <v>248</v>
          </cell>
          <cell r="M55" t="str">
            <v>-</v>
          </cell>
          <cell r="N55">
            <v>273</v>
          </cell>
        </row>
        <row r="56">
          <cell r="A56" t="str">
            <v>Z4.4x9'</v>
          </cell>
          <cell r="B56">
            <v>7.8973341539593118</v>
          </cell>
          <cell r="C56">
            <v>2.4999999999999998E-2</v>
          </cell>
          <cell r="D56">
            <v>100</v>
          </cell>
          <cell r="E56">
            <v>4</v>
          </cell>
          <cell r="F56">
            <v>1.3380610325411009</v>
          </cell>
          <cell r="G56">
            <v>6.2499999999999995E-3</v>
          </cell>
          <cell r="H56">
            <v>75</v>
          </cell>
          <cell r="I56">
            <v>3</v>
          </cell>
          <cell r="J56">
            <v>13.235395186500412</v>
          </cell>
          <cell r="K56">
            <v>96.704147843537896</v>
          </cell>
          <cell r="L56">
            <v>248</v>
          </cell>
          <cell r="M56" t="str">
            <v>-</v>
          </cell>
          <cell r="N56">
            <v>273</v>
          </cell>
        </row>
        <row r="57">
          <cell r="A57" t="str">
            <v>Z4.4x10'</v>
          </cell>
          <cell r="B57">
            <v>8.7748157266214584</v>
          </cell>
          <cell r="C57">
            <v>2.7777777777777776E-2</v>
          </cell>
          <cell r="D57">
            <v>100</v>
          </cell>
          <cell r="E57">
            <v>4</v>
          </cell>
          <cell r="F57">
            <v>1.3380610325411009</v>
          </cell>
          <cell r="G57">
            <v>6.2499999999999995E-3</v>
          </cell>
          <cell r="H57">
            <v>75</v>
          </cell>
          <cell r="I57">
            <v>3</v>
          </cell>
          <cell r="J57">
            <v>14.112876759162559</v>
          </cell>
          <cell r="K57">
            <v>103.37081451020455</v>
          </cell>
          <cell r="L57">
            <v>248</v>
          </cell>
          <cell r="M57" t="str">
            <v>-</v>
          </cell>
          <cell r="N57">
            <v>273</v>
          </cell>
        </row>
        <row r="58">
          <cell r="A58" t="str">
            <v>Z4.4x11'</v>
          </cell>
          <cell r="B58">
            <v>9.6522972992836031</v>
          </cell>
          <cell r="C58">
            <v>3.0555555555555555E-2</v>
          </cell>
          <cell r="D58">
            <v>100</v>
          </cell>
          <cell r="E58">
            <v>4</v>
          </cell>
          <cell r="F58">
            <v>1.3380610325411009</v>
          </cell>
          <cell r="G58">
            <v>6.2499999999999995E-3</v>
          </cell>
          <cell r="H58">
            <v>75</v>
          </cell>
          <cell r="I58">
            <v>3</v>
          </cell>
          <cell r="J58">
            <v>14.990358331824703</v>
          </cell>
          <cell r="K58">
            <v>110.03748117687122</v>
          </cell>
          <cell r="L58">
            <v>248</v>
          </cell>
          <cell r="M58" t="str">
            <v>-</v>
          </cell>
          <cell r="N58">
            <v>273</v>
          </cell>
        </row>
        <row r="59">
          <cell r="A59" t="str">
            <v>Z4.4x12'</v>
          </cell>
          <cell r="B59">
            <v>10.52977887194575</v>
          </cell>
          <cell r="C59">
            <v>3.3333333333333333E-2</v>
          </cell>
          <cell r="D59">
            <v>100</v>
          </cell>
          <cell r="E59">
            <v>4</v>
          </cell>
          <cell r="F59">
            <v>1.3380610325411009</v>
          </cell>
          <cell r="G59">
            <v>6.2499999999999995E-3</v>
          </cell>
          <cell r="H59">
            <v>75</v>
          </cell>
          <cell r="I59">
            <v>3</v>
          </cell>
          <cell r="J59">
            <v>15.86783990448685</v>
          </cell>
          <cell r="K59">
            <v>116.7041478435379</v>
          </cell>
          <cell r="L59">
            <v>248</v>
          </cell>
          <cell r="M59" t="str">
            <v>-</v>
          </cell>
          <cell r="N59">
            <v>273</v>
          </cell>
        </row>
        <row r="60">
          <cell r="A60" t="str">
            <v>Z4.4x15'</v>
          </cell>
          <cell r="B60">
            <v>13.162223589932186</v>
          </cell>
          <cell r="C60">
            <v>4.1666666666666664E-2</v>
          </cell>
          <cell r="D60">
            <v>100</v>
          </cell>
          <cell r="E60">
            <v>4</v>
          </cell>
          <cell r="F60">
            <v>1.3380610325411009</v>
          </cell>
          <cell r="G60">
            <v>6.2499999999999995E-3</v>
          </cell>
          <cell r="H60">
            <v>75</v>
          </cell>
          <cell r="I60">
            <v>3</v>
          </cell>
          <cell r="J60">
            <v>18.500284622473288</v>
          </cell>
          <cell r="K60">
            <v>136.7041478435379</v>
          </cell>
          <cell r="L60">
            <v>248</v>
          </cell>
          <cell r="M60" t="str">
            <v>-</v>
          </cell>
          <cell r="N60">
            <v>273</v>
          </cell>
        </row>
        <row r="61">
          <cell r="A61" t="str">
            <v>Z5</v>
          </cell>
          <cell r="B61" t="str">
            <v>km</v>
          </cell>
          <cell r="C61" t="str">
            <v>Dauer</v>
          </cell>
          <cell r="D61" t="str">
            <v>IF</v>
          </cell>
          <cell r="E61">
            <v>4</v>
          </cell>
          <cell r="F61" t="str">
            <v>km</v>
          </cell>
          <cell r="G61" t="str">
            <v>Dauer</v>
          </cell>
          <cell r="H61" t="str">
            <v>IF</v>
          </cell>
          <cell r="I61" t="str">
            <v>wh</v>
          </cell>
          <cell r="J61" t="str">
            <v>km</v>
          </cell>
          <cell r="K61" t="str">
            <v>TSS</v>
          </cell>
          <cell r="L61" t="str">
            <v>Watt</v>
          </cell>
          <cell r="M61"/>
          <cell r="N61"/>
        </row>
        <row r="62">
          <cell r="A62" t="str">
            <v>Z5.5x3'</v>
          </cell>
          <cell r="B62">
            <v>3.6634674096550182</v>
          </cell>
          <cell r="C62">
            <v>1.0416666666666666E-2</v>
          </cell>
          <cell r="D62">
            <v>110.19230769230771</v>
          </cell>
          <cell r="E62">
            <v>5</v>
          </cell>
          <cell r="F62">
            <v>1.7840813767214678</v>
          </cell>
          <cell r="G62">
            <v>8.3333333333333332E-3</v>
          </cell>
          <cell r="H62">
            <v>75</v>
          </cell>
          <cell r="I62">
            <v>4</v>
          </cell>
          <cell r="J62">
            <v>9.4475487863764869</v>
          </cell>
          <cell r="K62">
            <v>69.872509529928436</v>
          </cell>
          <cell r="L62">
            <v>274</v>
          </cell>
          <cell r="M62" t="str">
            <v>-</v>
          </cell>
          <cell r="N62">
            <v>299</v>
          </cell>
        </row>
        <row r="63">
          <cell r="A63" t="str">
            <v>Z5.6x3'</v>
          </cell>
          <cell r="B63">
            <v>4.396160891586022</v>
          </cell>
          <cell r="C63">
            <v>1.2499999999999999E-2</v>
          </cell>
          <cell r="D63">
            <v>110</v>
          </cell>
          <cell r="E63">
            <v>6</v>
          </cell>
          <cell r="F63">
            <v>2.2301017209018346</v>
          </cell>
          <cell r="G63">
            <v>1.0416666666666666E-2</v>
          </cell>
          <cell r="H63">
            <v>75</v>
          </cell>
          <cell r="I63">
            <v>5</v>
          </cell>
          <cell r="J63">
            <v>10.626262612487857</v>
          </cell>
          <cell r="K63">
            <v>78.629147843537893</v>
          </cell>
          <cell r="L63">
            <v>274</v>
          </cell>
          <cell r="M63" t="str">
            <v>-</v>
          </cell>
          <cell r="N63">
            <v>299</v>
          </cell>
        </row>
        <row r="64">
          <cell r="A64" t="str">
            <v>Z5.8x3'</v>
          </cell>
          <cell r="B64">
            <v>5.8615478554480287</v>
          </cell>
          <cell r="C64">
            <v>1.6666666666666666E-2</v>
          </cell>
          <cell r="D64">
            <v>110</v>
          </cell>
          <cell r="E64">
            <v>8</v>
          </cell>
          <cell r="F64">
            <v>3.1221424092625685</v>
          </cell>
          <cell r="G64">
            <v>1.4583333333333332E-2</v>
          </cell>
          <cell r="H64">
            <v>75</v>
          </cell>
          <cell r="I64">
            <v>7</v>
          </cell>
          <cell r="J64">
            <v>12.983690264710598</v>
          </cell>
          <cell r="K64">
            <v>96.354147843537902</v>
          </cell>
          <cell r="L64">
            <v>274</v>
          </cell>
          <cell r="M64" t="str">
            <v>-</v>
          </cell>
          <cell r="N64">
            <v>299</v>
          </cell>
        </row>
        <row r="65">
          <cell r="A65" t="str">
            <v>Z5.10x3'</v>
          </cell>
          <cell r="B65">
            <v>7.3269348193100363</v>
          </cell>
          <cell r="C65">
            <v>2.0833333333333332E-2</v>
          </cell>
          <cell r="D65">
            <v>110</v>
          </cell>
          <cell r="E65">
            <v>10</v>
          </cell>
          <cell r="F65">
            <v>4.0141830976233024</v>
          </cell>
          <cell r="G65">
            <v>1.8749999999999999E-2</v>
          </cell>
          <cell r="H65">
            <v>75</v>
          </cell>
          <cell r="I65">
            <v>9</v>
          </cell>
          <cell r="J65">
            <v>15.341117916933339</v>
          </cell>
          <cell r="K65">
            <v>114.0791478435379</v>
          </cell>
          <cell r="L65">
            <v>274</v>
          </cell>
          <cell r="M65" t="str">
            <v>-</v>
          </cell>
          <cell r="N65">
            <v>299</v>
          </cell>
        </row>
        <row r="66">
          <cell r="A66" t="str">
            <v>FS45</v>
          </cell>
          <cell r="B66">
            <v>7.3269348193100363</v>
          </cell>
          <cell r="C66">
            <v>2.0833333333333332E-2</v>
          </cell>
          <cell r="D66">
            <v>105</v>
          </cell>
          <cell r="E66">
            <v>15</v>
          </cell>
          <cell r="F66">
            <v>2.2301017209018346</v>
          </cell>
          <cell r="G66">
            <v>1.0416666666666666E-2</v>
          </cell>
          <cell r="H66">
            <v>75</v>
          </cell>
          <cell r="I66">
            <v>9</v>
          </cell>
          <cell r="J66">
            <v>13.557036540211872</v>
          </cell>
          <cell r="K66">
            <v>97.454147843537896</v>
          </cell>
          <cell r="L66">
            <v>274</v>
          </cell>
          <cell r="M66" t="str">
            <v>-</v>
          </cell>
          <cell r="N66">
            <v>299</v>
          </cell>
        </row>
        <row r="67">
          <cell r="A67" t="str">
            <v>PYR3</v>
          </cell>
          <cell r="B67">
            <v>1</v>
          </cell>
          <cell r="C67">
            <v>2.5590510168842544E-2</v>
          </cell>
          <cell r="D67">
            <v>105</v>
          </cell>
          <cell r="E67">
            <v>9</v>
          </cell>
          <cell r="F67">
            <v>2.0814282728417126</v>
          </cell>
          <cell r="G67">
            <v>9.7222222222222224E-3</v>
          </cell>
          <cell r="H67">
            <v>75</v>
          </cell>
          <cell r="I67">
            <v>4</v>
          </cell>
          <cell r="J67">
            <v>14.081428272841713</v>
          </cell>
          <cell r="K67">
            <v>102.03747578941081</v>
          </cell>
          <cell r="L67">
            <v>274</v>
          </cell>
          <cell r="M67" t="str">
            <v>-</v>
          </cell>
          <cell r="N67">
            <v>299</v>
          </cell>
        </row>
        <row r="68">
          <cell r="A68" t="str">
            <v>PYR4</v>
          </cell>
          <cell r="B68">
            <v>1</v>
          </cell>
          <cell r="C68">
            <v>3.9807460262643958E-2</v>
          </cell>
          <cell r="D68">
            <v>105</v>
          </cell>
          <cell r="E68">
            <v>14</v>
          </cell>
          <cell r="F68">
            <v>2.3787751689619574</v>
          </cell>
          <cell r="G68">
            <v>1.1111111111111112E-2</v>
          </cell>
          <cell r="H68">
            <v>75</v>
          </cell>
          <cell r="I68">
            <v>4</v>
          </cell>
          <cell r="J68">
            <v>19.378775168961958</v>
          </cell>
          <cell r="K68">
            <v>141.53052573760937</v>
          </cell>
          <cell r="L68">
            <v>274</v>
          </cell>
          <cell r="M68" t="str">
            <v>-</v>
          </cell>
          <cell r="N68">
            <v>299</v>
          </cell>
        </row>
        <row r="69">
          <cell r="A69" t="str">
            <v>Z6</v>
          </cell>
          <cell r="B69" t="str">
            <v>km</v>
          </cell>
          <cell r="C69" t="str">
            <v>Dauer</v>
          </cell>
          <cell r="D69" t="str">
            <v>IF</v>
          </cell>
          <cell r="E69" t="str">
            <v>wh</v>
          </cell>
          <cell r="F69" t="str">
            <v>km</v>
          </cell>
          <cell r="G69" t="str">
            <v>Dauer</v>
          </cell>
          <cell r="H69" t="str">
            <v>IF</v>
          </cell>
          <cell r="I69" t="str">
            <v>wh</v>
          </cell>
          <cell r="J69" t="str">
            <v>km</v>
          </cell>
          <cell r="K69" t="str">
            <v>TSS</v>
          </cell>
          <cell r="L69" t="str">
            <v>Watt</v>
          </cell>
          <cell r="M69"/>
          <cell r="N69"/>
        </row>
        <row r="70">
          <cell r="A70" t="str">
            <v>Z6.6x90''</v>
          </cell>
          <cell r="B70">
            <v>2.4891707197647812</v>
          </cell>
          <cell r="C70">
            <v>6.2499999999999995E-3</v>
          </cell>
          <cell r="D70">
            <v>115</v>
          </cell>
          <cell r="E70">
            <v>6</v>
          </cell>
          <cell r="F70">
            <v>1.3380610325411009</v>
          </cell>
          <cell r="G70">
            <v>6.2499999999999995E-3</v>
          </cell>
          <cell r="H70">
            <v>75</v>
          </cell>
          <cell r="I70">
            <v>5</v>
          </cell>
          <cell r="J70">
            <v>7.8272317523058819</v>
          </cell>
          <cell r="K70">
            <v>56.541647843537902</v>
          </cell>
          <cell r="L70">
            <v>300</v>
          </cell>
          <cell r="M70" t="str">
            <v>-</v>
          </cell>
          <cell r="N70">
            <v>338</v>
          </cell>
        </row>
        <row r="71">
          <cell r="A71" t="str">
            <v>Z6.8x90''</v>
          </cell>
          <cell r="B71">
            <v>3.3188942930197087</v>
          </cell>
          <cell r="C71">
            <v>8.3333333333333332E-3</v>
          </cell>
          <cell r="D71">
            <v>115</v>
          </cell>
          <cell r="E71">
            <v>8</v>
          </cell>
          <cell r="F71">
            <v>1.7840813767214678</v>
          </cell>
          <cell r="G71">
            <v>8.3333333333333332E-3</v>
          </cell>
          <cell r="H71">
            <v>75</v>
          </cell>
          <cell r="I71">
            <v>7</v>
          </cell>
          <cell r="J71">
            <v>9.102975669741177</v>
          </cell>
          <cell r="K71">
            <v>65.966647843537899</v>
          </cell>
          <cell r="L71">
            <v>300</v>
          </cell>
          <cell r="M71" t="str">
            <v>-</v>
          </cell>
          <cell r="N71">
            <v>338</v>
          </cell>
        </row>
        <row r="72">
          <cell r="A72" t="str">
            <v>Z6.10x90''</v>
          </cell>
          <cell r="B72">
            <v>4.1486178662746358</v>
          </cell>
          <cell r="C72">
            <v>1.0416666666666666E-2</v>
          </cell>
          <cell r="D72">
            <v>115</v>
          </cell>
          <cell r="E72">
            <v>10</v>
          </cell>
          <cell r="F72">
            <v>2.6761220650822017</v>
          </cell>
          <cell r="G72">
            <v>1.2499999999999999E-2</v>
          </cell>
          <cell r="H72">
            <v>75</v>
          </cell>
          <cell r="I72">
            <v>9</v>
          </cell>
          <cell r="J72">
            <v>10.824739931356838</v>
          </cell>
          <cell r="K72">
            <v>78.204147843537896</v>
          </cell>
          <cell r="L72">
            <v>300</v>
          </cell>
          <cell r="M72" t="str">
            <v>-</v>
          </cell>
          <cell r="N72">
            <v>338</v>
          </cell>
        </row>
        <row r="73">
          <cell r="A73" t="str">
            <v>MON</v>
          </cell>
          <cell r="B73">
            <v>2.7657452441830905</v>
          </cell>
          <cell r="C73">
            <v>6.9444444444444441E-3</v>
          </cell>
          <cell r="D73">
            <v>115</v>
          </cell>
          <cell r="E73">
            <v>14</v>
          </cell>
          <cell r="F73">
            <v>1.5858501126413047</v>
          </cell>
          <cell r="G73">
            <v>6.9444444444444441E-3</v>
          </cell>
          <cell r="H73">
            <v>75</v>
          </cell>
          <cell r="I73">
            <v>14</v>
          </cell>
          <cell r="J73">
            <v>8.3515953568243955</v>
          </cell>
          <cell r="K73">
            <v>59.683314510204568</v>
          </cell>
          <cell r="L73">
            <v>300</v>
          </cell>
          <cell r="M73" t="str">
            <v>-</v>
          </cell>
          <cell r="N73">
            <v>338</v>
          </cell>
        </row>
        <row r="74">
          <cell r="A74" t="str">
            <v>PYR600</v>
          </cell>
          <cell r="B74">
            <v>2.4</v>
          </cell>
          <cell r="C74">
            <v>6.0261033447386245E-3</v>
          </cell>
          <cell r="D74">
            <v>115</v>
          </cell>
          <cell r="E74">
            <v>5.9999999999999991</v>
          </cell>
          <cell r="F74">
            <v>1.4867344806012233</v>
          </cell>
          <cell r="G74">
            <v>6.9444444444444441E-3</v>
          </cell>
          <cell r="H74">
            <v>75</v>
          </cell>
          <cell r="I74">
            <v>5</v>
          </cell>
          <cell r="J74">
            <v>7.8867344806012234</v>
          </cell>
          <cell r="K74">
            <v>56.768499859738299</v>
          </cell>
          <cell r="L74">
            <v>300</v>
          </cell>
          <cell r="M74" t="str">
            <v>-</v>
          </cell>
          <cell r="N74">
            <v>338</v>
          </cell>
        </row>
        <row r="75">
          <cell r="A75" t="str">
            <v>PYR800</v>
          </cell>
          <cell r="B75">
            <v>3.2</v>
          </cell>
          <cell r="C75">
            <v>8.0348044596515004E-3</v>
          </cell>
          <cell r="D75">
            <v>115</v>
          </cell>
          <cell r="E75">
            <v>8</v>
          </cell>
          <cell r="F75">
            <v>1.9327548247815904</v>
          </cell>
          <cell r="G75">
            <v>9.0277777777777787E-3</v>
          </cell>
          <cell r="H75">
            <v>75</v>
          </cell>
          <cell r="I75">
            <v>6</v>
          </cell>
          <cell r="J75">
            <v>9.1327548247815908</v>
          </cell>
          <cell r="K75">
            <v>65.956617198471761</v>
          </cell>
          <cell r="L75">
            <v>300</v>
          </cell>
          <cell r="M75" t="str">
            <v>-</v>
          </cell>
          <cell r="N75">
            <v>338</v>
          </cell>
        </row>
        <row r="76">
          <cell r="A76" t="str">
            <v>HMRT</v>
          </cell>
          <cell r="B76" t="str">
            <v>km</v>
          </cell>
          <cell r="C76" t="str">
            <v>Dauer</v>
          </cell>
          <cell r="D76" t="str">
            <v>IF</v>
          </cell>
          <cell r="E76" t="str">
            <v>wh</v>
          </cell>
          <cell r="F76" t="str">
            <v>km</v>
          </cell>
          <cell r="G76" t="str">
            <v>Dauer</v>
          </cell>
          <cell r="H76" t="str">
            <v>IF</v>
          </cell>
          <cell r="I76" t="str">
            <v>wh</v>
          </cell>
          <cell r="J76" t="str">
            <v>km</v>
          </cell>
          <cell r="K76" t="str">
            <v>TSS</v>
          </cell>
          <cell r="L76" t="str">
            <v>Watt</v>
          </cell>
          <cell r="M76"/>
          <cell r="N76"/>
        </row>
        <row r="77">
          <cell r="A77" t="str">
            <v>HMRT4</v>
          </cell>
          <cell r="B77">
            <v>4</v>
          </cell>
          <cell r="C77">
            <v>1.2662500794633998E-2</v>
          </cell>
          <cell r="D77">
            <v>100</v>
          </cell>
          <cell r="E77">
            <v>1</v>
          </cell>
          <cell r="F77"/>
          <cell r="G77"/>
          <cell r="H77"/>
          <cell r="I77"/>
          <cell r="J77">
            <v>8</v>
          </cell>
          <cell r="K77">
            <v>58.656649750659497</v>
          </cell>
          <cell r="L77">
            <v>248</v>
          </cell>
          <cell r="M77" t="str">
            <v>-</v>
          </cell>
          <cell r="N77">
            <v>273</v>
          </cell>
        </row>
        <row r="78">
          <cell r="A78" t="str">
            <v>HMRT6</v>
          </cell>
          <cell r="B78">
            <v>6</v>
          </cell>
          <cell r="C78">
            <v>1.8993751191950996E-2</v>
          </cell>
          <cell r="D78">
            <v>100</v>
          </cell>
          <cell r="E78">
            <v>1</v>
          </cell>
          <cell r="F78"/>
          <cell r="G78"/>
          <cell r="H78"/>
          <cell r="I78"/>
          <cell r="J78">
            <v>10</v>
          </cell>
          <cell r="K78">
            <v>73.85165070422029</v>
          </cell>
          <cell r="L78">
            <v>248</v>
          </cell>
          <cell r="M78" t="str">
            <v>-</v>
          </cell>
          <cell r="N78">
            <v>273</v>
          </cell>
        </row>
        <row r="79">
          <cell r="A79" t="str">
            <v>WOW</v>
          </cell>
          <cell r="B79"/>
          <cell r="C79"/>
          <cell r="D79"/>
          <cell r="E79"/>
          <cell r="F79"/>
          <cell r="G79"/>
          <cell r="H79"/>
          <cell r="I79"/>
          <cell r="J79"/>
          <cell r="K79" t="str">
            <v>TSS</v>
          </cell>
          <cell r="L79"/>
          <cell r="M79"/>
          <cell r="N79"/>
        </row>
        <row r="80">
          <cell r="A80" t="str">
            <v>HLR1</v>
          </cell>
          <cell r="B80">
            <v>8.9718720912927346</v>
          </cell>
          <cell r="C80">
            <v>3.125E-2</v>
          </cell>
          <cell r="D80">
            <v>90</v>
          </cell>
          <cell r="E80">
            <v>1</v>
          </cell>
          <cell r="F80">
            <v>6.3732439020747744</v>
          </cell>
          <cell r="G80">
            <v>2.4305555555555556E-2</v>
          </cell>
          <cell r="H80">
            <v>85</v>
          </cell>
          <cell r="I80">
            <v>1</v>
          </cell>
          <cell r="J80">
            <v>15.345115993367509</v>
          </cell>
          <cell r="K80">
            <v>102.89583333333334</v>
          </cell>
          <cell r="L80"/>
          <cell r="M80"/>
          <cell r="N80"/>
        </row>
        <row r="81">
          <cell r="A81" t="str">
            <v>HLR2</v>
          </cell>
          <cell r="B81">
            <v>8.9718720912927346</v>
          </cell>
          <cell r="C81">
            <v>3.125E-2</v>
          </cell>
          <cell r="D81">
            <v>90</v>
          </cell>
          <cell r="E81">
            <v>1</v>
          </cell>
          <cell r="F81">
            <v>8.1941707312389962</v>
          </cell>
          <cell r="G81">
            <v>3.125E-2</v>
          </cell>
          <cell r="H81">
            <v>85</v>
          </cell>
          <cell r="I81">
            <v>1</v>
          </cell>
          <cell r="J81">
            <v>17.166042822531729</v>
          </cell>
          <cell r="K81">
            <v>114.9375</v>
          </cell>
          <cell r="L81"/>
          <cell r="M81"/>
          <cell r="N81"/>
        </row>
        <row r="82">
          <cell r="A82" t="str">
            <v>HLR3</v>
          </cell>
          <cell r="B82">
            <v>8.9718720912927346</v>
          </cell>
          <cell r="C82">
            <v>3.125E-2</v>
          </cell>
          <cell r="D82">
            <v>90</v>
          </cell>
          <cell r="E82">
            <v>1</v>
          </cell>
          <cell r="F82">
            <v>10.015097560403216</v>
          </cell>
          <cell r="G82">
            <v>3.8194444444444441E-2</v>
          </cell>
          <cell r="H82">
            <v>85</v>
          </cell>
          <cell r="I82">
            <v>1</v>
          </cell>
          <cell r="J82">
            <v>18.986969651695951</v>
          </cell>
          <cell r="K82">
            <v>126.97916666666666</v>
          </cell>
          <cell r="L82"/>
          <cell r="M82"/>
          <cell r="N82"/>
        </row>
        <row r="83">
          <cell r="A83" t="str">
            <v>str</v>
          </cell>
          <cell r="B83"/>
          <cell r="C83"/>
          <cell r="D83"/>
          <cell r="E83"/>
          <cell r="F83"/>
          <cell r="G83"/>
          <cell r="H83"/>
          <cell r="I83"/>
          <cell r="J83">
            <v>6</v>
          </cell>
          <cell r="K83">
            <v>44</v>
          </cell>
          <cell r="L83">
            <v>274</v>
          </cell>
          <cell r="M83" t="str">
            <v>-</v>
          </cell>
          <cell r="N83">
            <v>299</v>
          </cell>
        </row>
        <row r="84">
          <cell r="A84" t="str">
            <v>CP</v>
          </cell>
          <cell r="B84">
            <v>3.0644771178574093</v>
          </cell>
          <cell r="C84">
            <v>8.3333333333333332E-3</v>
          </cell>
          <cell r="D84">
            <v>112.19999999999999</v>
          </cell>
          <cell r="E84">
            <v>1</v>
          </cell>
          <cell r="F84">
            <v>7.9292505632065238</v>
          </cell>
          <cell r="G84">
            <v>3.4722222222222224E-2</v>
          </cell>
          <cell r="H84">
            <v>75</v>
          </cell>
          <cell r="I84">
            <v>1</v>
          </cell>
          <cell r="J84">
            <v>10.993727681063934</v>
          </cell>
          <cell r="K84">
            <v>72.052679999999995</v>
          </cell>
          <cell r="L84">
            <v>278.45999999999998</v>
          </cell>
          <cell r="M84" t="str">
            <v>-</v>
          </cell>
          <cell r="N84">
            <v>304.97999999999996</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trava.com/routes/2741244796400244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9C15-ABCC-224D-80EB-BFE69642DF90}">
  <sheetPr>
    <pageSetUpPr autoPageBreaks="0" fitToPage="1"/>
  </sheetPr>
  <dimension ref="A1:W2575"/>
  <sheetViews>
    <sheetView tabSelected="1" zoomScaleNormal="100" workbookViewId="0">
      <pane ySplit="1" topLeftCell="A2282" activePane="bottomLeft" state="frozen"/>
      <selection activeCell="B1" sqref="B1"/>
      <selection pane="bottomLeft" activeCell="Y20" sqref="Y20"/>
    </sheetView>
  </sheetViews>
  <sheetFormatPr baseColWidth="10" defaultColWidth="11.5" defaultRowHeight="13" x14ac:dyDescent="0.15"/>
  <cols>
    <col min="1" max="1" width="5.6640625" style="1" bestFit="1" customWidth="1"/>
    <col min="2" max="2" width="6" style="2087" customWidth="1"/>
    <col min="3" max="3" width="9.5" style="2088" bestFit="1" customWidth="1"/>
    <col min="4" max="4" width="4.1640625" style="2089" bestFit="1" customWidth="1"/>
    <col min="5" max="5" width="2" style="2199" bestFit="1" customWidth="1"/>
    <col min="6" max="6" width="9" style="2029" bestFit="1" customWidth="1"/>
    <col min="7" max="7" width="8.1640625" style="2090" bestFit="1" customWidth="1"/>
    <col min="8" max="8" width="6.6640625" style="2091" bestFit="1" customWidth="1"/>
    <col min="9" max="9" width="5.6640625" style="2092" bestFit="1" customWidth="1"/>
    <col min="10" max="10" width="4.5" style="2089" bestFit="1" customWidth="1"/>
    <col min="11" max="11" width="4.1640625" style="2093" bestFit="1" customWidth="1"/>
    <col min="12" max="12" width="5.1640625" style="2089" bestFit="1" customWidth="1"/>
    <col min="13" max="13" width="5.1640625" style="2094" bestFit="1" customWidth="1"/>
    <col min="14" max="14" width="5.6640625" style="2089" bestFit="1" customWidth="1"/>
    <col min="15" max="15" width="18.33203125" style="2412" bestFit="1" customWidth="1"/>
    <col min="16" max="16" width="4.1640625" style="2095" bestFit="1" customWidth="1"/>
    <col min="17" max="17" width="1.5" style="2095" bestFit="1" customWidth="1"/>
    <col min="18" max="18" width="4.1640625" style="2095" bestFit="1" customWidth="1"/>
    <col min="19" max="19" width="7" style="2096" bestFit="1" customWidth="1"/>
    <col min="20" max="20" width="4.6640625" style="2097" bestFit="1" customWidth="1"/>
    <col min="21" max="21" width="4.5" style="2097" bestFit="1" customWidth="1"/>
    <col min="22" max="22" width="3.83203125" style="2097" bestFit="1" customWidth="1"/>
    <col min="23" max="23" width="7.33203125" style="2097" bestFit="1" customWidth="1"/>
    <col min="24" max="16384" width="11.5" style="2097"/>
  </cols>
  <sheetData>
    <row r="1" spans="1:23" s="1" customFormat="1" ht="16" thickBot="1" x14ac:dyDescent="0.25">
      <c r="A1" s="2472" t="s">
        <v>0</v>
      </c>
      <c r="B1" s="2474"/>
      <c r="C1" s="2227" t="s">
        <v>1</v>
      </c>
      <c r="D1" s="2228" t="s">
        <v>2</v>
      </c>
      <c r="E1" s="2229" t="s">
        <v>3</v>
      </c>
      <c r="F1" s="2230" t="s">
        <v>4</v>
      </c>
      <c r="G1" s="2231" t="s">
        <v>5</v>
      </c>
      <c r="H1" s="2232" t="s">
        <v>6</v>
      </c>
      <c r="I1" s="2240" t="s">
        <v>7</v>
      </c>
      <c r="J1" s="2234" t="s">
        <v>8</v>
      </c>
      <c r="K1" s="2233" t="s">
        <v>17</v>
      </c>
      <c r="L1" s="2226" t="s">
        <v>10</v>
      </c>
      <c r="M1" s="2234" t="s">
        <v>11</v>
      </c>
      <c r="N1" s="2233" t="s">
        <v>12</v>
      </c>
      <c r="O1" s="2309" t="s">
        <v>13</v>
      </c>
      <c r="P1" s="2234" t="s">
        <v>346</v>
      </c>
      <c r="Q1" s="2226" t="s">
        <v>14</v>
      </c>
      <c r="R1" s="2239" t="s">
        <v>347</v>
      </c>
      <c r="S1" s="2235" t="s">
        <v>15</v>
      </c>
      <c r="T1" s="2236" t="s">
        <v>350</v>
      </c>
      <c r="U1" s="2235" t="s">
        <v>349</v>
      </c>
      <c r="V1" s="2237" t="s">
        <v>16</v>
      </c>
      <c r="W1" s="2236" t="s">
        <v>20</v>
      </c>
    </row>
    <row r="2" spans="1:23" s="1" customFormat="1" ht="15" x14ac:dyDescent="0.2">
      <c r="A2" s="2238"/>
      <c r="B2" s="2255"/>
      <c r="C2" s="2256">
        <v>39447</v>
      </c>
      <c r="D2" s="2257"/>
      <c r="E2" s="2258"/>
      <c r="F2" s="2259"/>
      <c r="G2" s="2260"/>
      <c r="H2" s="2261">
        <v>911</v>
      </c>
      <c r="I2" s="2262"/>
      <c r="J2" s="2257"/>
      <c r="K2" s="2257"/>
      <c r="L2" s="2257"/>
      <c r="M2" s="2257"/>
      <c r="N2" s="2257"/>
      <c r="O2" s="2310"/>
      <c r="P2" s="2257"/>
      <c r="Q2" s="2257"/>
      <c r="R2" s="2257"/>
      <c r="S2" s="2263"/>
      <c r="T2" s="2263"/>
      <c r="U2" s="2263"/>
      <c r="V2" s="2263"/>
      <c r="W2" s="2263"/>
    </row>
    <row r="3" spans="1:23" s="1" customFormat="1" ht="15" x14ac:dyDescent="0.2">
      <c r="A3" s="2238"/>
      <c r="B3" s="2264"/>
      <c r="C3" s="2248">
        <v>39813</v>
      </c>
      <c r="D3" s="2247"/>
      <c r="E3" s="2249"/>
      <c r="F3" s="2250"/>
      <c r="G3" s="2251"/>
      <c r="H3" s="2252">
        <v>506.10999999999996</v>
      </c>
      <c r="I3" s="2253"/>
      <c r="J3" s="2247"/>
      <c r="K3" s="2247"/>
      <c r="L3" s="2247"/>
      <c r="M3" s="2247"/>
      <c r="N3" s="2247"/>
      <c r="O3" s="2311"/>
      <c r="P3" s="2247"/>
      <c r="Q3" s="2247"/>
      <c r="R3" s="2247"/>
      <c r="S3" s="2254"/>
      <c r="T3" s="2254"/>
      <c r="U3" s="2254"/>
      <c r="V3" s="2254"/>
      <c r="W3" s="2254"/>
    </row>
    <row r="4" spans="1:23" s="1" customFormat="1" ht="15" x14ac:dyDescent="0.2">
      <c r="A4" s="2238"/>
      <c r="B4" s="2264"/>
      <c r="C4" s="2248">
        <v>40178</v>
      </c>
      <c r="D4" s="2247"/>
      <c r="E4" s="2249"/>
      <c r="F4" s="2250"/>
      <c r="G4" s="2251"/>
      <c r="H4" s="2252">
        <v>1106.8499999999999</v>
      </c>
      <c r="I4" s="2253"/>
      <c r="J4" s="2247"/>
      <c r="K4" s="2247"/>
      <c r="L4" s="2247"/>
      <c r="M4" s="2247"/>
      <c r="N4" s="2247"/>
      <c r="O4" s="2311"/>
      <c r="P4" s="2247"/>
      <c r="Q4" s="2247"/>
      <c r="R4" s="2247"/>
      <c r="S4" s="2254"/>
      <c r="T4" s="2254"/>
      <c r="U4" s="2254"/>
      <c r="V4" s="2254"/>
      <c r="W4" s="2254"/>
    </row>
    <row r="5" spans="1:23" s="1" customFormat="1" ht="15" x14ac:dyDescent="0.2">
      <c r="A5" s="2238"/>
      <c r="B5" s="2264"/>
      <c r="C5" s="2248">
        <v>40543</v>
      </c>
      <c r="D5" s="2247"/>
      <c r="E5" s="2249"/>
      <c r="F5" s="2250"/>
      <c r="G5" s="2251"/>
      <c r="H5" s="2252">
        <v>700.9799999999999</v>
      </c>
      <c r="I5" s="2253"/>
      <c r="J5" s="2247"/>
      <c r="K5" s="2247"/>
      <c r="L5" s="2247"/>
      <c r="M5" s="2247"/>
      <c r="N5" s="2247"/>
      <c r="O5" s="2311"/>
      <c r="P5" s="2247"/>
      <c r="Q5" s="2247"/>
      <c r="R5" s="2247"/>
      <c r="S5" s="2254"/>
      <c r="T5" s="2254"/>
      <c r="U5" s="2254"/>
      <c r="V5" s="2254"/>
      <c r="W5" s="2254"/>
    </row>
    <row r="6" spans="1:23" s="1" customFormat="1" ht="15" x14ac:dyDescent="0.2">
      <c r="A6" s="2238"/>
      <c r="B6" s="2264"/>
      <c r="C6" s="2248">
        <v>40908</v>
      </c>
      <c r="D6" s="2247"/>
      <c r="E6" s="2249"/>
      <c r="F6" s="2250"/>
      <c r="G6" s="2251"/>
      <c r="H6" s="2252">
        <v>1293.8800000000001</v>
      </c>
      <c r="I6" s="2253"/>
      <c r="J6" s="2247"/>
      <c r="K6" s="2247"/>
      <c r="L6" s="2247"/>
      <c r="M6" s="2247"/>
      <c r="N6" s="2247"/>
      <c r="O6" s="2311"/>
      <c r="P6" s="2247"/>
      <c r="Q6" s="2247"/>
      <c r="R6" s="2247"/>
      <c r="S6" s="2254"/>
      <c r="T6" s="2254"/>
      <c r="U6" s="2254"/>
      <c r="V6" s="2254"/>
      <c r="W6" s="2254"/>
    </row>
    <row r="7" spans="1:23" s="1" customFormat="1" ht="15" x14ac:dyDescent="0.2">
      <c r="A7" s="2238"/>
      <c r="B7" s="2264"/>
      <c r="C7" s="2248">
        <v>41274</v>
      </c>
      <c r="D7" s="2247"/>
      <c r="E7" s="2249"/>
      <c r="F7" s="2250"/>
      <c r="G7" s="2251"/>
      <c r="H7" s="2252">
        <v>1700.91</v>
      </c>
      <c r="I7" s="2253"/>
      <c r="J7" s="2247"/>
      <c r="K7" s="2247"/>
      <c r="L7" s="2247"/>
      <c r="M7" s="2247"/>
      <c r="N7" s="2247"/>
      <c r="O7" s="2311"/>
      <c r="P7" s="2247"/>
      <c r="Q7" s="2247"/>
      <c r="R7" s="2247"/>
      <c r="S7" s="2254"/>
      <c r="T7" s="2254"/>
      <c r="U7" s="2254"/>
      <c r="V7" s="2254"/>
      <c r="W7" s="2254"/>
    </row>
    <row r="8" spans="1:23" s="1" customFormat="1" ht="15" x14ac:dyDescent="0.2">
      <c r="A8" s="2238"/>
      <c r="B8" s="2264"/>
      <c r="C8" s="2248">
        <v>41639</v>
      </c>
      <c r="D8" s="2247"/>
      <c r="E8" s="2249"/>
      <c r="F8" s="2250"/>
      <c r="G8" s="2251"/>
      <c r="H8" s="2252">
        <v>563</v>
      </c>
      <c r="I8" s="2253"/>
      <c r="J8" s="2247"/>
      <c r="K8" s="2247"/>
      <c r="L8" s="2247"/>
      <c r="M8" s="2247"/>
      <c r="N8" s="2247"/>
      <c r="O8" s="2311"/>
      <c r="P8" s="2247"/>
      <c r="Q8" s="2247"/>
      <c r="R8" s="2247"/>
      <c r="S8" s="2254"/>
      <c r="T8" s="2254"/>
      <c r="U8" s="2254"/>
      <c r="V8" s="2254"/>
      <c r="W8" s="2254"/>
    </row>
    <row r="9" spans="1:23" s="1" customFormat="1" ht="15" x14ac:dyDescent="0.2">
      <c r="A9" s="2238"/>
      <c r="B9" s="2264"/>
      <c r="C9" s="2248">
        <v>42004</v>
      </c>
      <c r="D9" s="2247"/>
      <c r="E9" s="2249"/>
      <c r="F9" s="2250"/>
      <c r="G9" s="2251"/>
      <c r="H9" s="2252">
        <v>1950.5000000000002</v>
      </c>
      <c r="I9" s="2253"/>
      <c r="J9" s="2247"/>
      <c r="K9" s="2247"/>
      <c r="L9" s="2247"/>
      <c r="M9" s="2247"/>
      <c r="N9" s="2247"/>
      <c r="O9" s="2311"/>
      <c r="P9" s="2247"/>
      <c r="Q9" s="2247"/>
      <c r="R9" s="2247"/>
      <c r="S9" s="2254"/>
      <c r="T9" s="2254"/>
      <c r="U9" s="2254"/>
      <c r="V9" s="2254"/>
      <c r="W9" s="2254"/>
    </row>
    <row r="10" spans="1:23" s="1" customFormat="1" ht="15" x14ac:dyDescent="0.2">
      <c r="A10" s="2238"/>
      <c r="B10" s="2264"/>
      <c r="C10" s="2248">
        <v>42369</v>
      </c>
      <c r="D10" s="2247"/>
      <c r="E10" s="2249"/>
      <c r="F10" s="2250"/>
      <c r="G10" s="2251"/>
      <c r="H10" s="2252">
        <v>1873</v>
      </c>
      <c r="I10" s="2253"/>
      <c r="J10" s="2247"/>
      <c r="K10" s="2247"/>
      <c r="L10" s="2247"/>
      <c r="M10" s="2247"/>
      <c r="N10" s="2247"/>
      <c r="O10" s="2311"/>
      <c r="P10" s="2247"/>
      <c r="Q10" s="2247"/>
      <c r="R10" s="2247"/>
      <c r="S10" s="2254"/>
      <c r="T10" s="2254"/>
      <c r="U10" s="2254"/>
      <c r="V10" s="2254"/>
      <c r="W10" s="2254"/>
    </row>
    <row r="11" spans="1:23" s="1" customFormat="1" ht="15" x14ac:dyDescent="0.2">
      <c r="A11" s="2238"/>
      <c r="B11" s="2264"/>
      <c r="C11" s="2248">
        <v>42735</v>
      </c>
      <c r="D11" s="2247"/>
      <c r="E11" s="2249"/>
      <c r="F11" s="2250"/>
      <c r="G11" s="2251"/>
      <c r="H11" s="2252">
        <v>728</v>
      </c>
      <c r="I11" s="2253"/>
      <c r="J11" s="2247"/>
      <c r="K11" s="2247"/>
      <c r="L11" s="2247"/>
      <c r="M11" s="2247"/>
      <c r="N11" s="2247"/>
      <c r="O11" s="2311"/>
      <c r="P11" s="2247"/>
      <c r="Q11" s="2247"/>
      <c r="R11" s="2247"/>
      <c r="S11" s="2254"/>
      <c r="T11" s="2254"/>
      <c r="U11" s="2254"/>
      <c r="V11" s="2254"/>
      <c r="W11" s="2254"/>
    </row>
    <row r="12" spans="1:23" s="1" customFormat="1" ht="16" thickBot="1" x14ac:dyDescent="0.25">
      <c r="A12" s="2238"/>
      <c r="B12" s="2265"/>
      <c r="C12" s="2266">
        <v>43100</v>
      </c>
      <c r="D12" s="2267"/>
      <c r="E12" s="2268"/>
      <c r="F12" s="2269"/>
      <c r="G12" s="2270"/>
      <c r="H12" s="2271">
        <v>1378</v>
      </c>
      <c r="I12" s="2272"/>
      <c r="J12" s="2267"/>
      <c r="K12" s="2267"/>
      <c r="L12" s="2267"/>
      <c r="M12" s="2267"/>
      <c r="N12" s="2267"/>
      <c r="O12" s="2312"/>
      <c r="P12" s="2267"/>
      <c r="Q12" s="2267"/>
      <c r="R12" s="2267"/>
      <c r="S12" s="2273"/>
      <c r="T12" s="2273"/>
      <c r="U12" s="2273"/>
      <c r="V12" s="2273"/>
      <c r="W12" s="2273"/>
    </row>
    <row r="13" spans="1:23" ht="16" thickBot="1" x14ac:dyDescent="0.25">
      <c r="B13" s="1671">
        <v>1</v>
      </c>
      <c r="C13" s="49">
        <v>43101</v>
      </c>
      <c r="D13" s="50"/>
      <c r="E13" s="2101"/>
      <c r="F13" s="51"/>
      <c r="G13" s="52"/>
      <c r="H13" s="2241"/>
      <c r="I13" s="2242"/>
      <c r="J13" s="2243"/>
      <c r="K13" s="56"/>
      <c r="L13" s="57"/>
      <c r="M13" s="2244"/>
      <c r="N13" s="59" t="str">
        <f>IFERROR((L13/68)/(1/(I13*24)/3.6),"")</f>
        <v/>
      </c>
      <c r="O13" s="2313"/>
      <c r="P13" s="60"/>
      <c r="Q13" s="2245"/>
      <c r="R13" s="2245"/>
      <c r="S13" s="1898" t="str">
        <f>IFERROR(L13/J13,"")</f>
        <v/>
      </c>
      <c r="T13" s="63">
        <v>10.285714285714286</v>
      </c>
      <c r="U13" s="50">
        <v>14.642857142857142</v>
      </c>
      <c r="V13" s="2246">
        <v>3</v>
      </c>
      <c r="W13" s="65"/>
    </row>
    <row r="14" spans="1:23" ht="15" x14ac:dyDescent="0.2">
      <c r="B14" s="6" t="s">
        <v>19</v>
      </c>
      <c r="C14" s="7">
        <v>43102</v>
      </c>
      <c r="D14" s="5"/>
      <c r="E14" s="2098"/>
      <c r="F14" s="8"/>
      <c r="G14" s="9"/>
      <c r="H14" s="10"/>
      <c r="I14" s="11"/>
      <c r="J14" s="12"/>
      <c r="K14" s="13"/>
      <c r="L14" s="14"/>
      <c r="M14" s="15"/>
      <c r="N14" s="16" t="str">
        <f>IFERROR((L14/68)/(1/(I14*24)/3.6),"")</f>
        <v/>
      </c>
      <c r="O14" s="2314"/>
      <c r="P14" s="17"/>
      <c r="Q14" s="18"/>
      <c r="R14" s="18"/>
      <c r="S14" s="19" t="str">
        <f>IFERROR(L14/J14,"")</f>
        <v/>
      </c>
      <c r="T14" s="20">
        <f>T13+(K14-T13)/7</f>
        <v>8.8163265306122458</v>
      </c>
      <c r="U14" s="21">
        <f>U13+(K14-U13)/42</f>
        <v>14.294217687074829</v>
      </c>
      <c r="V14" s="22">
        <f t="shared" ref="V14:V77" si="0">U13-T13</f>
        <v>4.3571428571428559</v>
      </c>
      <c r="W14" s="23"/>
    </row>
    <row r="15" spans="1:23" ht="16" thickBot="1" x14ac:dyDescent="0.25">
      <c r="B15" s="24">
        <f>SUM(H13:H19)</f>
        <v>7.18</v>
      </c>
      <c r="C15" s="25">
        <v>43103</v>
      </c>
      <c r="D15" s="21"/>
      <c r="E15" s="2099"/>
      <c r="F15" s="8"/>
      <c r="G15" s="9"/>
      <c r="H15" s="10"/>
      <c r="I15" s="11"/>
      <c r="J15" s="12"/>
      <c r="K15" s="13"/>
      <c r="L15" s="14"/>
      <c r="M15" s="15"/>
      <c r="N15" s="16" t="str">
        <f>IFERROR((L15/68)/(1/(I15*24)/3.6),"")</f>
        <v/>
      </c>
      <c r="O15" s="2314"/>
      <c r="P15" s="17"/>
      <c r="Q15" s="18"/>
      <c r="R15" s="18"/>
      <c r="S15" s="19" t="str">
        <f>IFERROR(L15/J15,"")</f>
        <v/>
      </c>
      <c r="T15" s="20">
        <f>T14+(K15-T14)/7</f>
        <v>7.5568513119533538</v>
      </c>
      <c r="U15" s="21">
        <f>U14+(K15-U14)/42</f>
        <v>13.953879170715904</v>
      </c>
      <c r="V15" s="22">
        <f t="shared" si="0"/>
        <v>5.477891156462583</v>
      </c>
      <c r="W15" s="23"/>
    </row>
    <row r="16" spans="1:23" ht="15" x14ac:dyDescent="0.2">
      <c r="B16" s="26" t="s">
        <v>9</v>
      </c>
      <c r="C16" s="25">
        <v>43104</v>
      </c>
      <c r="D16" s="21"/>
      <c r="E16" s="2099"/>
      <c r="F16" s="8"/>
      <c r="G16" s="9"/>
      <c r="H16" s="10"/>
      <c r="I16" s="11"/>
      <c r="J16" s="12"/>
      <c r="K16" s="13"/>
      <c r="L16" s="14"/>
      <c r="M16" s="15"/>
      <c r="N16" s="16" t="str">
        <f>IFERROR((L16/68)/(1/(I16*24)/3.6),"")</f>
        <v/>
      </c>
      <c r="O16" s="2314"/>
      <c r="P16" s="17"/>
      <c r="Q16" s="18"/>
      <c r="R16" s="18"/>
      <c r="S16" s="19" t="str">
        <f>IFERROR(L16/J16,"")</f>
        <v/>
      </c>
      <c r="T16" s="20">
        <f>T15+(K16-T15)/7</f>
        <v>6.4773011245314462</v>
      </c>
      <c r="U16" s="21">
        <f>U15+(K16-U15)/42</f>
        <v>13.621643952365526</v>
      </c>
      <c r="V16" s="22">
        <f t="shared" si="0"/>
        <v>6.3970278587625504</v>
      </c>
      <c r="W16" s="23"/>
    </row>
    <row r="17" spans="2:23" ht="16" thickBot="1" x14ac:dyDescent="0.25">
      <c r="B17" s="27">
        <f>SUM(K13:K19)</f>
        <v>42</v>
      </c>
      <c r="C17" s="25">
        <v>43105</v>
      </c>
      <c r="D17" s="21"/>
      <c r="E17" s="2099"/>
      <c r="F17" s="8"/>
      <c r="G17" s="9"/>
      <c r="H17" s="10"/>
      <c r="I17" s="11"/>
      <c r="J17" s="12"/>
      <c r="K17" s="13"/>
      <c r="L17" s="14"/>
      <c r="M17" s="15"/>
      <c r="N17" s="16" t="str">
        <f>IFERROR((L17/68)/(1/(I17*24)/3.6),"")</f>
        <v/>
      </c>
      <c r="O17" s="2314"/>
      <c r="P17" s="17"/>
      <c r="Q17" s="18"/>
      <c r="R17" s="18"/>
      <c r="S17" s="19" t="str">
        <f>IFERROR(L17/J17,"")</f>
        <v/>
      </c>
      <c r="T17" s="20">
        <f>T16+(K17-T16)/7</f>
        <v>5.5519723924555251</v>
      </c>
      <c r="U17" s="21">
        <f>U16+(K17-U16)/42</f>
        <v>13.297319096356823</v>
      </c>
      <c r="V17" s="22">
        <f t="shared" si="0"/>
        <v>7.1443428278340795</v>
      </c>
      <c r="W17" s="23"/>
    </row>
    <row r="18" spans="2:23" ht="15" x14ac:dyDescent="0.2">
      <c r="B18" s="28" t="s">
        <v>20</v>
      </c>
      <c r="C18" s="25">
        <v>43106</v>
      </c>
      <c r="D18" s="21" t="s">
        <v>21</v>
      </c>
      <c r="E18" s="2099"/>
      <c r="F18" s="8" t="s">
        <v>22</v>
      </c>
      <c r="G18" s="9">
        <v>2.8310185185185185E-2</v>
      </c>
      <c r="H18" s="10">
        <v>7.18</v>
      </c>
      <c r="I18" s="11">
        <f>G18/H18</f>
        <v>3.9429227277416696E-3</v>
      </c>
      <c r="J18" s="12">
        <v>140</v>
      </c>
      <c r="K18" s="13">
        <v>42</v>
      </c>
      <c r="L18" s="14">
        <v>210</v>
      </c>
      <c r="M18" s="15"/>
      <c r="N18" s="16">
        <f>IFERROR((L18/68)/(1/(I18*24)/3.6),"")</f>
        <v>1.0520645584138948</v>
      </c>
      <c r="O18" s="2314" t="s">
        <v>23</v>
      </c>
      <c r="P18" s="17"/>
      <c r="Q18" s="18"/>
      <c r="R18" s="18"/>
      <c r="S18" s="19">
        <f>IFERROR(L18/J18,"")</f>
        <v>1.5</v>
      </c>
      <c r="T18" s="20">
        <f>T17+(K18-T17)/7</f>
        <v>10.758833479247592</v>
      </c>
      <c r="U18" s="21">
        <f>U17+(K18-U17)/42</f>
        <v>13.980716260729279</v>
      </c>
      <c r="V18" s="22">
        <f t="shared" si="0"/>
        <v>7.7453467039012978</v>
      </c>
      <c r="W18" s="23"/>
    </row>
    <row r="19" spans="2:23" ht="16" thickBot="1" x14ac:dyDescent="0.25">
      <c r="B19" s="29"/>
      <c r="C19" s="30">
        <v>43107</v>
      </c>
      <c r="D19" s="31"/>
      <c r="E19" s="2100"/>
      <c r="F19" s="32"/>
      <c r="G19" s="33"/>
      <c r="H19" s="34"/>
      <c r="I19" s="35"/>
      <c r="J19" s="36"/>
      <c r="K19" s="37"/>
      <c r="L19" s="38"/>
      <c r="M19" s="39"/>
      <c r="N19" s="40" t="str">
        <f>IFERROR((L19/68)/(1/(I19*24)/3.6),"")</f>
        <v/>
      </c>
      <c r="O19" s="2315"/>
      <c r="P19" s="41"/>
      <c r="Q19" s="42"/>
      <c r="R19" s="42"/>
      <c r="S19" s="43" t="str">
        <f>IFERROR(L19/J19,"")</f>
        <v/>
      </c>
      <c r="T19" s="44">
        <f>T18+(K19-T18)/7</f>
        <v>9.2218572679265076</v>
      </c>
      <c r="U19" s="45">
        <f>U18+(K19-U18)/42</f>
        <v>13.647842064045248</v>
      </c>
      <c r="V19" s="46">
        <f t="shared" si="0"/>
        <v>3.2218827814816873</v>
      </c>
      <c r="W19" s="47"/>
    </row>
    <row r="20" spans="2:23" ht="16" thickBot="1" x14ac:dyDescent="0.25">
      <c r="B20" s="48">
        <f>B13+1</f>
        <v>2</v>
      </c>
      <c r="C20" s="49">
        <v>43108</v>
      </c>
      <c r="D20" s="50" t="s">
        <v>24</v>
      </c>
      <c r="E20" s="2101"/>
      <c r="F20" s="51" t="s">
        <v>22</v>
      </c>
      <c r="G20" s="52">
        <v>3.0162037037037032E-2</v>
      </c>
      <c r="H20" s="53">
        <v>7.72</v>
      </c>
      <c r="I20" s="54">
        <f>G20/H20</f>
        <v>3.9069996161965066E-3</v>
      </c>
      <c r="J20" s="55">
        <v>141</v>
      </c>
      <c r="K20" s="56">
        <v>46</v>
      </c>
      <c r="L20" s="57">
        <v>215</v>
      </c>
      <c r="M20" s="58"/>
      <c r="N20" s="59">
        <f>IFERROR((L20/68)/(1/(I20*24)/3.6),"")</f>
        <v>1.0673003657421514</v>
      </c>
      <c r="O20" s="2313" t="s">
        <v>23</v>
      </c>
      <c r="P20" s="60"/>
      <c r="Q20" s="61"/>
      <c r="R20" s="61"/>
      <c r="S20" s="62">
        <f>IFERROR(L20/J20,"")</f>
        <v>1.5248226950354611</v>
      </c>
      <c r="T20" s="63">
        <f>T19+(K20-T19)/7</f>
        <v>14.475877658222721</v>
      </c>
      <c r="U20" s="50">
        <f>U19+(K20-U19)/42</f>
        <v>14.418131538710837</v>
      </c>
      <c r="V20" s="64">
        <f t="shared" si="0"/>
        <v>4.4259847961187404</v>
      </c>
      <c r="W20" s="65"/>
    </row>
    <row r="21" spans="2:23" ht="15" x14ac:dyDescent="0.2">
      <c r="B21" s="66" t="s">
        <v>19</v>
      </c>
      <c r="C21" s="25">
        <v>43109</v>
      </c>
      <c r="D21" s="21"/>
      <c r="E21" s="2099"/>
      <c r="F21" s="8"/>
      <c r="G21" s="9"/>
      <c r="H21" s="10"/>
      <c r="I21" s="11"/>
      <c r="J21" s="12"/>
      <c r="K21" s="13"/>
      <c r="L21" s="14"/>
      <c r="M21" s="15"/>
      <c r="N21" s="16" t="str">
        <f>IFERROR((L21/68)/(1/(I21*24)/3.6),"")</f>
        <v/>
      </c>
      <c r="O21" s="2314"/>
      <c r="P21" s="17"/>
      <c r="Q21" s="18"/>
      <c r="R21" s="18"/>
      <c r="S21" s="19" t="str">
        <f>IFERROR(L21/J21,"")</f>
        <v/>
      </c>
      <c r="T21" s="20">
        <f>T20+(K21-T20)/7</f>
        <v>12.407895135619476</v>
      </c>
      <c r="U21" s="21">
        <f>U20+(K21-U20)/42</f>
        <v>14.074842692551055</v>
      </c>
      <c r="V21" s="22">
        <f t="shared" si="0"/>
        <v>-5.7746119511884686E-2</v>
      </c>
      <c r="W21" s="23"/>
    </row>
    <row r="22" spans="2:23" ht="16" thickBot="1" x14ac:dyDescent="0.25">
      <c r="B22" s="24">
        <f>SUM(H20:H26)</f>
        <v>32.89</v>
      </c>
      <c r="C22" s="25">
        <v>43110</v>
      </c>
      <c r="D22" s="21"/>
      <c r="E22" s="2099"/>
      <c r="F22" s="8"/>
      <c r="G22" s="9"/>
      <c r="H22" s="10"/>
      <c r="I22" s="11"/>
      <c r="J22" s="12"/>
      <c r="K22" s="13"/>
      <c r="L22" s="14"/>
      <c r="M22" s="15"/>
      <c r="N22" s="16" t="str">
        <f>IFERROR((L22/68)/(1/(I22*24)/3.6),"")</f>
        <v/>
      </c>
      <c r="O22" s="2314"/>
      <c r="P22" s="17"/>
      <c r="Q22" s="18"/>
      <c r="R22" s="18"/>
      <c r="S22" s="19" t="str">
        <f>IFERROR(L22/J22,"")</f>
        <v/>
      </c>
      <c r="T22" s="20">
        <f>T21+(K22-T21)/7</f>
        <v>10.635338687673837</v>
      </c>
      <c r="U22" s="21">
        <f>U21+(K22-U21)/42</f>
        <v>13.739727390347458</v>
      </c>
      <c r="V22" s="22">
        <f t="shared" si="0"/>
        <v>1.6669475569315786</v>
      </c>
      <c r="W22" s="23"/>
    </row>
    <row r="23" spans="2:23" ht="15" x14ac:dyDescent="0.2">
      <c r="B23" s="26" t="s">
        <v>9</v>
      </c>
      <c r="C23" s="25">
        <v>43111</v>
      </c>
      <c r="D23" s="21"/>
      <c r="E23" s="2099"/>
      <c r="F23" s="8"/>
      <c r="G23" s="9"/>
      <c r="H23" s="10"/>
      <c r="I23" s="11"/>
      <c r="J23" s="12"/>
      <c r="K23" s="13"/>
      <c r="L23" s="14"/>
      <c r="M23" s="15"/>
      <c r="N23" s="16" t="str">
        <f>IFERROR((L23/68)/(1/(I23*24)/3.6),"")</f>
        <v/>
      </c>
      <c r="O23" s="2314"/>
      <c r="P23" s="17"/>
      <c r="Q23" s="18"/>
      <c r="R23" s="18"/>
      <c r="S23" s="19" t="str">
        <f>IFERROR(L23/J23,"")</f>
        <v/>
      </c>
      <c r="T23" s="20">
        <f>T22+(K23-T22)/7</f>
        <v>9.1160045894347181</v>
      </c>
      <c r="U23" s="21">
        <f>U22+(K23-U22)/42</f>
        <v>13.412591023910613</v>
      </c>
      <c r="V23" s="22">
        <f t="shared" si="0"/>
        <v>3.1043887026736208</v>
      </c>
      <c r="W23" s="23"/>
    </row>
    <row r="24" spans="2:23" ht="16" thickBot="1" x14ac:dyDescent="0.25">
      <c r="B24" s="27">
        <f>SUM(K20:K26)</f>
        <v>203</v>
      </c>
      <c r="C24" s="25">
        <v>43112</v>
      </c>
      <c r="D24" s="21"/>
      <c r="E24" s="2099"/>
      <c r="F24" s="8"/>
      <c r="G24" s="9"/>
      <c r="H24" s="10"/>
      <c r="I24" s="11"/>
      <c r="J24" s="12"/>
      <c r="K24" s="13"/>
      <c r="L24" s="14"/>
      <c r="M24" s="15"/>
      <c r="N24" s="16" t="str">
        <f>IFERROR((L24/68)/(1/(I24*24)/3.6),"")</f>
        <v/>
      </c>
      <c r="O24" s="2314"/>
      <c r="P24" s="17"/>
      <c r="Q24" s="18"/>
      <c r="R24" s="18"/>
      <c r="S24" s="19" t="str">
        <f>IFERROR(L24/J24,"")</f>
        <v/>
      </c>
      <c r="T24" s="20">
        <f>T23+(K24-T23)/7</f>
        <v>7.8137182195154722</v>
      </c>
      <c r="U24" s="21">
        <f>U23+(K24-U23)/42</f>
        <v>13.093243618579407</v>
      </c>
      <c r="V24" s="22">
        <f t="shared" si="0"/>
        <v>4.2965864344758948</v>
      </c>
      <c r="W24" s="23"/>
    </row>
    <row r="25" spans="2:23" ht="15" x14ac:dyDescent="0.2">
      <c r="B25" s="28" t="s">
        <v>20</v>
      </c>
      <c r="C25" s="25">
        <v>43113</v>
      </c>
      <c r="D25" s="21" t="s">
        <v>25</v>
      </c>
      <c r="E25" s="2099"/>
      <c r="F25" s="8" t="s">
        <v>18</v>
      </c>
      <c r="G25" s="9">
        <v>3.5902777777777777E-2</v>
      </c>
      <c r="H25" s="10">
        <v>10.02</v>
      </c>
      <c r="I25" s="11">
        <f>G25/H25</f>
        <v>3.5831115546684409E-3</v>
      </c>
      <c r="J25" s="12">
        <v>152</v>
      </c>
      <c r="K25" s="13">
        <v>66</v>
      </c>
      <c r="L25" s="14">
        <v>235</v>
      </c>
      <c r="M25" s="15"/>
      <c r="N25" s="16">
        <f>IFERROR((L25/68)/(1/(I25*24)/3.6),"")</f>
        <v>1.0698749559704122</v>
      </c>
      <c r="O25" s="2314" t="s">
        <v>26</v>
      </c>
      <c r="P25" s="17"/>
      <c r="Q25" s="18"/>
      <c r="R25" s="18"/>
      <c r="S25" s="19">
        <f>IFERROR(L25/J25,"")</f>
        <v>1.5460526315789473</v>
      </c>
      <c r="T25" s="20">
        <f>T24+(K25-T24)/7</f>
        <v>16.126044188156119</v>
      </c>
      <c r="U25" s="21">
        <f>U24+(K25-U24)/42</f>
        <v>14.352928294327517</v>
      </c>
      <c r="V25" s="22">
        <f t="shared" si="0"/>
        <v>5.2795253990639353</v>
      </c>
      <c r="W25" s="23"/>
    </row>
    <row r="26" spans="2:23" ht="16" thickBot="1" x14ac:dyDescent="0.25">
      <c r="B26" s="29"/>
      <c r="C26" s="67">
        <v>43114</v>
      </c>
      <c r="D26" s="68" t="s">
        <v>27</v>
      </c>
      <c r="E26" s="2102"/>
      <c r="F26" s="69" t="s">
        <v>22</v>
      </c>
      <c r="G26" s="70">
        <v>6.010416666666666E-2</v>
      </c>
      <c r="H26" s="71">
        <v>15.15</v>
      </c>
      <c r="I26" s="72">
        <f>G26/H26</f>
        <v>3.9672717271727167E-3</v>
      </c>
      <c r="J26" s="73">
        <v>141</v>
      </c>
      <c r="K26" s="74">
        <v>91</v>
      </c>
      <c r="L26" s="75">
        <v>213</v>
      </c>
      <c r="M26" s="76"/>
      <c r="N26" s="77">
        <f>IFERROR((L26/68)/(1/(I26*24)/3.6),"")</f>
        <v>1.0736837507280139</v>
      </c>
      <c r="O26" s="2316" t="s">
        <v>26</v>
      </c>
      <c r="P26" s="78"/>
      <c r="Q26" s="79"/>
      <c r="R26" s="79"/>
      <c r="S26" s="43">
        <f>IFERROR(L26/J26,"")</f>
        <v>1.5106382978723405</v>
      </c>
      <c r="T26" s="80">
        <f>T25+(K26-T25)/7</f>
        <v>26.822323589848104</v>
      </c>
      <c r="U26" s="68">
        <f>U25+(K26-U25)/42</f>
        <v>16.177858573034005</v>
      </c>
      <c r="V26" s="81">
        <f t="shared" si="0"/>
        <v>-1.7731158938286011</v>
      </c>
      <c r="W26" s="82"/>
    </row>
    <row r="27" spans="2:23" ht="16" thickBot="1" x14ac:dyDescent="0.25">
      <c r="B27" s="83">
        <f>B20+1</f>
        <v>3</v>
      </c>
      <c r="C27" s="84">
        <v>43115</v>
      </c>
      <c r="D27" s="85"/>
      <c r="E27" s="2103"/>
      <c r="F27" s="86"/>
      <c r="G27" s="87"/>
      <c r="H27" s="88"/>
      <c r="I27" s="89"/>
      <c r="J27" s="90"/>
      <c r="K27" s="91"/>
      <c r="L27" s="92"/>
      <c r="M27" s="93"/>
      <c r="N27" s="94" t="str">
        <f>IFERROR((L27/68)/(1/(I27*24)/3.6),"")</f>
        <v/>
      </c>
      <c r="O27" s="2317"/>
      <c r="P27" s="95"/>
      <c r="Q27" s="96"/>
      <c r="R27" s="96"/>
      <c r="S27" s="97" t="str">
        <f>IFERROR(L27/J27,"")</f>
        <v/>
      </c>
      <c r="T27" s="98">
        <f>T26+(K27-T26)/7</f>
        <v>22.990563077012659</v>
      </c>
      <c r="U27" s="85">
        <f>U26+(K27-U26)/42</f>
        <v>15.792671464152242</v>
      </c>
      <c r="V27" s="99">
        <f t="shared" si="0"/>
        <v>-10.644465016814099</v>
      </c>
      <c r="W27" s="100"/>
    </row>
    <row r="28" spans="2:23" ht="15" x14ac:dyDescent="0.2">
      <c r="B28" s="101" t="s">
        <v>19</v>
      </c>
      <c r="C28" s="25">
        <v>43116</v>
      </c>
      <c r="D28" s="21" t="s">
        <v>28</v>
      </c>
      <c r="E28" s="2099"/>
      <c r="F28" s="8" t="s">
        <v>22</v>
      </c>
      <c r="G28" s="9">
        <v>4.2928240740740746E-2</v>
      </c>
      <c r="H28" s="10">
        <v>9.9</v>
      </c>
      <c r="I28" s="11">
        <f>G28/H28</f>
        <v>4.3361859334081557E-3</v>
      </c>
      <c r="J28" s="12">
        <v>134</v>
      </c>
      <c r="K28" s="13">
        <v>56</v>
      </c>
      <c r="L28" s="14">
        <v>195</v>
      </c>
      <c r="M28" s="15"/>
      <c r="N28" s="16">
        <f>IFERROR((L28/68)/(1/(I28*24)/3.6),"")</f>
        <v>1.0743538324420676</v>
      </c>
      <c r="O28" s="2314" t="s">
        <v>26</v>
      </c>
      <c r="P28" s="17"/>
      <c r="Q28" s="18"/>
      <c r="R28" s="18"/>
      <c r="S28" s="19">
        <f>IFERROR(L28/J28,"")</f>
        <v>1.455223880597015</v>
      </c>
      <c r="T28" s="20">
        <f>T27+(K28-T27)/7</f>
        <v>27.706196923153708</v>
      </c>
      <c r="U28" s="21">
        <f>U27+(K28-U27)/42</f>
        <v>16.749988810243856</v>
      </c>
      <c r="V28" s="22">
        <f t="shared" si="0"/>
        <v>-7.1978916128604169</v>
      </c>
      <c r="W28" s="23"/>
    </row>
    <row r="29" spans="2:23" ht="16" thickBot="1" x14ac:dyDescent="0.25">
      <c r="B29" s="24">
        <f>SUM(H27:H33)</f>
        <v>42.980000000000004</v>
      </c>
      <c r="C29" s="25">
        <v>43117</v>
      </c>
      <c r="D29" s="21"/>
      <c r="E29" s="2099"/>
      <c r="F29" s="8"/>
      <c r="G29" s="9"/>
      <c r="H29" s="10"/>
      <c r="I29" s="11"/>
      <c r="J29" s="12"/>
      <c r="K29" s="13"/>
      <c r="L29" s="14"/>
      <c r="M29" s="15"/>
      <c r="N29" s="16" t="str">
        <f>IFERROR((L29/68)/(1/(I29*24)/3.6),"")</f>
        <v/>
      </c>
      <c r="O29" s="2314"/>
      <c r="P29" s="17"/>
      <c r="Q29" s="18"/>
      <c r="R29" s="18"/>
      <c r="S29" s="19" t="str">
        <f>IFERROR(L29/J29,"")</f>
        <v/>
      </c>
      <c r="T29" s="20">
        <f>T28+(K29-T28)/7</f>
        <v>23.748168791274608</v>
      </c>
      <c r="U29" s="21">
        <f>U28+(K29-U28)/42</f>
        <v>16.351179552857097</v>
      </c>
      <c r="V29" s="22">
        <f t="shared" si="0"/>
        <v>-10.956208112909852</v>
      </c>
      <c r="W29" s="23"/>
    </row>
    <row r="30" spans="2:23" ht="15" x14ac:dyDescent="0.2">
      <c r="B30" s="26" t="s">
        <v>9</v>
      </c>
      <c r="C30" s="25">
        <v>43118</v>
      </c>
      <c r="D30" s="21" t="s">
        <v>29</v>
      </c>
      <c r="E30" s="2099"/>
      <c r="F30" s="8" t="s">
        <v>30</v>
      </c>
      <c r="G30" s="9">
        <v>4.1840277777777775E-2</v>
      </c>
      <c r="H30" s="10">
        <v>10.88</v>
      </c>
      <c r="I30" s="11">
        <f>G30/H30</f>
        <v>3.8456137663398686E-3</v>
      </c>
      <c r="J30" s="12">
        <v>147</v>
      </c>
      <c r="K30" s="13">
        <v>71</v>
      </c>
      <c r="L30" s="14">
        <v>214</v>
      </c>
      <c r="M30" s="15"/>
      <c r="N30" s="16">
        <f>IFERROR((L30/68)/(1/(I30*24)/3.6),"")</f>
        <v>1.0456450043252594</v>
      </c>
      <c r="O30" s="2314" t="s">
        <v>23</v>
      </c>
      <c r="P30" s="17"/>
      <c r="Q30" s="18"/>
      <c r="R30" s="18"/>
      <c r="S30" s="19">
        <f>IFERROR(L30/J30,"")</f>
        <v>1.4557823129251701</v>
      </c>
      <c r="T30" s="20">
        <f>T29+(K30-T29)/7</f>
        <v>30.498430392521094</v>
      </c>
      <c r="U30" s="21">
        <f>U29+(K30-U29)/42</f>
        <v>17.652341944455738</v>
      </c>
      <c r="V30" s="22">
        <f t="shared" si="0"/>
        <v>-7.3969892384175111</v>
      </c>
      <c r="W30" s="23"/>
    </row>
    <row r="31" spans="2:23" ht="16" thickBot="1" x14ac:dyDescent="0.25">
      <c r="B31" s="27">
        <f>SUM(K27:K33)</f>
        <v>263</v>
      </c>
      <c r="C31" s="25">
        <v>43119</v>
      </c>
      <c r="D31" s="21" t="s">
        <v>31</v>
      </c>
      <c r="E31" s="2099"/>
      <c r="F31" s="8" t="s">
        <v>22</v>
      </c>
      <c r="G31" s="9">
        <v>4.7951388888888891E-2</v>
      </c>
      <c r="H31" s="10">
        <v>12.2</v>
      </c>
      <c r="I31" s="11">
        <f>G31/H31</f>
        <v>3.9304417122040074E-3</v>
      </c>
      <c r="J31" s="12">
        <v>137</v>
      </c>
      <c r="K31" s="13">
        <v>70</v>
      </c>
      <c r="L31" s="14">
        <v>210</v>
      </c>
      <c r="M31" s="15"/>
      <c r="N31" s="16">
        <f>IFERROR((L31/68)/(1/(I31*24)/3.6),"")</f>
        <v>1.0487343297974927</v>
      </c>
      <c r="O31" s="2314" t="s">
        <v>26</v>
      </c>
      <c r="P31" s="17"/>
      <c r="Q31" s="18"/>
      <c r="R31" s="18"/>
      <c r="S31" s="19">
        <f>IFERROR(L31/J31,"")</f>
        <v>1.5328467153284671</v>
      </c>
      <c r="T31" s="20">
        <f>T30+(K31-T30)/7</f>
        <v>36.14151176501808</v>
      </c>
      <c r="U31" s="21">
        <f>U30+(K31-U30)/42</f>
        <v>18.898714755302031</v>
      </c>
      <c r="V31" s="22">
        <f t="shared" si="0"/>
        <v>-12.846088448065355</v>
      </c>
      <c r="W31" s="23"/>
    </row>
    <row r="32" spans="2:23" ht="15" x14ac:dyDescent="0.2">
      <c r="B32" s="28" t="s">
        <v>20</v>
      </c>
      <c r="C32" s="25">
        <v>43120</v>
      </c>
      <c r="D32" s="21"/>
      <c r="E32" s="2099"/>
      <c r="F32" s="8"/>
      <c r="G32" s="9"/>
      <c r="H32" s="10"/>
      <c r="I32" s="11"/>
      <c r="J32" s="12"/>
      <c r="K32" s="13"/>
      <c r="L32" s="14"/>
      <c r="M32" s="15"/>
      <c r="N32" s="16" t="str">
        <f>IFERROR((L32/68)/(1/(I32*24)/3.6),"")</f>
        <v/>
      </c>
      <c r="O32" s="2314"/>
      <c r="P32" s="17"/>
      <c r="Q32" s="18"/>
      <c r="R32" s="18"/>
      <c r="S32" s="19" t="str">
        <f>IFERROR(L32/J32,"")</f>
        <v/>
      </c>
      <c r="T32" s="20">
        <f>T31+(K32-T31)/7</f>
        <v>30.978438655729782</v>
      </c>
      <c r="U32" s="21">
        <f>U31+(K32-U31)/42</f>
        <v>18.448745356366267</v>
      </c>
      <c r="V32" s="22">
        <f t="shared" si="0"/>
        <v>-17.24279700971605</v>
      </c>
      <c r="W32" s="23"/>
    </row>
    <row r="33" spans="1:23" customFormat="1" ht="16" thickBot="1" x14ac:dyDescent="0.25">
      <c r="A33" s="1"/>
      <c r="B33" s="29"/>
      <c r="C33" s="102">
        <v>43121</v>
      </c>
      <c r="D33" s="103" t="s">
        <v>32</v>
      </c>
      <c r="E33" s="2104" t="s">
        <v>33</v>
      </c>
      <c r="F33" s="104" t="s">
        <v>34</v>
      </c>
      <c r="G33" s="105">
        <v>3.0717592592592591E-2</v>
      </c>
      <c r="H33" s="106">
        <v>10</v>
      </c>
      <c r="I33" s="107">
        <f>G33/H33</f>
        <v>3.0717592592592593E-3</v>
      </c>
      <c r="J33" s="108">
        <v>161</v>
      </c>
      <c r="K33" s="109">
        <v>66</v>
      </c>
      <c r="L33" s="110">
        <v>255</v>
      </c>
      <c r="M33" s="111"/>
      <c r="N33" s="112">
        <f>IFERROR((L33/68)/(1/(I33*24)/3.6),"")</f>
        <v>0.99524999999999986</v>
      </c>
      <c r="O33" s="2318" t="s">
        <v>23</v>
      </c>
      <c r="P33" s="41"/>
      <c r="Q33" s="42"/>
      <c r="R33" s="42"/>
      <c r="S33" s="113">
        <f>IFERROR(L33/J33,"")</f>
        <v>1.5838509316770186</v>
      </c>
      <c r="T33" s="44">
        <f>T32+(K33-T32)/7</f>
        <v>35.981518847768385</v>
      </c>
      <c r="U33" s="31">
        <f>U32+(K33-U32)/42</f>
        <v>19.580918085976595</v>
      </c>
      <c r="V33" s="46">
        <f t="shared" si="0"/>
        <v>-12.529693299363515</v>
      </c>
      <c r="W33" s="47"/>
    </row>
    <row r="34" spans="1:23" ht="16" thickBot="1" x14ac:dyDescent="0.25">
      <c r="B34" s="114">
        <f>B27+1</f>
        <v>4</v>
      </c>
      <c r="C34" s="49">
        <v>43122</v>
      </c>
      <c r="D34" s="50"/>
      <c r="E34" s="2101"/>
      <c r="F34" s="115"/>
      <c r="G34" s="52"/>
      <c r="H34" s="116"/>
      <c r="I34" s="117"/>
      <c r="J34" s="118"/>
      <c r="K34" s="56"/>
      <c r="L34" s="57"/>
      <c r="M34" s="58"/>
      <c r="N34" s="59" t="str">
        <f>IFERROR((L34/68)/(1/(I34*24)/3.6),"")</f>
        <v/>
      </c>
      <c r="O34" s="2313"/>
      <c r="P34" s="60"/>
      <c r="Q34" s="61"/>
      <c r="R34" s="61"/>
      <c r="S34" s="119" t="str">
        <f>IFERROR(L34/J34,"")</f>
        <v/>
      </c>
      <c r="T34" s="63">
        <f>T33+(K34-T33)/7</f>
        <v>30.84130186951576</v>
      </c>
      <c r="U34" s="50">
        <f>U33+(K34-U33)/42</f>
        <v>19.114705750596201</v>
      </c>
      <c r="V34" s="120">
        <f t="shared" si="0"/>
        <v>-16.400600761791789</v>
      </c>
      <c r="W34" s="65"/>
    </row>
    <row r="35" spans="1:23" ht="15" x14ac:dyDescent="0.2">
      <c r="B35" s="121" t="s">
        <v>19</v>
      </c>
      <c r="C35" s="25">
        <v>43123</v>
      </c>
      <c r="D35" s="21" t="s">
        <v>35</v>
      </c>
      <c r="E35" s="2099"/>
      <c r="F35" s="122" t="s">
        <v>22</v>
      </c>
      <c r="G35" s="9">
        <v>5.9432870370370372E-2</v>
      </c>
      <c r="H35" s="123">
        <v>15.01</v>
      </c>
      <c r="I35" s="124">
        <f>G35/H35</f>
        <v>3.9595516569200778E-3</v>
      </c>
      <c r="J35" s="125">
        <v>137</v>
      </c>
      <c r="K35" s="13">
        <v>84</v>
      </c>
      <c r="L35" s="14">
        <v>208</v>
      </c>
      <c r="M35" s="126"/>
      <c r="N35" s="127">
        <f>IFERROR((L35/68)/(1/(I35*24)/3.6),"")</f>
        <v>1.0464396284829722</v>
      </c>
      <c r="O35" s="2314" t="s">
        <v>26</v>
      </c>
      <c r="P35" s="17"/>
      <c r="Q35" s="18"/>
      <c r="R35" s="18"/>
      <c r="S35" s="19">
        <f>IFERROR(L35/J35,"")</f>
        <v>1.5182481751824817</v>
      </c>
      <c r="T35" s="20">
        <f>T34+(K35-T34)/7</f>
        <v>38.435401602442077</v>
      </c>
      <c r="U35" s="21">
        <f>U34+(K35-U34)/42</f>
        <v>20.659593708915338</v>
      </c>
      <c r="V35" s="22">
        <f t="shared" si="0"/>
        <v>-11.726596118919559</v>
      </c>
      <c r="W35" s="23"/>
    </row>
    <row r="36" spans="1:23" ht="16" thickBot="1" x14ac:dyDescent="0.25">
      <c r="B36" s="24">
        <f>SUM(H34:H40)</f>
        <v>60.78</v>
      </c>
      <c r="C36" s="25">
        <v>43124</v>
      </c>
      <c r="D36" s="21" t="s">
        <v>36</v>
      </c>
      <c r="E36" s="2099"/>
      <c r="F36" s="122" t="s">
        <v>37</v>
      </c>
      <c r="G36" s="9">
        <v>4.1539351851851855E-2</v>
      </c>
      <c r="H36" s="123">
        <v>11.57</v>
      </c>
      <c r="I36" s="124">
        <f>G36/H36</f>
        <v>3.5902637728480427E-3</v>
      </c>
      <c r="J36" s="125">
        <v>153</v>
      </c>
      <c r="K36" s="13">
        <v>74</v>
      </c>
      <c r="L36" s="14">
        <v>223</v>
      </c>
      <c r="M36" s="126"/>
      <c r="N36" s="127">
        <f>IFERROR((L36/68)/(1/(I36*24)/3.6),"")</f>
        <v>1.0172695612384972</v>
      </c>
      <c r="O36" s="2314" t="s">
        <v>23</v>
      </c>
      <c r="P36" s="17"/>
      <c r="Q36" s="18"/>
      <c r="R36" s="18"/>
      <c r="S36" s="19">
        <f>IFERROR(L36/J36,"")</f>
        <v>1.457516339869281</v>
      </c>
      <c r="T36" s="20">
        <f>T35+(K36-T35)/7</f>
        <v>43.516058516378926</v>
      </c>
      <c r="U36" s="21">
        <f>U35+(K36-U35)/42</f>
        <v>21.929603382512592</v>
      </c>
      <c r="V36" s="22">
        <f t="shared" si="0"/>
        <v>-17.775807893526739</v>
      </c>
      <c r="W36" s="23"/>
    </row>
    <row r="37" spans="1:23" ht="15" x14ac:dyDescent="0.2">
      <c r="B37" s="26" t="s">
        <v>9</v>
      </c>
      <c r="C37" s="25">
        <v>43125</v>
      </c>
      <c r="D37" s="21" t="s">
        <v>38</v>
      </c>
      <c r="E37" s="2099"/>
      <c r="F37" s="128" t="s">
        <v>18</v>
      </c>
      <c r="G37" s="9">
        <v>4.445601851851852E-2</v>
      </c>
      <c r="H37" s="129">
        <v>12.07</v>
      </c>
      <c r="I37" s="130">
        <f>G37/H37</f>
        <v>3.6831829758507471E-3</v>
      </c>
      <c r="J37" s="131">
        <v>145</v>
      </c>
      <c r="K37" s="13">
        <v>73</v>
      </c>
      <c r="L37" s="14">
        <v>223</v>
      </c>
      <c r="M37" s="126"/>
      <c r="N37" s="127">
        <f>IFERROR((L37/68)/(1/(I37*24)/3.6),"")</f>
        <v>1.0435973975339929</v>
      </c>
      <c r="O37" s="2314" t="s">
        <v>39</v>
      </c>
      <c r="P37" s="17"/>
      <c r="Q37" s="18"/>
      <c r="R37" s="18"/>
      <c r="S37" s="19">
        <f>IFERROR(L37/J37,"")</f>
        <v>1.5379310344827586</v>
      </c>
      <c r="T37" s="20">
        <f>T36+(K37-T36)/7</f>
        <v>47.728050156896224</v>
      </c>
      <c r="U37" s="21">
        <f>U36+(K37-U36)/42</f>
        <v>23.145565206738482</v>
      </c>
      <c r="V37" s="22">
        <f t="shared" si="0"/>
        <v>-21.586455133866334</v>
      </c>
      <c r="W37" s="23"/>
    </row>
    <row r="38" spans="1:23" ht="16" thickBot="1" x14ac:dyDescent="0.25">
      <c r="B38" s="27">
        <f>SUM(K34:K40)</f>
        <v>360</v>
      </c>
      <c r="C38" s="25">
        <v>43126</v>
      </c>
      <c r="D38" s="21"/>
      <c r="E38" s="2099"/>
      <c r="F38" s="128"/>
      <c r="G38" s="9"/>
      <c r="H38" s="129"/>
      <c r="I38" s="130"/>
      <c r="J38" s="131"/>
      <c r="K38" s="13"/>
      <c r="L38" s="14"/>
      <c r="M38" s="126"/>
      <c r="N38" s="127" t="str">
        <f>IFERROR((L38/68)/(1/(I38*24)/3.6),"")</f>
        <v/>
      </c>
      <c r="O38" s="2314"/>
      <c r="P38" s="17"/>
      <c r="Q38" s="18"/>
      <c r="R38" s="18"/>
      <c r="S38" s="19" t="str">
        <f>IFERROR(L38/J38,"")</f>
        <v/>
      </c>
      <c r="T38" s="20">
        <f>T37+(K38-T37)/7</f>
        <v>40.909757277339622</v>
      </c>
      <c r="U38" s="21">
        <f>U37+(K38-U37)/42</f>
        <v>22.594480320863756</v>
      </c>
      <c r="V38" s="22">
        <f t="shared" si="0"/>
        <v>-24.582484950157742</v>
      </c>
      <c r="W38" s="23"/>
    </row>
    <row r="39" spans="1:23" ht="15" x14ac:dyDescent="0.2">
      <c r="B39" s="28" t="s">
        <v>20</v>
      </c>
      <c r="C39" s="25">
        <v>43127</v>
      </c>
      <c r="D39" s="21" t="s">
        <v>40</v>
      </c>
      <c r="E39" s="2099"/>
      <c r="F39" s="128" t="s">
        <v>41</v>
      </c>
      <c r="G39" s="9">
        <v>3.2268518518518523E-2</v>
      </c>
      <c r="H39" s="129">
        <v>10.07</v>
      </c>
      <c r="I39" s="130">
        <f>G39/H39</f>
        <v>3.2044209055132594E-3</v>
      </c>
      <c r="J39" s="131">
        <v>151</v>
      </c>
      <c r="K39" s="13">
        <v>64</v>
      </c>
      <c r="L39" s="14">
        <v>247</v>
      </c>
      <c r="M39" s="132"/>
      <c r="N39" s="127">
        <f>IFERROR((L39/68)/(1/(I39*24)/3.6),"")</f>
        <v>1.0056603773584907</v>
      </c>
      <c r="O39" s="2314" t="s">
        <v>23</v>
      </c>
      <c r="P39" s="17"/>
      <c r="Q39" s="18"/>
      <c r="R39" s="18"/>
      <c r="S39" s="19">
        <f>IFERROR(L39/J39,"")</f>
        <v>1.6357615894039734</v>
      </c>
      <c r="T39" s="20">
        <f>T38+(K39-T38)/7</f>
        <v>44.20836338057682</v>
      </c>
      <c r="U39" s="21">
        <f>U38+(K39-U38)/42</f>
        <v>23.580326027509859</v>
      </c>
      <c r="V39" s="22">
        <f t="shared" si="0"/>
        <v>-18.315276956475866</v>
      </c>
      <c r="W39" s="23"/>
    </row>
    <row r="40" spans="1:23" ht="16" thickBot="1" x14ac:dyDescent="0.25">
      <c r="B40" s="29">
        <f>AVERAGE(W34:W40)</f>
        <v>1.9204437097870322</v>
      </c>
      <c r="C40" s="133">
        <v>43128</v>
      </c>
      <c r="D40" s="68" t="s">
        <v>42</v>
      </c>
      <c r="E40" s="2102"/>
      <c r="F40" s="134" t="s">
        <v>22</v>
      </c>
      <c r="G40" s="70">
        <v>5.1168981481481489E-2</v>
      </c>
      <c r="H40" s="71">
        <v>12.06</v>
      </c>
      <c r="I40" s="72">
        <f>G40/H40</f>
        <v>4.2428674528591616E-3</v>
      </c>
      <c r="J40" s="73">
        <v>123</v>
      </c>
      <c r="K40" s="74">
        <v>65</v>
      </c>
      <c r="L40" s="75">
        <v>193</v>
      </c>
      <c r="M40" s="135"/>
      <c r="N40" s="77">
        <f>IFERROR((L40/68)/(1/(I40*24)/3.6),"")</f>
        <v>1.0404509316164279</v>
      </c>
      <c r="O40" s="2316" t="s">
        <v>26</v>
      </c>
      <c r="P40" s="78"/>
      <c r="Q40" s="79"/>
      <c r="R40" s="79"/>
      <c r="S40" s="43">
        <f>IFERROR(L40/J40,"")</f>
        <v>1.5691056910569106</v>
      </c>
      <c r="T40" s="80">
        <f>T39+(K40-T39)/7</f>
        <v>47.178597183351563</v>
      </c>
      <c r="U40" s="68">
        <f>U39+(K40-U39)/42</f>
        <v>24.566508741140577</v>
      </c>
      <c r="V40" s="81">
        <f t="shared" si="0"/>
        <v>-20.628037353066961</v>
      </c>
      <c r="W40" s="82">
        <f>T40/U40</f>
        <v>1.9204437097870322</v>
      </c>
    </row>
    <row r="41" spans="1:23" ht="16" thickBot="1" x14ac:dyDescent="0.25">
      <c r="B41" s="136">
        <f>B34+1</f>
        <v>5</v>
      </c>
      <c r="C41" s="137">
        <v>43129</v>
      </c>
      <c r="D41" s="138"/>
      <c r="E41" s="2105"/>
      <c r="F41" s="139"/>
      <c r="G41" s="140"/>
      <c r="H41" s="141"/>
      <c r="I41" s="142"/>
      <c r="J41" s="143"/>
      <c r="K41" s="144"/>
      <c r="L41" s="145"/>
      <c r="M41" s="146"/>
      <c r="N41" s="147" t="str">
        <f>IFERROR((L41/68)/(1/(I41*24)/3.6),"")</f>
        <v/>
      </c>
      <c r="O41" s="2319"/>
      <c r="P41" s="148"/>
      <c r="Q41" s="149"/>
      <c r="R41" s="149"/>
      <c r="S41" s="150" t="str">
        <f>IFERROR(L41/J41,"")</f>
        <v/>
      </c>
      <c r="T41" s="151">
        <f>T40+(K41-T40)/7</f>
        <v>40.438797585729908</v>
      </c>
      <c r="U41" s="138">
        <f>U40+(K41-U40)/42</f>
        <v>23.981591866351515</v>
      </c>
      <c r="V41" s="152">
        <f t="shared" si="0"/>
        <v>-22.612088442210986</v>
      </c>
      <c r="W41" s="153">
        <f t="shared" ref="W41:W104" si="1">T41/U41</f>
        <v>1.6862432573739794</v>
      </c>
    </row>
    <row r="42" spans="1:23" ht="15" x14ac:dyDescent="0.2">
      <c r="B42" s="154" t="s">
        <v>19</v>
      </c>
      <c r="C42" s="25">
        <v>43130</v>
      </c>
      <c r="D42" s="5" t="s">
        <v>43</v>
      </c>
      <c r="E42" s="2098"/>
      <c r="F42" s="128" t="s">
        <v>22</v>
      </c>
      <c r="G42" s="9">
        <v>5.8726851851851856E-2</v>
      </c>
      <c r="H42" s="129">
        <v>15.21</v>
      </c>
      <c r="I42" s="130">
        <f>G42/H42</f>
        <v>3.8610684978206346E-3</v>
      </c>
      <c r="J42" s="131">
        <v>138</v>
      </c>
      <c r="K42" s="13">
        <v>87</v>
      </c>
      <c r="L42" s="14">
        <v>212</v>
      </c>
      <c r="M42" s="132"/>
      <c r="N42" s="127">
        <f>IFERROR((L42/68)/(1/(I42*24)/3.6),"")</f>
        <v>1.0400355803070735</v>
      </c>
      <c r="O42" s="2314" t="s">
        <v>26</v>
      </c>
      <c r="P42" s="17"/>
      <c r="Q42" s="18"/>
      <c r="R42" s="18"/>
      <c r="S42" s="19">
        <f>IFERROR(L42/J42,"")</f>
        <v>1.536231884057971</v>
      </c>
      <c r="T42" s="20">
        <f>T41+(K42-T41)/7</f>
        <v>47.090397930625635</v>
      </c>
      <c r="U42" s="21">
        <f>U41+(K42-U41)/42</f>
        <v>25.482030155247909</v>
      </c>
      <c r="V42" s="22">
        <f t="shared" si="0"/>
        <v>-16.457205719378393</v>
      </c>
      <c r="W42" s="23">
        <f t="shared" si="1"/>
        <v>1.8479845461185744</v>
      </c>
    </row>
    <row r="43" spans="1:23" ht="16" thickBot="1" x14ac:dyDescent="0.25">
      <c r="B43" s="24">
        <f>SUM(H41:H47)</f>
        <v>70.040000000000006</v>
      </c>
      <c r="C43" s="25">
        <v>43131</v>
      </c>
      <c r="D43" s="21" t="s">
        <v>44</v>
      </c>
      <c r="E43" s="2099"/>
      <c r="F43" s="155" t="s">
        <v>18</v>
      </c>
      <c r="G43" s="9">
        <v>4.1701388888888885E-2</v>
      </c>
      <c r="H43" s="129">
        <v>11.45</v>
      </c>
      <c r="I43" s="130">
        <f>G43/H43</f>
        <v>3.6420426977195534E-3</v>
      </c>
      <c r="J43" s="131">
        <v>146</v>
      </c>
      <c r="K43" s="13">
        <v>72</v>
      </c>
      <c r="L43" s="14">
        <v>230</v>
      </c>
      <c r="M43" s="132"/>
      <c r="N43" s="127">
        <f>IFERROR((L43/68)/(1/(I43*24)/3.6),"")</f>
        <v>1.0643334189571023</v>
      </c>
      <c r="O43" s="2314" t="s">
        <v>39</v>
      </c>
      <c r="P43" s="17"/>
      <c r="Q43" s="18"/>
      <c r="R43" s="18"/>
      <c r="S43" s="19">
        <f>IFERROR(L43/J43,"")</f>
        <v>1.5753424657534247</v>
      </c>
      <c r="T43" s="20">
        <f>T42+(K43-T42)/7</f>
        <v>50.648912511964831</v>
      </c>
      <c r="U43" s="21">
        <f>U42+(K43-U42)/42</f>
        <v>26.589600865837244</v>
      </c>
      <c r="V43" s="22">
        <f t="shared" si="0"/>
        <v>-21.608367775377726</v>
      </c>
      <c r="W43" s="23">
        <f t="shared" si="1"/>
        <v>1.9048391424724012</v>
      </c>
    </row>
    <row r="44" spans="1:23" ht="15" x14ac:dyDescent="0.2">
      <c r="B44" s="26" t="s">
        <v>9</v>
      </c>
      <c r="C44" s="25">
        <v>43132</v>
      </c>
      <c r="D44" s="21"/>
      <c r="E44" s="2099"/>
      <c r="F44" s="155"/>
      <c r="G44" s="9"/>
      <c r="H44" s="156"/>
      <c r="I44" s="157"/>
      <c r="J44" s="158"/>
      <c r="K44" s="13"/>
      <c r="L44" s="14"/>
      <c r="M44" s="132"/>
      <c r="N44" s="127" t="str">
        <f>IFERROR((L44/68)/(1/(I44*24)/3.6),"")</f>
        <v/>
      </c>
      <c r="O44" s="2314"/>
      <c r="P44" s="17"/>
      <c r="Q44" s="18"/>
      <c r="R44" s="18"/>
      <c r="S44" s="19" t="str">
        <f>IFERROR(L44/J44,"")</f>
        <v/>
      </c>
      <c r="T44" s="20">
        <f>T43+(K44-T43)/7</f>
        <v>43.413353581684142</v>
      </c>
      <c r="U44" s="21">
        <f>U43+(K44-U43)/42</f>
        <v>25.956515130936356</v>
      </c>
      <c r="V44" s="22">
        <f t="shared" si="0"/>
        <v>-24.059311646127586</v>
      </c>
      <c r="W44" s="23">
        <f t="shared" si="1"/>
        <v>1.672541686073328</v>
      </c>
    </row>
    <row r="45" spans="1:23" ht="16" thickBot="1" x14ac:dyDescent="0.25">
      <c r="B45" s="27">
        <f>SUM(K41:K47)</f>
        <v>398</v>
      </c>
      <c r="C45" s="25">
        <v>43133</v>
      </c>
      <c r="D45" s="21" t="s">
        <v>45</v>
      </c>
      <c r="E45" s="2099"/>
      <c r="F45" s="155" t="s">
        <v>18</v>
      </c>
      <c r="G45" s="9">
        <v>4.5335648148148146E-2</v>
      </c>
      <c r="H45" s="156">
        <v>13.3</v>
      </c>
      <c r="I45" s="157">
        <f>G45/H45</f>
        <v>3.4086953494848228E-3</v>
      </c>
      <c r="J45" s="158">
        <v>148</v>
      </c>
      <c r="K45" s="13">
        <v>83</v>
      </c>
      <c r="L45" s="14">
        <v>236</v>
      </c>
      <c r="M45" s="132"/>
      <c r="N45" s="127">
        <f>IFERROR((L45/68)/(1/(I45*24)/3.6),"")</f>
        <v>1.0221273772666961</v>
      </c>
      <c r="O45" s="2314" t="s">
        <v>39</v>
      </c>
      <c r="P45" s="17"/>
      <c r="Q45" s="18"/>
      <c r="R45" s="18"/>
      <c r="S45" s="19">
        <f>IFERROR(L45/J45,"")</f>
        <v>1.5945945945945945</v>
      </c>
      <c r="T45" s="20">
        <f>T44+(K45-T44)/7</f>
        <v>49.068588784300694</v>
      </c>
      <c r="U45" s="21">
        <f>U44+(K45-U44)/42</f>
        <v>27.31469334210454</v>
      </c>
      <c r="V45" s="22">
        <f t="shared" si="0"/>
        <v>-17.456838450747785</v>
      </c>
      <c r="W45" s="23">
        <f t="shared" si="1"/>
        <v>1.7964173410163593</v>
      </c>
    </row>
    <row r="46" spans="1:23" ht="15" x14ac:dyDescent="0.2">
      <c r="B46" s="28" t="s">
        <v>20</v>
      </c>
      <c r="C46" s="25">
        <v>43134</v>
      </c>
      <c r="D46" s="21" t="s">
        <v>46</v>
      </c>
      <c r="E46" s="2099"/>
      <c r="F46" s="155" t="s">
        <v>22</v>
      </c>
      <c r="G46" s="9">
        <v>8.8993055555555547E-2</v>
      </c>
      <c r="H46" s="156">
        <v>22.07</v>
      </c>
      <c r="I46" s="157">
        <f>G46/H46</f>
        <v>4.0323088153853895E-3</v>
      </c>
      <c r="J46" s="158">
        <v>130</v>
      </c>
      <c r="K46" s="13">
        <v>123</v>
      </c>
      <c r="L46" s="14">
        <v>202</v>
      </c>
      <c r="M46" s="159"/>
      <c r="N46" s="127">
        <f>IFERROR((L46/68)/(1/(I46*24)/3.6),"")</f>
        <v>1.03492763666409</v>
      </c>
      <c r="O46" s="2314" t="s">
        <v>26</v>
      </c>
      <c r="P46" s="17"/>
      <c r="Q46" s="18"/>
      <c r="R46" s="18"/>
      <c r="S46" s="19">
        <f>IFERROR(L46/J46,"")</f>
        <v>1.5538461538461539</v>
      </c>
      <c r="T46" s="20">
        <f>T45+(K46-T45)/7</f>
        <v>59.630218957972026</v>
      </c>
      <c r="U46" s="21">
        <f>U45+(K46-U45)/42</f>
        <v>29.592914929197288</v>
      </c>
      <c r="V46" s="22">
        <f t="shared" si="0"/>
        <v>-21.753895442196153</v>
      </c>
      <c r="W46" s="23">
        <f t="shared" si="1"/>
        <v>2.0150167396703123</v>
      </c>
    </row>
    <row r="47" spans="1:23" ht="16" thickBot="1" x14ac:dyDescent="0.25">
      <c r="B47" s="29">
        <f>AVERAGE(W41:W47)</f>
        <v>1.8291924806230557</v>
      </c>
      <c r="C47" s="30">
        <v>43135</v>
      </c>
      <c r="D47" s="31" t="s">
        <v>47</v>
      </c>
      <c r="E47" s="2100"/>
      <c r="F47" s="160" t="s">
        <v>22</v>
      </c>
      <c r="G47" s="33">
        <v>4.2951388888888886E-2</v>
      </c>
      <c r="H47" s="161">
        <v>8.01</v>
      </c>
      <c r="I47" s="162">
        <f>G47/H47</f>
        <v>5.3622208350672766E-3</v>
      </c>
      <c r="J47" s="163">
        <v>108</v>
      </c>
      <c r="K47" s="37">
        <v>33</v>
      </c>
      <c r="L47" s="38">
        <v>153</v>
      </c>
      <c r="M47" s="164"/>
      <c r="N47" s="40">
        <f>IFERROR((L47/68)/(1/(I47*24)/3.6),"")</f>
        <v>1.0424157303370787</v>
      </c>
      <c r="O47" s="2315" t="s">
        <v>26</v>
      </c>
      <c r="P47" s="41"/>
      <c r="Q47" s="42"/>
      <c r="R47" s="42"/>
      <c r="S47" s="43">
        <f>IFERROR(L47/J47,"")</f>
        <v>1.4166666666666667</v>
      </c>
      <c r="T47" s="44">
        <f>T46+(K47-T46)/7</f>
        <v>55.825901963976023</v>
      </c>
      <c r="U47" s="45">
        <f>U46+(K47-U46)/42</f>
        <v>29.674036002311638</v>
      </c>
      <c r="V47" s="46">
        <f t="shared" si="0"/>
        <v>-30.037304028774738</v>
      </c>
      <c r="W47" s="47">
        <f t="shared" si="1"/>
        <v>1.8813046516364382</v>
      </c>
    </row>
    <row r="48" spans="1:23" ht="16" thickBot="1" x14ac:dyDescent="0.25">
      <c r="B48" s="165">
        <f>B41+1</f>
        <v>6</v>
      </c>
      <c r="C48" s="49">
        <v>43136</v>
      </c>
      <c r="D48" s="50" t="s">
        <v>48</v>
      </c>
      <c r="E48" s="2101"/>
      <c r="F48" s="115" t="s">
        <v>49</v>
      </c>
      <c r="G48" s="52">
        <v>3.4768518518518525E-2</v>
      </c>
      <c r="H48" s="116">
        <v>9.1999999999999993</v>
      </c>
      <c r="I48" s="117">
        <f>G48/H48</f>
        <v>3.7791867954911442E-3</v>
      </c>
      <c r="J48" s="118">
        <v>139</v>
      </c>
      <c r="K48" s="56">
        <v>61</v>
      </c>
      <c r="L48" s="57">
        <v>206</v>
      </c>
      <c r="M48" s="166"/>
      <c r="N48" s="59">
        <f>IFERROR((L48/68)/(1/(I48*24)/3.6),"")</f>
        <v>0.98916879795396451</v>
      </c>
      <c r="O48" s="2313" t="s">
        <v>23</v>
      </c>
      <c r="P48" s="60"/>
      <c r="Q48" s="61"/>
      <c r="R48" s="61"/>
      <c r="S48" s="167">
        <f>IFERROR(L48/J48,"")</f>
        <v>1.4820143884892085</v>
      </c>
      <c r="T48" s="63">
        <f>T47+(K48-T47)/7</f>
        <v>56.565058826265165</v>
      </c>
      <c r="U48" s="50">
        <f>U47+(K48-U47)/42</f>
        <v>30.419892287970885</v>
      </c>
      <c r="V48" s="120">
        <f t="shared" si="0"/>
        <v>-26.151865961664384</v>
      </c>
      <c r="W48" s="65">
        <f t="shared" si="1"/>
        <v>1.8594759735106956</v>
      </c>
    </row>
    <row r="49" spans="2:23" ht="15" x14ac:dyDescent="0.2">
      <c r="B49" s="168" t="s">
        <v>19</v>
      </c>
      <c r="C49" s="25">
        <v>43137</v>
      </c>
      <c r="D49" s="21"/>
      <c r="E49" s="2099"/>
      <c r="F49" s="169"/>
      <c r="G49" s="9"/>
      <c r="H49" s="170"/>
      <c r="I49" s="171"/>
      <c r="J49" s="172"/>
      <c r="K49" s="13"/>
      <c r="L49" s="14"/>
      <c r="M49" s="173"/>
      <c r="N49" s="127" t="str">
        <f>IFERROR((L49/68)/(1/(I49*24)/3.6),"")</f>
        <v/>
      </c>
      <c r="O49" s="2314"/>
      <c r="P49" s="17"/>
      <c r="Q49" s="18"/>
      <c r="R49" s="18"/>
      <c r="S49" s="19" t="str">
        <f>IFERROR(L49/J49,"")</f>
        <v/>
      </c>
      <c r="T49" s="20">
        <f>T48+(K49-T48)/7</f>
        <v>48.484336136798717</v>
      </c>
      <c r="U49" s="21">
        <f>U48+(K49-U48)/42</f>
        <v>29.695609138257293</v>
      </c>
      <c r="V49" s="22">
        <f t="shared" si="0"/>
        <v>-26.14516653829428</v>
      </c>
      <c r="W49" s="23">
        <f t="shared" si="1"/>
        <v>1.6327106108874403</v>
      </c>
    </row>
    <row r="50" spans="2:23" ht="16" thickBot="1" x14ac:dyDescent="0.25">
      <c r="B50" s="24">
        <f>SUM(H48:H54)</f>
        <v>41.37</v>
      </c>
      <c r="C50" s="25">
        <v>43138</v>
      </c>
      <c r="D50" s="21" t="s">
        <v>50</v>
      </c>
      <c r="E50" s="2099"/>
      <c r="F50" s="169" t="s">
        <v>22</v>
      </c>
      <c r="G50" s="9">
        <v>3.8993055555555552E-2</v>
      </c>
      <c r="H50" s="170">
        <v>10.06</v>
      </c>
      <c r="I50" s="171">
        <f>G50/H50</f>
        <v>3.8760492599955814E-3</v>
      </c>
      <c r="J50" s="172">
        <v>135</v>
      </c>
      <c r="K50" s="13">
        <v>57</v>
      </c>
      <c r="L50" s="14">
        <v>211</v>
      </c>
      <c r="M50" s="173"/>
      <c r="N50" s="127">
        <f>IFERROR((L50/68)/(1/(I50*24)/3.6),"")</f>
        <v>1.0391460063150506</v>
      </c>
      <c r="O50" s="2314" t="s">
        <v>26</v>
      </c>
      <c r="P50" s="17"/>
      <c r="Q50" s="18"/>
      <c r="R50" s="18"/>
      <c r="S50" s="19">
        <f>IFERROR(L50/J50,"")</f>
        <v>1.5629629629629629</v>
      </c>
      <c r="T50" s="20">
        <f>T49+(K50-T49)/7</f>
        <v>49.70085954582747</v>
      </c>
      <c r="U50" s="21">
        <f>U49+(K50-U49)/42</f>
        <v>30.345713682584499</v>
      </c>
      <c r="V50" s="22">
        <f t="shared" si="0"/>
        <v>-18.788726998541424</v>
      </c>
      <c r="W50" s="23">
        <f t="shared" si="1"/>
        <v>1.6378214091682723</v>
      </c>
    </row>
    <row r="51" spans="2:23" ht="15" x14ac:dyDescent="0.2">
      <c r="B51" s="26" t="s">
        <v>9</v>
      </c>
      <c r="C51" s="25">
        <v>43139</v>
      </c>
      <c r="D51" s="21" t="s">
        <v>51</v>
      </c>
      <c r="E51" s="2099"/>
      <c r="F51" s="174" t="s">
        <v>18</v>
      </c>
      <c r="G51" s="9">
        <v>4.6851851851851846E-2</v>
      </c>
      <c r="H51" s="175">
        <v>11.91</v>
      </c>
      <c r="I51" s="176">
        <f>G51/H51</f>
        <v>3.9338246726995669E-3</v>
      </c>
      <c r="J51" s="177">
        <v>135</v>
      </c>
      <c r="K51" s="13">
        <v>74</v>
      </c>
      <c r="L51" s="14">
        <v>212</v>
      </c>
      <c r="M51" s="173"/>
      <c r="N51" s="127">
        <f>IFERROR((L51/68)/(1/(I51*24)/3.6),"")</f>
        <v>1.0596335259544623</v>
      </c>
      <c r="O51" s="2314" t="s">
        <v>39</v>
      </c>
      <c r="P51" s="17"/>
      <c r="Q51" s="18"/>
      <c r="R51" s="18"/>
      <c r="S51" s="19">
        <f>IFERROR(L51/J51,"")</f>
        <v>1.5703703703703704</v>
      </c>
      <c r="T51" s="20">
        <f>T50+(K51-T50)/7</f>
        <v>53.172165324994971</v>
      </c>
      <c r="U51" s="21">
        <f>U50+(K51-U50)/42</f>
        <v>31.385101452046772</v>
      </c>
      <c r="V51" s="22">
        <f t="shared" si="0"/>
        <v>-19.355145863242971</v>
      </c>
      <c r="W51" s="23">
        <f t="shared" si="1"/>
        <v>1.694184911469431</v>
      </c>
    </row>
    <row r="52" spans="2:23" ht="16" thickBot="1" x14ac:dyDescent="0.25">
      <c r="B52" s="27">
        <f>SUM(K48:K54)</f>
        <v>260</v>
      </c>
      <c r="C52" s="25">
        <v>43140</v>
      </c>
      <c r="D52" s="21"/>
      <c r="E52" s="2099"/>
      <c r="F52" s="174"/>
      <c r="G52" s="9"/>
      <c r="H52" s="175"/>
      <c r="I52" s="176"/>
      <c r="J52" s="177"/>
      <c r="K52" s="13"/>
      <c r="L52" s="14"/>
      <c r="M52" s="173"/>
      <c r="N52" s="127" t="str">
        <f>IFERROR((L52/68)/(1/(I52*24)/3.6),"")</f>
        <v/>
      </c>
      <c r="O52" s="2314"/>
      <c r="P52" s="17"/>
      <c r="Q52" s="18"/>
      <c r="R52" s="18"/>
      <c r="S52" s="19" t="str">
        <f>IFERROR(L52/J52,"")</f>
        <v/>
      </c>
      <c r="T52" s="20">
        <f>T51+(K52-T51)/7</f>
        <v>45.576141707138547</v>
      </c>
      <c r="U52" s="21">
        <f>U51+(K52-U51)/42</f>
        <v>30.637837131759944</v>
      </c>
      <c r="V52" s="22">
        <f t="shared" si="0"/>
        <v>-21.787063872948199</v>
      </c>
      <c r="W52" s="23">
        <f t="shared" si="1"/>
        <v>1.4875769954365736</v>
      </c>
    </row>
    <row r="53" spans="2:23" ht="15" x14ac:dyDescent="0.2">
      <c r="B53" s="28" t="s">
        <v>20</v>
      </c>
      <c r="C53" s="25">
        <v>43141</v>
      </c>
      <c r="D53" s="21" t="s">
        <v>52</v>
      </c>
      <c r="E53" s="2099"/>
      <c r="F53" s="174" t="s">
        <v>41</v>
      </c>
      <c r="G53" s="9">
        <v>3.0902777777777779E-2</v>
      </c>
      <c r="H53" s="175">
        <v>10.199999999999999</v>
      </c>
      <c r="I53" s="176">
        <f>G53/H53</f>
        <v>3.0296840958605668E-3</v>
      </c>
      <c r="J53" s="177">
        <v>159</v>
      </c>
      <c r="K53" s="13">
        <v>68</v>
      </c>
      <c r="L53" s="14">
        <v>259</v>
      </c>
      <c r="M53" s="178"/>
      <c r="N53" s="127">
        <f>IFERROR((L53/68)/(1/(I53*24)/3.6),"")</f>
        <v>0.99701557093425597</v>
      </c>
      <c r="O53" s="2314" t="s">
        <v>23</v>
      </c>
      <c r="P53" s="17"/>
      <c r="Q53" s="18"/>
      <c r="R53" s="18"/>
      <c r="S53" s="19">
        <f>IFERROR(L53/J53,"")</f>
        <v>1.628930817610063</v>
      </c>
      <c r="T53" s="20">
        <f>T52+(K53-T52)/7</f>
        <v>48.779550034690182</v>
      </c>
      <c r="U53" s="21">
        <f>U52+(K53-U52)/42</f>
        <v>31.527412438146612</v>
      </c>
      <c r="V53" s="22">
        <f t="shared" si="0"/>
        <v>-14.938304575378602</v>
      </c>
      <c r="W53" s="23">
        <f t="shared" si="1"/>
        <v>1.5472107052994091</v>
      </c>
    </row>
    <row r="54" spans="2:23" ht="16" thickBot="1" x14ac:dyDescent="0.25">
      <c r="B54" s="29">
        <f>AVERAGE(W48:W54)</f>
        <v>1.6025010112453779</v>
      </c>
      <c r="C54" s="133">
        <v>43142</v>
      </c>
      <c r="D54" s="68"/>
      <c r="E54" s="2102"/>
      <c r="F54" s="134"/>
      <c r="G54" s="70"/>
      <c r="H54" s="71"/>
      <c r="I54" s="72"/>
      <c r="J54" s="73"/>
      <c r="K54" s="74"/>
      <c r="L54" s="75"/>
      <c r="M54" s="135"/>
      <c r="N54" s="77" t="str">
        <f>IFERROR((L54/68)/(1/(I54*24)/3.6),"")</f>
        <v/>
      </c>
      <c r="O54" s="2316"/>
      <c r="P54" s="78"/>
      <c r="Q54" s="79"/>
      <c r="R54" s="79"/>
      <c r="S54" s="43" t="str">
        <f>IFERROR(L54/J54,"")</f>
        <v/>
      </c>
      <c r="T54" s="80">
        <f>T53+(K54-T53)/7</f>
        <v>41.811042886877296</v>
      </c>
      <c r="U54" s="68">
        <f>U53+(K54-U53)/42</f>
        <v>30.776759761047884</v>
      </c>
      <c r="V54" s="81">
        <f t="shared" si="0"/>
        <v>-17.252137596543569</v>
      </c>
      <c r="W54" s="82">
        <f t="shared" si="1"/>
        <v>1.3585264729458224</v>
      </c>
    </row>
    <row r="55" spans="2:23" ht="16" thickBot="1" x14ac:dyDescent="0.25">
      <c r="B55" s="179">
        <f>B48+1</f>
        <v>7</v>
      </c>
      <c r="C55" s="180">
        <v>43143</v>
      </c>
      <c r="D55" s="181" t="s">
        <v>53</v>
      </c>
      <c r="E55" s="2106"/>
      <c r="F55" s="182" t="s">
        <v>18</v>
      </c>
      <c r="G55" s="183">
        <v>5.8622685185185187E-2</v>
      </c>
      <c r="H55" s="184">
        <v>16.2</v>
      </c>
      <c r="I55" s="185">
        <f>G55/H55</f>
        <v>3.6186842706904436E-3</v>
      </c>
      <c r="J55" s="186">
        <v>142</v>
      </c>
      <c r="K55" s="187">
        <v>104</v>
      </c>
      <c r="L55" s="188">
        <v>232</v>
      </c>
      <c r="M55" s="189"/>
      <c r="N55" s="190">
        <f>IFERROR((L55/68)/(1/(I55*24)/3.6),"")</f>
        <v>1.0667029774872914</v>
      </c>
      <c r="O55" s="2320" t="s">
        <v>39</v>
      </c>
      <c r="P55" s="191"/>
      <c r="Q55" s="192"/>
      <c r="R55" s="192"/>
      <c r="S55" s="193">
        <f>IFERROR(L55/J55,"")</f>
        <v>1.6338028169014085</v>
      </c>
      <c r="T55" s="194">
        <f>T54+(K55-T54)/7</f>
        <v>50.695179617323397</v>
      </c>
      <c r="U55" s="195">
        <f>U54+(K55-U54)/42</f>
        <v>32.520170242927698</v>
      </c>
      <c r="V55" s="196">
        <f t="shared" si="0"/>
        <v>-11.034283125829411</v>
      </c>
      <c r="W55" s="197">
        <f t="shared" si="1"/>
        <v>1.5588842013626389</v>
      </c>
    </row>
    <row r="56" spans="2:23" ht="15" x14ac:dyDescent="0.2">
      <c r="B56" s="198" t="s">
        <v>19</v>
      </c>
      <c r="C56" s="25">
        <v>43144</v>
      </c>
      <c r="D56" s="5"/>
      <c r="E56" s="2098"/>
      <c r="F56" s="174"/>
      <c r="G56" s="9"/>
      <c r="H56" s="175"/>
      <c r="I56" s="176"/>
      <c r="J56" s="177"/>
      <c r="K56" s="13"/>
      <c r="L56" s="14"/>
      <c r="M56" s="178"/>
      <c r="N56" s="127" t="str">
        <f>IFERROR((L56/68)/(1/(I56*24)/3.6),"")</f>
        <v/>
      </c>
      <c r="O56" s="2314"/>
      <c r="P56" s="17"/>
      <c r="Q56" s="18"/>
      <c r="R56" s="18"/>
      <c r="S56" s="19" t="str">
        <f>IFERROR(L56/J56,"")</f>
        <v/>
      </c>
      <c r="T56" s="20">
        <f>T55+(K56-T55)/7</f>
        <v>43.453011100562911</v>
      </c>
      <c r="U56" s="21">
        <f>U55+(K56-U55)/42</f>
        <v>31.745880475238945</v>
      </c>
      <c r="V56" s="22">
        <f t="shared" si="0"/>
        <v>-18.1750093743957</v>
      </c>
      <c r="W56" s="23">
        <f t="shared" si="1"/>
        <v>1.3687763719281707</v>
      </c>
    </row>
    <row r="57" spans="2:23" ht="16" thickBot="1" x14ac:dyDescent="0.25">
      <c r="B57" s="24">
        <f>SUM(H55:H61)</f>
        <v>76.11</v>
      </c>
      <c r="C57" s="25">
        <v>43145</v>
      </c>
      <c r="D57" s="21" t="s">
        <v>54</v>
      </c>
      <c r="E57" s="2099"/>
      <c r="F57" s="199" t="s">
        <v>30</v>
      </c>
      <c r="G57" s="9">
        <v>5.752314814814815E-2</v>
      </c>
      <c r="H57" s="175">
        <v>15.23</v>
      </c>
      <c r="I57" s="176">
        <f>G57/H57</f>
        <v>3.7769631088738114E-3</v>
      </c>
      <c r="J57" s="177">
        <v>143</v>
      </c>
      <c r="K57" s="13">
        <v>98</v>
      </c>
      <c r="L57" s="14">
        <v>206</v>
      </c>
      <c r="M57" s="178"/>
      <c r="N57" s="127">
        <f>IFERROR((L57/68)/(1/(I57*24)/3.6),"")</f>
        <v>0.98858676760264197</v>
      </c>
      <c r="O57" s="2314" t="s">
        <v>23</v>
      </c>
      <c r="P57" s="17"/>
      <c r="Q57" s="18"/>
      <c r="R57" s="18"/>
      <c r="S57" s="19">
        <f>IFERROR(L57/J57,"")</f>
        <v>1.4405594405594406</v>
      </c>
      <c r="T57" s="20">
        <f>T56+(K57-T56)/7</f>
        <v>51.245438086196778</v>
      </c>
      <c r="U57" s="21">
        <f>U56+(K57-U56)/42</f>
        <v>33.323359511542776</v>
      </c>
      <c r="V57" s="22">
        <f t="shared" si="0"/>
        <v>-11.707130625323966</v>
      </c>
      <c r="W57" s="23">
        <f t="shared" si="1"/>
        <v>1.5378232818466586</v>
      </c>
    </row>
    <row r="58" spans="2:23" ht="15" x14ac:dyDescent="0.2">
      <c r="B58" s="26" t="s">
        <v>9</v>
      </c>
      <c r="C58" s="25">
        <v>43146</v>
      </c>
      <c r="D58" s="21" t="s">
        <v>55</v>
      </c>
      <c r="E58" s="2099"/>
      <c r="F58" s="199" t="s">
        <v>22</v>
      </c>
      <c r="G58" s="9">
        <v>4.2743055555555555E-2</v>
      </c>
      <c r="H58" s="200">
        <v>9.77</v>
      </c>
      <c r="I58" s="201">
        <f>G58/H58</f>
        <v>4.3749289207324011E-3</v>
      </c>
      <c r="J58" s="202">
        <v>125</v>
      </c>
      <c r="K58" s="13">
        <v>53</v>
      </c>
      <c r="L58" s="14">
        <v>192</v>
      </c>
      <c r="M58" s="178"/>
      <c r="N58" s="127">
        <f>IFERROR((L58/68)/(1/(I58*24)/3.6),"")</f>
        <v>1.0672767776506715</v>
      </c>
      <c r="O58" s="2314" t="s">
        <v>26</v>
      </c>
      <c r="P58" s="17"/>
      <c r="Q58" s="18"/>
      <c r="R58" s="18"/>
      <c r="S58" s="19">
        <f>IFERROR(L58/J58,"")</f>
        <v>1.536</v>
      </c>
      <c r="T58" s="20">
        <f>T57+(K58-T57)/7</f>
        <v>51.496089788168668</v>
      </c>
      <c r="U58" s="21">
        <f>U57+(K58-U57)/42</f>
        <v>33.791850951744138</v>
      </c>
      <c r="V58" s="22">
        <f t="shared" si="0"/>
        <v>-17.922078574654002</v>
      </c>
      <c r="W58" s="23">
        <f t="shared" si="1"/>
        <v>1.5239203635724707</v>
      </c>
    </row>
    <row r="59" spans="2:23" ht="16" thickBot="1" x14ac:dyDescent="0.25">
      <c r="B59" s="27">
        <f>SUM(K55:K61)</f>
        <v>464</v>
      </c>
      <c r="C59" s="25">
        <v>43147</v>
      </c>
      <c r="D59" s="21"/>
      <c r="E59" s="2099"/>
      <c r="F59" s="199"/>
      <c r="G59" s="9"/>
      <c r="H59" s="200"/>
      <c r="I59" s="201"/>
      <c r="J59" s="202"/>
      <c r="K59" s="13"/>
      <c r="L59" s="14"/>
      <c r="M59" s="178"/>
      <c r="N59" s="127" t="str">
        <f>IFERROR((L59/68)/(1/(I59*24)/3.6),"")</f>
        <v/>
      </c>
      <c r="O59" s="2314"/>
      <c r="P59" s="17"/>
      <c r="Q59" s="18"/>
      <c r="R59" s="18"/>
      <c r="S59" s="19" t="str">
        <f>IFERROR(L59/J59,"")</f>
        <v/>
      </c>
      <c r="T59" s="20">
        <f>T58+(K59-T58)/7</f>
        <v>44.139505532716001</v>
      </c>
      <c r="U59" s="21">
        <f>U58+(K59-U58)/42</f>
        <v>32.987283071940709</v>
      </c>
      <c r="V59" s="22">
        <f t="shared" si="0"/>
        <v>-17.70423883642453</v>
      </c>
      <c r="W59" s="23">
        <f t="shared" si="1"/>
        <v>1.3380764167953401</v>
      </c>
    </row>
    <row r="60" spans="2:23" ht="15" x14ac:dyDescent="0.2">
      <c r="B60" s="28" t="s">
        <v>20</v>
      </c>
      <c r="C60" s="25">
        <v>43148</v>
      </c>
      <c r="D60" s="21" t="s">
        <v>56</v>
      </c>
      <c r="E60" s="2099"/>
      <c r="F60" s="199" t="s">
        <v>18</v>
      </c>
      <c r="G60" s="9">
        <v>4.4780092592592587E-2</v>
      </c>
      <c r="H60" s="200">
        <v>12.1</v>
      </c>
      <c r="I60" s="201">
        <f>G60/H60</f>
        <v>3.7008340985613709E-3</v>
      </c>
      <c r="J60" s="202">
        <v>138</v>
      </c>
      <c r="K60" s="13">
        <v>75</v>
      </c>
      <c r="L60" s="14">
        <v>225</v>
      </c>
      <c r="M60" s="203"/>
      <c r="N60" s="127">
        <f>IFERROR((L60/68)/(1/(I60*24)/3.6),"")</f>
        <v>1.0580031599416626</v>
      </c>
      <c r="O60" s="2314" t="s">
        <v>39</v>
      </c>
      <c r="P60" s="17"/>
      <c r="Q60" s="18"/>
      <c r="R60" s="18"/>
      <c r="S60" s="19">
        <f>IFERROR(L60/J60,"")</f>
        <v>1.6304347826086956</v>
      </c>
      <c r="T60" s="20">
        <f>T59+(K60-T59)/7</f>
        <v>48.548147599470859</v>
      </c>
      <c r="U60" s="21">
        <f>U59+(K60-U59)/42</f>
        <v>33.987585855942122</v>
      </c>
      <c r="V60" s="22">
        <f t="shared" si="0"/>
        <v>-11.152222460775292</v>
      </c>
      <c r="W60" s="23">
        <f t="shared" si="1"/>
        <v>1.4284082372088538</v>
      </c>
    </row>
    <row r="61" spans="2:23" ht="16" thickBot="1" x14ac:dyDescent="0.25">
      <c r="B61" s="29">
        <f>AVERAGE(W55:W61)</f>
        <v>1.4894896953879411</v>
      </c>
      <c r="C61" s="30">
        <v>43149</v>
      </c>
      <c r="D61" s="31" t="s">
        <v>57</v>
      </c>
      <c r="E61" s="2100"/>
      <c r="F61" s="160" t="s">
        <v>22</v>
      </c>
      <c r="G61" s="33">
        <v>8.9872685185185194E-2</v>
      </c>
      <c r="H61" s="161">
        <v>22.81</v>
      </c>
      <c r="I61" s="162">
        <f>G61/H61</f>
        <v>3.9400563430594124E-3</v>
      </c>
      <c r="J61" s="163">
        <v>134</v>
      </c>
      <c r="K61" s="37">
        <v>134</v>
      </c>
      <c r="L61" s="38">
        <v>209</v>
      </c>
      <c r="M61" s="39"/>
      <c r="N61" s="40">
        <f>IFERROR((L61/68)/(1/(I61*24)/3.6),"")</f>
        <v>1.046293550300436</v>
      </c>
      <c r="O61" s="2315" t="s">
        <v>26</v>
      </c>
      <c r="P61" s="41"/>
      <c r="Q61" s="42"/>
      <c r="R61" s="42"/>
      <c r="S61" s="43">
        <f>IFERROR(L61/J61,"")</f>
        <v>1.5597014925373134</v>
      </c>
      <c r="T61" s="44">
        <f>T60+(K61-T60)/7</f>
        <v>60.755555085260738</v>
      </c>
      <c r="U61" s="45">
        <f>U60+(K61-U60)/42</f>
        <v>36.368833811753021</v>
      </c>
      <c r="V61" s="46">
        <f t="shared" si="0"/>
        <v>-14.560561743528737</v>
      </c>
      <c r="W61" s="47">
        <f t="shared" si="1"/>
        <v>1.6705389950014526</v>
      </c>
    </row>
    <row r="62" spans="2:23" ht="16" thickBot="1" x14ac:dyDescent="0.25">
      <c r="B62" s="204">
        <f>B55+1</f>
        <v>8</v>
      </c>
      <c r="C62" s="49">
        <v>43150</v>
      </c>
      <c r="D62" s="50" t="s">
        <v>58</v>
      </c>
      <c r="E62" s="2101"/>
      <c r="F62" s="115" t="s">
        <v>22</v>
      </c>
      <c r="G62" s="52">
        <v>3.9918981481481479E-2</v>
      </c>
      <c r="H62" s="116">
        <v>9.92</v>
      </c>
      <c r="I62" s="117">
        <f>G62/H62</f>
        <v>4.0240908751493429E-3</v>
      </c>
      <c r="J62" s="118">
        <v>128</v>
      </c>
      <c r="K62" s="56">
        <v>57</v>
      </c>
      <c r="L62" s="57">
        <v>208</v>
      </c>
      <c r="M62" s="166"/>
      <c r="N62" s="59">
        <f>IFERROR((L62/68)/(1/(I62*24)/3.6),"")</f>
        <v>1.0634962049335861</v>
      </c>
      <c r="O62" s="2313" t="s">
        <v>26</v>
      </c>
      <c r="P62" s="60"/>
      <c r="Q62" s="61"/>
      <c r="R62" s="61"/>
      <c r="S62" s="205">
        <f>IFERROR(L62/J62,"")</f>
        <v>1.625</v>
      </c>
      <c r="T62" s="63">
        <f>T61+(K62-T61)/7</f>
        <v>60.219047215937778</v>
      </c>
      <c r="U62" s="50">
        <f>U61+(K62-U61)/42</f>
        <v>36.860052054330332</v>
      </c>
      <c r="V62" s="64">
        <f t="shared" si="0"/>
        <v>-24.386721273507717</v>
      </c>
      <c r="W62" s="65">
        <f t="shared" si="1"/>
        <v>1.6337211658620874</v>
      </c>
    </row>
    <row r="63" spans="2:23" ht="15" x14ac:dyDescent="0.2">
      <c r="B63" s="206" t="s">
        <v>19</v>
      </c>
      <c r="C63" s="25">
        <v>43151</v>
      </c>
      <c r="D63" s="21"/>
      <c r="E63" s="2099"/>
      <c r="F63" s="199"/>
      <c r="G63" s="9"/>
      <c r="H63" s="200"/>
      <c r="I63" s="201"/>
      <c r="J63" s="202"/>
      <c r="K63" s="13"/>
      <c r="L63" s="14"/>
      <c r="M63" s="203"/>
      <c r="N63" s="127" t="str">
        <f>IFERROR((L63/68)/(1/(I63*24)/3.6),"")</f>
        <v/>
      </c>
      <c r="O63" s="2314"/>
      <c r="P63" s="17"/>
      <c r="Q63" s="18"/>
      <c r="R63" s="18"/>
      <c r="S63" s="19" t="str">
        <f>IFERROR(L63/J63,"")</f>
        <v/>
      </c>
      <c r="T63" s="20">
        <f>T62+(K63-T62)/7</f>
        <v>51.61632618508952</v>
      </c>
      <c r="U63" s="21">
        <f>U62+(K63-U62)/42</f>
        <v>35.982431767322467</v>
      </c>
      <c r="V63" s="22">
        <f t="shared" si="0"/>
        <v>-23.358995161607446</v>
      </c>
      <c r="W63" s="23">
        <f t="shared" si="1"/>
        <v>1.4344868773423205</v>
      </c>
    </row>
    <row r="64" spans="2:23" ht="16" thickBot="1" x14ac:dyDescent="0.25">
      <c r="B64" s="24">
        <f>SUM(H62:H68)</f>
        <v>43.96</v>
      </c>
      <c r="C64" s="25">
        <v>43152</v>
      </c>
      <c r="D64" s="21"/>
      <c r="E64" s="2099"/>
      <c r="F64" s="207"/>
      <c r="G64" s="9"/>
      <c r="H64" s="200"/>
      <c r="I64" s="201"/>
      <c r="J64" s="202"/>
      <c r="K64" s="13"/>
      <c r="L64" s="14"/>
      <c r="M64" s="203"/>
      <c r="N64" s="127" t="str">
        <f>IFERROR((L64/68)/(1/(I64*24)/3.6),"")</f>
        <v/>
      </c>
      <c r="O64" s="2314"/>
      <c r="P64" s="17"/>
      <c r="Q64" s="18"/>
      <c r="R64" s="18"/>
      <c r="S64" s="19" t="str">
        <f>IFERROR(L64/J64,"")</f>
        <v/>
      </c>
      <c r="T64" s="20">
        <f>T63+(K64-T63)/7</f>
        <v>44.242565301505302</v>
      </c>
      <c r="U64" s="21">
        <f>U63+(K64-U63)/42</f>
        <v>35.125707201433833</v>
      </c>
      <c r="V64" s="22">
        <f t="shared" si="0"/>
        <v>-15.633894417767053</v>
      </c>
      <c r="W64" s="23">
        <f t="shared" si="1"/>
        <v>1.259549453276184</v>
      </c>
    </row>
    <row r="65" spans="1:23" ht="15" x14ac:dyDescent="0.2">
      <c r="B65" s="26" t="s">
        <v>9</v>
      </c>
      <c r="C65" s="25">
        <v>43153</v>
      </c>
      <c r="D65" s="21" t="s">
        <v>59</v>
      </c>
      <c r="E65" s="2099"/>
      <c r="F65" s="207" t="s">
        <v>37</v>
      </c>
      <c r="G65" s="9">
        <v>4.0787037037037038E-2</v>
      </c>
      <c r="H65" s="208">
        <v>11.3</v>
      </c>
      <c r="I65" s="209">
        <f>G65/H65</f>
        <v>3.6094723041625696E-3</v>
      </c>
      <c r="J65" s="210">
        <v>146</v>
      </c>
      <c r="K65" s="13">
        <v>75</v>
      </c>
      <c r="L65" s="14">
        <v>231</v>
      </c>
      <c r="M65" s="203"/>
      <c r="N65" s="127">
        <f>IFERROR((L65/68)/(1/(I65*24)/3.6),"")</f>
        <v>1.0594013534617386</v>
      </c>
      <c r="O65" s="2314" t="s">
        <v>39</v>
      </c>
      <c r="P65" s="17"/>
      <c r="Q65" s="18"/>
      <c r="R65" s="18"/>
      <c r="S65" s="19">
        <f>IFERROR(L65/J65,"")</f>
        <v>1.5821917808219179</v>
      </c>
      <c r="T65" s="20">
        <f>T64+(K65-T64)/7</f>
        <v>48.6364845441474</v>
      </c>
      <c r="U65" s="21">
        <f>U64+(K65-U64)/42</f>
        <v>36.075095125209216</v>
      </c>
      <c r="V65" s="22">
        <f t="shared" si="0"/>
        <v>-9.1168581000714681</v>
      </c>
      <c r="W65" s="23">
        <f t="shared" si="1"/>
        <v>1.3482011447326803</v>
      </c>
    </row>
    <row r="66" spans="1:23" ht="16" thickBot="1" x14ac:dyDescent="0.25">
      <c r="B66" s="27">
        <f>SUM(K62:K68)</f>
        <v>284</v>
      </c>
      <c r="C66" s="25">
        <v>43154</v>
      </c>
      <c r="D66" s="21" t="s">
        <v>60</v>
      </c>
      <c r="E66" s="2099"/>
      <c r="F66" s="207" t="s">
        <v>22</v>
      </c>
      <c r="G66" s="9">
        <v>3.712962962962963E-2</v>
      </c>
      <c r="H66" s="208">
        <v>9.1300000000000008</v>
      </c>
      <c r="I66" s="209">
        <f>G66/H66</f>
        <v>4.0667721390612952E-3</v>
      </c>
      <c r="J66" s="210">
        <v>127</v>
      </c>
      <c r="K66" s="13">
        <v>54</v>
      </c>
      <c r="L66" s="14">
        <v>206</v>
      </c>
      <c r="M66" s="203"/>
      <c r="N66" s="127">
        <f>IFERROR((L66/68)/(1/(I66*24)/3.6),"")</f>
        <v>1.064441724115714</v>
      </c>
      <c r="O66" s="2314" t="s">
        <v>26</v>
      </c>
      <c r="P66" s="17"/>
      <c r="Q66" s="18"/>
      <c r="R66" s="18"/>
      <c r="S66" s="19">
        <f>IFERROR(L66/J66,"")</f>
        <v>1.6220472440944882</v>
      </c>
      <c r="T66" s="20">
        <f>T65+(K66-T65)/7</f>
        <v>49.402701037840629</v>
      </c>
      <c r="U66" s="21">
        <f>U65+(K66-U65)/42</f>
        <v>36.501878574608995</v>
      </c>
      <c r="V66" s="22">
        <f t="shared" si="0"/>
        <v>-12.561389418938184</v>
      </c>
      <c r="W66" s="23">
        <f t="shared" si="1"/>
        <v>1.3534290005612355</v>
      </c>
    </row>
    <row r="67" spans="1:23" ht="15" x14ac:dyDescent="0.2">
      <c r="B67" s="28" t="s">
        <v>20</v>
      </c>
      <c r="C67" s="25">
        <v>43155</v>
      </c>
      <c r="D67" s="21"/>
      <c r="E67" s="2099"/>
      <c r="F67" s="207"/>
      <c r="G67" s="9"/>
      <c r="H67" s="208"/>
      <c r="I67" s="209"/>
      <c r="J67" s="210"/>
      <c r="K67" s="13"/>
      <c r="L67" s="14"/>
      <c r="M67" s="211"/>
      <c r="N67" s="127" t="str">
        <f>IFERROR((L67/68)/(1/(I67*24)/3.6),"")</f>
        <v/>
      </c>
      <c r="O67" s="2314"/>
      <c r="P67" s="17"/>
      <c r="Q67" s="18"/>
      <c r="R67" s="18"/>
      <c r="S67" s="19" t="str">
        <f>IFERROR(L67/J67,"")</f>
        <v/>
      </c>
      <c r="T67" s="20">
        <f>T66+(K67-T66)/7</f>
        <v>42.34517231814911</v>
      </c>
      <c r="U67" s="21">
        <f>U66+(K67-U66)/42</f>
        <v>35.632786227594494</v>
      </c>
      <c r="V67" s="22">
        <f t="shared" si="0"/>
        <v>-12.900822463231634</v>
      </c>
      <c r="W67" s="23">
        <f t="shared" si="1"/>
        <v>1.1883766834196214</v>
      </c>
    </row>
    <row r="68" spans="1:23" customFormat="1" ht="16" thickBot="1" x14ac:dyDescent="0.25">
      <c r="A68" s="1"/>
      <c r="B68" s="29">
        <f>AVERAGE(W62:W68)</f>
        <v>1.3675429624839659</v>
      </c>
      <c r="C68" s="212">
        <v>43156</v>
      </c>
      <c r="D68" s="213" t="s">
        <v>61</v>
      </c>
      <c r="E68" s="2107" t="s">
        <v>33</v>
      </c>
      <c r="F68" s="214" t="s">
        <v>34</v>
      </c>
      <c r="G68" s="215">
        <v>4.0949074074074075E-2</v>
      </c>
      <c r="H68" s="216">
        <v>13.61</v>
      </c>
      <c r="I68" s="217">
        <f>G68/H68</f>
        <v>3.0087490135249136E-3</v>
      </c>
      <c r="J68" s="218">
        <v>164</v>
      </c>
      <c r="K68" s="219">
        <v>98</v>
      </c>
      <c r="L68" s="220">
        <v>266</v>
      </c>
      <c r="M68" s="221"/>
      <c r="N68" s="222">
        <f>IFERROR((L68/68)/(1/(I68*24)/3.6),"")</f>
        <v>1.0168863724769848</v>
      </c>
      <c r="O68" s="2321" t="s">
        <v>23</v>
      </c>
      <c r="P68" s="78"/>
      <c r="Q68" s="79"/>
      <c r="R68" s="79"/>
      <c r="S68" s="43">
        <f>IFERROR(L68/J68,"")</f>
        <v>1.6219512195121952</v>
      </c>
      <c r="T68" s="80">
        <f>T67+(K68-T67)/7</f>
        <v>50.295861986984953</v>
      </c>
      <c r="U68" s="68">
        <f>U67+(K68-U67)/42</f>
        <v>37.117719888842245</v>
      </c>
      <c r="V68" s="81">
        <f t="shared" si="0"/>
        <v>-6.7123860905546167</v>
      </c>
      <c r="W68" s="82">
        <f t="shared" si="1"/>
        <v>1.3550364121936305</v>
      </c>
    </row>
    <row r="69" spans="1:23" ht="16" thickBot="1" x14ac:dyDescent="0.25">
      <c r="B69" s="223">
        <f>B62+1</f>
        <v>9</v>
      </c>
      <c r="C69" s="224">
        <v>43157</v>
      </c>
      <c r="D69" s="225"/>
      <c r="E69" s="2108"/>
      <c r="F69" s="226"/>
      <c r="G69" s="227"/>
      <c r="H69" s="228"/>
      <c r="I69" s="229"/>
      <c r="J69" s="230"/>
      <c r="K69" s="231"/>
      <c r="L69" s="232"/>
      <c r="M69" s="233"/>
      <c r="N69" s="234" t="str">
        <f>IFERROR((L69/68)/(1/(I69*24)/3.6),"")</f>
        <v/>
      </c>
      <c r="O69" s="2322"/>
      <c r="P69" s="235"/>
      <c r="Q69" s="236"/>
      <c r="R69" s="236"/>
      <c r="S69" s="237" t="str">
        <f>IFERROR(L69/J69,"")</f>
        <v/>
      </c>
      <c r="T69" s="238">
        <f>T68+(K69-T68)/7</f>
        <v>43.1107388459871</v>
      </c>
      <c r="U69" s="225">
        <f>U68+(K69-U68)/42</f>
        <v>36.23396465339362</v>
      </c>
      <c r="V69" s="239">
        <f t="shared" si="0"/>
        <v>-13.178142098142708</v>
      </c>
      <c r="W69" s="240">
        <f t="shared" si="1"/>
        <v>1.1897880692431877</v>
      </c>
    </row>
    <row r="70" spans="1:23" ht="15" x14ac:dyDescent="0.2">
      <c r="B70" s="241" t="s">
        <v>19</v>
      </c>
      <c r="C70" s="25">
        <v>43158</v>
      </c>
      <c r="D70" s="5" t="s">
        <v>62</v>
      </c>
      <c r="E70" s="2098"/>
      <c r="F70" s="207" t="s">
        <v>22</v>
      </c>
      <c r="G70" s="9">
        <v>3.8414351851851852E-2</v>
      </c>
      <c r="H70" s="208">
        <v>9.6199999999999992</v>
      </c>
      <c r="I70" s="209">
        <f t="shared" ref="I70:I81" si="2">G70/H70</f>
        <v>3.9931758681758687E-3</v>
      </c>
      <c r="J70" s="210">
        <v>129</v>
      </c>
      <c r="K70" s="13">
        <v>55</v>
      </c>
      <c r="L70" s="14">
        <v>210</v>
      </c>
      <c r="M70" s="211"/>
      <c r="N70" s="127">
        <f>IFERROR((L70/68)/(1/(I70*24)/3.6),"")</f>
        <v>1.065473278708573</v>
      </c>
      <c r="O70" s="2314" t="s">
        <v>26</v>
      </c>
      <c r="P70" s="17"/>
      <c r="Q70" s="18"/>
      <c r="R70" s="18"/>
      <c r="S70" s="19">
        <f>IFERROR(L70/J70,"")</f>
        <v>1.6279069767441861</v>
      </c>
      <c r="T70" s="20">
        <f>T69+(K70-T69)/7</f>
        <v>44.809204725131799</v>
      </c>
      <c r="U70" s="21">
        <f>U69+(K70-U69)/42</f>
        <v>36.680775018789014</v>
      </c>
      <c r="V70" s="22">
        <f t="shared" si="0"/>
        <v>-6.87677419259348</v>
      </c>
      <c r="W70" s="23">
        <f t="shared" si="1"/>
        <v>1.2215991811017939</v>
      </c>
    </row>
    <row r="71" spans="1:23" ht="16" thickBot="1" x14ac:dyDescent="0.25">
      <c r="B71" s="24">
        <f>SUM(H69:H75)</f>
        <v>75.150000000000006</v>
      </c>
      <c r="C71" s="25">
        <v>43159</v>
      </c>
      <c r="D71" s="21" t="s">
        <v>63</v>
      </c>
      <c r="E71" s="2099"/>
      <c r="F71" s="242" t="s">
        <v>64</v>
      </c>
      <c r="G71" s="9">
        <v>2.7534722222222221E-2</v>
      </c>
      <c r="H71" s="208">
        <v>8.14</v>
      </c>
      <c r="I71" s="209">
        <f t="shared" si="2"/>
        <v>3.3826440076440071E-3</v>
      </c>
      <c r="J71" s="210">
        <v>145</v>
      </c>
      <c r="K71" s="13">
        <v>56</v>
      </c>
      <c r="L71" s="14">
        <v>231</v>
      </c>
      <c r="M71" s="211"/>
      <c r="N71" s="127">
        <f>IFERROR((L71/68)/(1/(I71*24)/3.6),"")</f>
        <v>0.99282591414944332</v>
      </c>
      <c r="O71" s="2314" t="s">
        <v>23</v>
      </c>
      <c r="P71" s="17"/>
      <c r="Q71" s="18"/>
      <c r="R71" s="18"/>
      <c r="S71" s="19">
        <f>IFERROR(L71/J71,"")</f>
        <v>1.5931034482758621</v>
      </c>
      <c r="T71" s="20">
        <f>T70+(K71-T70)/7</f>
        <v>46.407889764398682</v>
      </c>
      <c r="U71" s="21">
        <f>U70+(K71-U70)/42</f>
        <v>37.1407565659607</v>
      </c>
      <c r="V71" s="22">
        <f t="shared" si="0"/>
        <v>-8.1284297063427857</v>
      </c>
      <c r="W71" s="23">
        <f t="shared" si="1"/>
        <v>1.2495138509626176</v>
      </c>
    </row>
    <row r="72" spans="1:23" ht="15" x14ac:dyDescent="0.2">
      <c r="B72" s="26" t="s">
        <v>9</v>
      </c>
      <c r="C72" s="25">
        <v>43160</v>
      </c>
      <c r="D72" s="21" t="s">
        <v>65</v>
      </c>
      <c r="E72" s="2099"/>
      <c r="F72" s="242" t="s">
        <v>22</v>
      </c>
      <c r="G72" s="9">
        <v>4.6851851851851846E-2</v>
      </c>
      <c r="H72" s="243">
        <v>11.6</v>
      </c>
      <c r="I72" s="244">
        <f t="shared" si="2"/>
        <v>4.0389527458492974E-3</v>
      </c>
      <c r="J72" s="245">
        <v>128</v>
      </c>
      <c r="K72" s="13">
        <v>70</v>
      </c>
      <c r="L72" s="14">
        <v>213</v>
      </c>
      <c r="M72" s="211"/>
      <c r="N72" s="127">
        <f>IFERROR((L72/68)/(1/(I72*24)/3.6),"")</f>
        <v>1.0930831643002028</v>
      </c>
      <c r="O72" s="2314" t="s">
        <v>39</v>
      </c>
      <c r="P72" s="17"/>
      <c r="Q72" s="18"/>
      <c r="R72" s="18"/>
      <c r="S72" s="19">
        <f>IFERROR(L72/J72,"")</f>
        <v>1.6640625</v>
      </c>
      <c r="T72" s="20">
        <f>T71+(K72-T71)/7</f>
        <v>49.778191226627442</v>
      </c>
      <c r="U72" s="21">
        <f>U71+(K72-U71)/42</f>
        <v>37.923119504866399</v>
      </c>
      <c r="V72" s="22">
        <f t="shared" si="0"/>
        <v>-9.2671331984379819</v>
      </c>
      <c r="W72" s="23">
        <f t="shared" si="1"/>
        <v>1.312608031104608</v>
      </c>
    </row>
    <row r="73" spans="1:23" ht="16" thickBot="1" x14ac:dyDescent="0.25">
      <c r="B73" s="27">
        <f>SUM(K69:K75)</f>
        <v>453</v>
      </c>
      <c r="C73" s="25">
        <v>43161</v>
      </c>
      <c r="D73" s="21" t="s">
        <v>66</v>
      </c>
      <c r="E73" s="2099"/>
      <c r="F73" s="242" t="s">
        <v>37</v>
      </c>
      <c r="G73" s="9">
        <v>4.4016203703703703E-2</v>
      </c>
      <c r="H73" s="243">
        <v>13.8</v>
      </c>
      <c r="I73" s="244">
        <f t="shared" si="2"/>
        <v>3.1895799785292538E-3</v>
      </c>
      <c r="J73" s="245">
        <v>152</v>
      </c>
      <c r="K73" s="13">
        <v>92</v>
      </c>
      <c r="L73" s="14">
        <v>245</v>
      </c>
      <c r="M73" s="211"/>
      <c r="N73" s="127">
        <f>IFERROR((L73/68)/(1/(I73*24)/3.6),"")</f>
        <v>0.99289748508098896</v>
      </c>
      <c r="O73" s="2314" t="s">
        <v>23</v>
      </c>
      <c r="P73" s="17"/>
      <c r="Q73" s="18"/>
      <c r="R73" s="18"/>
      <c r="S73" s="19">
        <f>IFERROR(L73/J73,"")</f>
        <v>1.611842105263158</v>
      </c>
      <c r="T73" s="20">
        <f>T72+(K73-T72)/7</f>
        <v>55.809878194252093</v>
      </c>
      <c r="U73" s="21">
        <f>U72+(K73-U72)/42</f>
        <v>39.21066427856006</v>
      </c>
      <c r="V73" s="22">
        <f t="shared" si="0"/>
        <v>-11.855071721761043</v>
      </c>
      <c r="W73" s="23">
        <f t="shared" si="1"/>
        <v>1.423334167403236</v>
      </c>
    </row>
    <row r="74" spans="1:23" ht="15" x14ac:dyDescent="0.2">
      <c r="B74" s="28" t="s">
        <v>20</v>
      </c>
      <c r="C74" s="25">
        <v>43162</v>
      </c>
      <c r="D74" s="21" t="s">
        <v>67</v>
      </c>
      <c r="E74" s="2099"/>
      <c r="F74" s="242" t="s">
        <v>22</v>
      </c>
      <c r="G74" s="9">
        <v>3.24537037037037E-2</v>
      </c>
      <c r="H74" s="243">
        <v>8.32</v>
      </c>
      <c r="I74" s="244">
        <f t="shared" si="2"/>
        <v>3.9006855413105408E-3</v>
      </c>
      <c r="J74" s="245">
        <v>131</v>
      </c>
      <c r="K74" s="13">
        <v>48</v>
      </c>
      <c r="L74" s="14">
        <v>214</v>
      </c>
      <c r="M74" s="246"/>
      <c r="N74" s="127">
        <f>IFERROR((L74/68)/(1/(I74*24)/3.6),"")</f>
        <v>1.0606193438914024</v>
      </c>
      <c r="O74" s="2314" t="s">
        <v>39</v>
      </c>
      <c r="P74" s="17"/>
      <c r="Q74" s="18"/>
      <c r="R74" s="18"/>
      <c r="S74" s="19">
        <f>IFERROR(L74/J74,"")</f>
        <v>1.633587786259542</v>
      </c>
      <c r="T74" s="20">
        <f>T73+(K74-T73)/7</f>
        <v>54.694181309358939</v>
      </c>
      <c r="U74" s="21">
        <f>U73+(K74-U73)/42</f>
        <v>39.41993417668958</v>
      </c>
      <c r="V74" s="22">
        <f t="shared" si="0"/>
        <v>-16.599213915692033</v>
      </c>
      <c r="W74" s="23">
        <f t="shared" si="1"/>
        <v>1.3874752064325253</v>
      </c>
    </row>
    <row r="75" spans="1:23" ht="16" thickBot="1" x14ac:dyDescent="0.25">
      <c r="B75" s="29">
        <f>AVERAGE(W69:W75)</f>
        <v>1.3376623151648481</v>
      </c>
      <c r="C75" s="247">
        <v>43163</v>
      </c>
      <c r="D75" s="45" t="s">
        <v>68</v>
      </c>
      <c r="E75" s="2109"/>
      <c r="F75" s="160" t="s">
        <v>22</v>
      </c>
      <c r="G75" s="33">
        <v>9.8425925925925917E-2</v>
      </c>
      <c r="H75" s="161">
        <v>23.67</v>
      </c>
      <c r="I75" s="162">
        <f t="shared" si="2"/>
        <v>4.1582562706348079E-3</v>
      </c>
      <c r="J75" s="163">
        <v>136</v>
      </c>
      <c r="K75" s="37">
        <v>132</v>
      </c>
      <c r="L75" s="38">
        <v>200</v>
      </c>
      <c r="M75" s="164"/>
      <c r="N75" s="40">
        <f>IFERROR((L75/68)/(1/(I75*24)/3.6),"")</f>
        <v>1.056686299361316</v>
      </c>
      <c r="O75" s="2315" t="s">
        <v>26</v>
      </c>
      <c r="P75" s="41"/>
      <c r="Q75" s="42"/>
      <c r="R75" s="42"/>
      <c r="S75" s="43">
        <f>IFERROR(L75/J75,"")</f>
        <v>1.4705882352941178</v>
      </c>
      <c r="T75" s="44">
        <f>T74+(K75-T74)/7</f>
        <v>65.737869693736229</v>
      </c>
      <c r="U75" s="45">
        <f>U74+(K75-U74)/42</f>
        <v>41.624221458196971</v>
      </c>
      <c r="V75" s="46">
        <f t="shared" si="0"/>
        <v>-15.274247132669359</v>
      </c>
      <c r="W75" s="47">
        <f t="shared" si="1"/>
        <v>1.5793176999059668</v>
      </c>
    </row>
    <row r="76" spans="1:23" ht="16" thickBot="1" x14ac:dyDescent="0.25">
      <c r="B76" s="248">
        <f>B69+1</f>
        <v>10</v>
      </c>
      <c r="C76" s="49">
        <v>43164</v>
      </c>
      <c r="D76" s="50"/>
      <c r="E76" s="2101"/>
      <c r="F76" s="249"/>
      <c r="G76" s="52"/>
      <c r="H76" s="116"/>
      <c r="I76" s="117"/>
      <c r="J76" s="118"/>
      <c r="K76" s="56"/>
      <c r="L76" s="57"/>
      <c r="M76" s="166"/>
      <c r="N76" s="59" t="str">
        <f>IFERROR((L76/68)/(1/(I76*24)/3.6),"")</f>
        <v/>
      </c>
      <c r="O76" s="2313"/>
      <c r="P76" s="60"/>
      <c r="Q76" s="61"/>
      <c r="R76" s="61"/>
      <c r="S76" s="250" t="str">
        <f>IFERROR(L76/J76,"")</f>
        <v/>
      </c>
      <c r="T76" s="63">
        <f>T75+(K76-T75)/7</f>
        <v>56.346745451773913</v>
      </c>
      <c r="U76" s="50">
        <f>U75+(K76-U75)/42</f>
        <v>40.633168566335137</v>
      </c>
      <c r="V76" s="120">
        <f t="shared" si="0"/>
        <v>-24.113648235539259</v>
      </c>
      <c r="W76" s="65">
        <f t="shared" si="1"/>
        <v>1.3867179804052392</v>
      </c>
    </row>
    <row r="77" spans="1:23" ht="15" x14ac:dyDescent="0.2">
      <c r="B77" s="251" t="s">
        <v>19</v>
      </c>
      <c r="C77" s="25">
        <v>43165</v>
      </c>
      <c r="D77" s="21" t="s">
        <v>69</v>
      </c>
      <c r="E77" s="2099"/>
      <c r="F77" s="252" t="s">
        <v>70</v>
      </c>
      <c r="G77" s="9">
        <v>3.923611111111111E-2</v>
      </c>
      <c r="H77" s="253">
        <v>12.6</v>
      </c>
      <c r="I77" s="254">
        <f t="shared" si="2"/>
        <v>3.1139770723104055E-3</v>
      </c>
      <c r="J77" s="255">
        <v>155</v>
      </c>
      <c r="K77" s="13">
        <v>87</v>
      </c>
      <c r="L77" s="14">
        <v>252</v>
      </c>
      <c r="M77" s="256"/>
      <c r="N77" s="127">
        <f>IFERROR((L77/68)/(1/(I77*24)/3.6),"")</f>
        <v>0.99705882352941189</v>
      </c>
      <c r="O77" s="2314" t="s">
        <v>23</v>
      </c>
      <c r="P77" s="17"/>
      <c r="Q77" s="18"/>
      <c r="R77" s="18"/>
      <c r="S77" s="19">
        <f>IFERROR(L77/J77,"")</f>
        <v>1.6258064516129032</v>
      </c>
      <c r="T77" s="20">
        <f>T76+(K77-T76)/7</f>
        <v>60.725781815806208</v>
      </c>
      <c r="U77" s="21">
        <f>U76+(K77-U76)/42</f>
        <v>41.73714074332716</v>
      </c>
      <c r="V77" s="22">
        <f t="shared" si="0"/>
        <v>-15.713576885438776</v>
      </c>
      <c r="W77" s="23">
        <f t="shared" si="1"/>
        <v>1.4549578800630925</v>
      </c>
    </row>
    <row r="78" spans="1:23" ht="16" thickBot="1" x14ac:dyDescent="0.25">
      <c r="B78" s="24">
        <f>SUM(H76:H82)</f>
        <v>50.510000000000005</v>
      </c>
      <c r="C78" s="25">
        <v>43166</v>
      </c>
      <c r="D78" s="21" t="s">
        <v>71</v>
      </c>
      <c r="E78" s="2099"/>
      <c r="F78" s="252" t="s">
        <v>22</v>
      </c>
      <c r="G78" s="9">
        <v>4.494212962962963E-2</v>
      </c>
      <c r="H78" s="253">
        <v>11.42</v>
      </c>
      <c r="I78" s="254">
        <f t="shared" si="2"/>
        <v>3.9353878835052215E-3</v>
      </c>
      <c r="J78" s="255">
        <v>134</v>
      </c>
      <c r="K78" s="13">
        <v>67</v>
      </c>
      <c r="L78" s="14">
        <v>216</v>
      </c>
      <c r="M78" s="256"/>
      <c r="N78" s="127">
        <f>IFERROR((L78/68)/(1/(I78*24)/3.6),"")</f>
        <v>1.0800556299577622</v>
      </c>
      <c r="O78" s="2314" t="s">
        <v>26</v>
      </c>
      <c r="P78" s="17"/>
      <c r="Q78" s="18"/>
      <c r="R78" s="18"/>
      <c r="S78" s="19">
        <f>IFERROR(L78/J78,"")</f>
        <v>1.6119402985074627</v>
      </c>
      <c r="T78" s="20">
        <f>T77+(K78-T77)/7</f>
        <v>61.622098699262466</v>
      </c>
      <c r="U78" s="21">
        <f>U77+(K78-U77)/42</f>
        <v>42.33863739229556</v>
      </c>
      <c r="V78" s="22">
        <f t="shared" ref="V78:V141" si="3">U77-T77</f>
        <v>-18.988641072479048</v>
      </c>
      <c r="W78" s="23">
        <f t="shared" si="1"/>
        <v>1.4554577684749948</v>
      </c>
    </row>
    <row r="79" spans="1:23" ht="15" x14ac:dyDescent="0.2">
      <c r="B79" s="26" t="s">
        <v>9</v>
      </c>
      <c r="C79" s="25">
        <v>43167</v>
      </c>
      <c r="D79" s="21" t="s">
        <v>72</v>
      </c>
      <c r="E79" s="2099"/>
      <c r="F79" s="257" t="s">
        <v>18</v>
      </c>
      <c r="G79" s="9">
        <v>4.5810185185185183E-2</v>
      </c>
      <c r="H79" s="258">
        <v>12.46</v>
      </c>
      <c r="I79" s="259">
        <f t="shared" si="2"/>
        <v>3.6765798704000946E-3</v>
      </c>
      <c r="J79" s="260">
        <v>135</v>
      </c>
      <c r="K79" s="13">
        <v>80</v>
      </c>
      <c r="L79" s="14">
        <v>232</v>
      </c>
      <c r="M79" s="256"/>
      <c r="N79" s="127">
        <f>IFERROR((L79/68)/(1/(I79*24)/3.6),"")</f>
        <v>1.0837692380322914</v>
      </c>
      <c r="O79" s="2314" t="s">
        <v>39</v>
      </c>
      <c r="P79" s="17"/>
      <c r="Q79" s="18"/>
      <c r="R79" s="18"/>
      <c r="S79" s="19">
        <f>IFERROR(L79/J79,"")</f>
        <v>1.7185185185185186</v>
      </c>
      <c r="T79" s="20">
        <f>T78+(K79-T78)/7</f>
        <v>64.247513170796395</v>
      </c>
      <c r="U79" s="21">
        <f>U78+(K79-U78)/42</f>
        <v>43.235336502002809</v>
      </c>
      <c r="V79" s="22">
        <f t="shared" si="3"/>
        <v>-19.283461306966906</v>
      </c>
      <c r="W79" s="23">
        <f t="shared" si="1"/>
        <v>1.485995446521394</v>
      </c>
    </row>
    <row r="80" spans="1:23" ht="16" thickBot="1" x14ac:dyDescent="0.25">
      <c r="B80" s="27">
        <f>SUM(K76:K82)</f>
        <v>330</v>
      </c>
      <c r="C80" s="25">
        <v>43168</v>
      </c>
      <c r="D80" s="21"/>
      <c r="E80" s="2099"/>
      <c r="F80" s="257"/>
      <c r="G80" s="9"/>
      <c r="H80" s="258"/>
      <c r="I80" s="259"/>
      <c r="J80" s="260"/>
      <c r="K80" s="13"/>
      <c r="L80" s="14"/>
      <c r="M80" s="256"/>
      <c r="N80" s="127" t="str">
        <f>IFERROR((L80/68)/(1/(I80*24)/3.6),"")</f>
        <v/>
      </c>
      <c r="O80" s="2314"/>
      <c r="P80" s="17"/>
      <c r="Q80" s="18"/>
      <c r="R80" s="18"/>
      <c r="S80" s="19" t="str">
        <f>IFERROR(L80/J80,"")</f>
        <v/>
      </c>
      <c r="T80" s="20">
        <f>T79+(K80-T79)/7</f>
        <v>55.069297003539766</v>
      </c>
      <c r="U80" s="21">
        <f>U79+(K80-U79)/42</f>
        <v>42.205923728145599</v>
      </c>
      <c r="V80" s="22">
        <f t="shared" si="3"/>
        <v>-21.012176668793586</v>
      </c>
      <c r="W80" s="23">
        <f t="shared" si="1"/>
        <v>1.3047764896285412</v>
      </c>
    </row>
    <row r="81" spans="1:23" ht="15" x14ac:dyDescent="0.2">
      <c r="B81" s="28" t="s">
        <v>20</v>
      </c>
      <c r="C81" s="25">
        <v>43169</v>
      </c>
      <c r="D81" s="21" t="s">
        <v>73</v>
      </c>
      <c r="E81" s="2099"/>
      <c r="F81" s="257" t="s">
        <v>41</v>
      </c>
      <c r="G81" s="9">
        <v>4.2002314814814812E-2</v>
      </c>
      <c r="H81" s="258">
        <v>14.03</v>
      </c>
      <c r="I81" s="259">
        <f t="shared" si="2"/>
        <v>2.9937501649903646E-3</v>
      </c>
      <c r="J81" s="260">
        <v>159</v>
      </c>
      <c r="K81" s="13">
        <v>96</v>
      </c>
      <c r="L81" s="14">
        <v>267</v>
      </c>
      <c r="M81" s="261"/>
      <c r="N81" s="127">
        <f>IFERROR((L81/68)/(1/(I81*24)/3.6),"")</f>
        <v>1.0156209383254369</v>
      </c>
      <c r="O81" s="2314" t="s">
        <v>23</v>
      </c>
      <c r="P81" s="17"/>
      <c r="Q81" s="18"/>
      <c r="R81" s="18"/>
      <c r="S81" s="19">
        <f>IFERROR(L81/J81,"")</f>
        <v>1.679245283018868</v>
      </c>
      <c r="T81" s="20">
        <f>T80+(K81-T80)/7</f>
        <v>60.916540288748372</v>
      </c>
      <c r="U81" s="21">
        <f>U80+(K81-U80)/42</f>
        <v>43.486735067951656</v>
      </c>
      <c r="V81" s="22">
        <f t="shared" si="3"/>
        <v>-12.863373275394167</v>
      </c>
      <c r="W81" s="23">
        <f t="shared" si="1"/>
        <v>1.4008074000855937</v>
      </c>
    </row>
    <row r="82" spans="1:23" ht="16" thickBot="1" x14ac:dyDescent="0.25">
      <c r="B82" s="29">
        <f>AVERAGE(W76:W82)</f>
        <v>1.3883843135031861</v>
      </c>
      <c r="C82" s="133">
        <v>43170</v>
      </c>
      <c r="D82" s="68"/>
      <c r="E82" s="2102"/>
      <c r="F82" s="262"/>
      <c r="G82" s="70"/>
      <c r="H82" s="263"/>
      <c r="I82" s="264"/>
      <c r="J82" s="265"/>
      <c r="K82" s="74"/>
      <c r="L82" s="75"/>
      <c r="M82" s="76"/>
      <c r="N82" s="77" t="str">
        <f>IFERROR((L82/68)/(1/(I82*24)/3.6),"")</f>
        <v/>
      </c>
      <c r="O82" s="2316"/>
      <c r="P82" s="78"/>
      <c r="Q82" s="79"/>
      <c r="R82" s="79"/>
      <c r="S82" s="43" t="str">
        <f>IFERROR(L82/J82,"")</f>
        <v/>
      </c>
      <c r="T82" s="80">
        <f>T81+(K82-T81)/7</f>
        <v>52.214177390355744</v>
      </c>
      <c r="U82" s="68">
        <f>U81+(K82-U81)/42</f>
        <v>42.451336613952805</v>
      </c>
      <c r="V82" s="81">
        <f t="shared" si="3"/>
        <v>-17.429805220796716</v>
      </c>
      <c r="W82" s="82">
        <f t="shared" si="1"/>
        <v>1.2299772293434481</v>
      </c>
    </row>
    <row r="83" spans="1:23" ht="16" thickBot="1" x14ac:dyDescent="0.25">
      <c r="B83" s="266">
        <f>B76+1</f>
        <v>11</v>
      </c>
      <c r="C83" s="267">
        <v>43171</v>
      </c>
      <c r="D83" s="268" t="s">
        <v>74</v>
      </c>
      <c r="E83" s="2110"/>
      <c r="F83" s="269" t="s">
        <v>75</v>
      </c>
      <c r="G83" s="270">
        <v>8.2071759259259261E-2</v>
      </c>
      <c r="H83" s="271">
        <v>20.91</v>
      </c>
      <c r="I83" s="272">
        <f>G83/H83</f>
        <v>3.925000442814886E-3</v>
      </c>
      <c r="J83" s="273">
        <v>137</v>
      </c>
      <c r="K83" s="274">
        <v>120</v>
      </c>
      <c r="L83" s="275">
        <v>213</v>
      </c>
      <c r="M83" s="273"/>
      <c r="N83" s="276">
        <f>IFERROR((L83/68)/(1/(I83*24)/3.6),"")</f>
        <v>1.0622436492531016</v>
      </c>
      <c r="O83" s="2323" t="s">
        <v>26</v>
      </c>
      <c r="P83" s="277" t="str">
        <f>IFERROR(VLOOKUP(F83,[1]Trainingsarten!$A$9:$N$84,12,FALSE),"")</f>
        <v/>
      </c>
      <c r="Q83" s="278" t="s">
        <v>14</v>
      </c>
      <c r="R83" s="278" t="str">
        <f>IFERROR(VLOOKUP(F83,[1]Trainingsarten!$A$9:$N$84,14,FALSE),"")</f>
        <v/>
      </c>
      <c r="S83" s="279">
        <f>IFERROR(L83/J83,"")</f>
        <v>1.5547445255474452</v>
      </c>
      <c r="T83" s="280">
        <f>T82+(K83-T82)/7</f>
        <v>61.897866334590638</v>
      </c>
      <c r="U83" s="268">
        <f>U82+(K83-U82)/42</f>
        <v>44.297733361239644</v>
      </c>
      <c r="V83" s="281">
        <f t="shared" si="3"/>
        <v>-9.762840776402939</v>
      </c>
      <c r="W83" s="282">
        <f t="shared" si="1"/>
        <v>1.3973145269042377</v>
      </c>
    </row>
    <row r="84" spans="1:23" ht="15" x14ac:dyDescent="0.2">
      <c r="B84" s="283" t="s">
        <v>19</v>
      </c>
      <c r="C84" s="7">
        <v>43172</v>
      </c>
      <c r="D84" s="5"/>
      <c r="E84" s="2098"/>
      <c r="F84" s="284"/>
      <c r="G84" s="285"/>
      <c r="H84" s="286" t="str">
        <f>IFERROR(VLOOKUP(F84,[1]Trainingsarten!$A$9:$K$72,10,FALSE),"")</f>
        <v/>
      </c>
      <c r="I84" s="287"/>
      <c r="J84" s="288"/>
      <c r="K84" s="289"/>
      <c r="L84" s="290"/>
      <c r="M84" s="288"/>
      <c r="N84" s="127" t="str">
        <f>IFERROR((L84/68)/(1/(I84*24)/3.6),"")</f>
        <v/>
      </c>
      <c r="O84" s="2324"/>
      <c r="P84" s="291" t="str">
        <f>IFERROR(VLOOKUP(F84,[1]Trainingsarten!$A$9:$N$84,12,FALSE),"")</f>
        <v/>
      </c>
      <c r="Q84" s="292" t="s">
        <v>14</v>
      </c>
      <c r="R84" s="292" t="str">
        <f>IFERROR(VLOOKUP(F84,[1]Trainingsarten!$A$9:$N$84,14,FALSE),"")</f>
        <v/>
      </c>
      <c r="S84" s="293" t="str">
        <f>IFERROR(L84/J84,"")</f>
        <v/>
      </c>
      <c r="T84" s="294">
        <f>T83+(K84-T83)/7</f>
        <v>53.05531400107769</v>
      </c>
      <c r="U84" s="295">
        <f>U83+(K84-U83)/42</f>
        <v>43.24302542406727</v>
      </c>
      <c r="V84" s="296">
        <f t="shared" si="3"/>
        <v>-17.600132973350995</v>
      </c>
      <c r="W84" s="297">
        <f t="shared" si="1"/>
        <v>1.2269103163061599</v>
      </c>
    </row>
    <row r="85" spans="1:23" ht="16" thickBot="1" x14ac:dyDescent="0.25">
      <c r="B85" s="24">
        <f>SUM(H83:H89)</f>
        <v>43.800000000000004</v>
      </c>
      <c r="C85" s="298">
        <v>43173</v>
      </c>
      <c r="D85" s="295" t="s">
        <v>76</v>
      </c>
      <c r="E85" s="2111"/>
      <c r="F85" s="284" t="s">
        <v>77</v>
      </c>
      <c r="G85" s="285">
        <v>2.9374999999999998E-2</v>
      </c>
      <c r="H85" s="286">
        <v>7.46</v>
      </c>
      <c r="I85" s="287">
        <f t="shared" ref="I85:I87" si="4">G85/H85</f>
        <v>3.9376675603217158E-3</v>
      </c>
      <c r="J85" s="288">
        <v>128</v>
      </c>
      <c r="K85" s="289">
        <v>42</v>
      </c>
      <c r="L85" s="290">
        <v>210</v>
      </c>
      <c r="M85" s="288"/>
      <c r="N85" s="127">
        <f>IFERROR((L85/68)/(1/(I85*24)/3.6),"")</f>
        <v>1.0506623560952533</v>
      </c>
      <c r="O85" s="2324" t="s">
        <v>39</v>
      </c>
      <c r="P85" s="291" t="str">
        <f>IFERROR(VLOOKUP(F85,[1]Trainingsarten!$A$9:$N$84,12,FALSE),"")</f>
        <v/>
      </c>
      <c r="Q85" s="292" t="s">
        <v>14</v>
      </c>
      <c r="R85" s="292" t="str">
        <f>IFERROR(VLOOKUP(F85,[1]Trainingsarten!$A$9:$N$84,14,FALSE),"")</f>
        <v/>
      </c>
      <c r="S85" s="293">
        <f>IFERROR(L85/J85,"")</f>
        <v>1.640625</v>
      </c>
      <c r="T85" s="294">
        <f>T84+(K85-T84)/7</f>
        <v>51.475983429495166</v>
      </c>
      <c r="U85" s="295">
        <f>U84+(K85-U84)/42</f>
        <v>43.213429580637097</v>
      </c>
      <c r="V85" s="296">
        <f t="shared" si="3"/>
        <v>-9.8122885770104205</v>
      </c>
      <c r="W85" s="297">
        <f t="shared" si="1"/>
        <v>1.1912033811951903</v>
      </c>
    </row>
    <row r="86" spans="1:23" ht="15" x14ac:dyDescent="0.2">
      <c r="B86" s="26" t="s">
        <v>9</v>
      </c>
      <c r="C86" s="298">
        <v>43174</v>
      </c>
      <c r="D86" s="295"/>
      <c r="E86" s="2111"/>
      <c r="F86" s="284"/>
      <c r="G86" s="285"/>
      <c r="H86" s="286" t="str">
        <f>IFERROR(VLOOKUP(F86,[1]Trainingsarten!$A$9:$K$72,10,FALSE),"")</f>
        <v/>
      </c>
      <c r="I86" s="287"/>
      <c r="J86" s="288"/>
      <c r="K86" s="289"/>
      <c r="L86" s="290"/>
      <c r="M86" s="288"/>
      <c r="N86" s="127" t="str">
        <f>IFERROR((L86/68)/(1/(I86*24)/3.6),"")</f>
        <v/>
      </c>
      <c r="O86" s="2324"/>
      <c r="P86" s="291" t="str">
        <f>IFERROR(VLOOKUP(F86,[1]Trainingsarten!$A$9:$N$84,12,FALSE),"")</f>
        <v/>
      </c>
      <c r="Q86" s="292" t="s">
        <v>14</v>
      </c>
      <c r="R86" s="292" t="str">
        <f>IFERROR(VLOOKUP(F86,[1]Trainingsarten!$A$9:$N$84,14,FALSE),"")</f>
        <v/>
      </c>
      <c r="S86" s="293" t="str">
        <f>IFERROR(L86/J86,"")</f>
        <v/>
      </c>
      <c r="T86" s="294">
        <f>T85+(K86-T85)/7</f>
        <v>44.122271510995859</v>
      </c>
      <c r="U86" s="295">
        <f>U85+(K86-U85)/42</f>
        <v>42.18453840014574</v>
      </c>
      <c r="V86" s="296">
        <f t="shared" si="3"/>
        <v>-8.2625538488580688</v>
      </c>
      <c r="W86" s="297">
        <f t="shared" si="1"/>
        <v>1.0459346761713866</v>
      </c>
    </row>
    <row r="87" spans="1:23" ht="16" thickBot="1" x14ac:dyDescent="0.25">
      <c r="B87" s="27">
        <f>SUM(K83:K89)</f>
        <v>264</v>
      </c>
      <c r="C87" s="298">
        <v>43175</v>
      </c>
      <c r="D87" s="295" t="s">
        <v>78</v>
      </c>
      <c r="E87" s="2111"/>
      <c r="F87" s="284" t="s">
        <v>79</v>
      </c>
      <c r="G87" s="285">
        <v>2.9560185185185189E-2</v>
      </c>
      <c r="H87" s="299">
        <v>8.15</v>
      </c>
      <c r="I87" s="300">
        <f t="shared" si="4"/>
        <v>3.6270165871392867E-3</v>
      </c>
      <c r="J87" s="301">
        <v>140</v>
      </c>
      <c r="K87" s="289">
        <v>56</v>
      </c>
      <c r="L87" s="290">
        <v>223</v>
      </c>
      <c r="M87" s="301"/>
      <c r="N87" s="127">
        <f>IFERROR((L87/68)/(1/(I87*24)/3.6),"")</f>
        <v>1.0276831468783831</v>
      </c>
      <c r="O87" s="2324" t="s">
        <v>23</v>
      </c>
      <c r="P87" s="291">
        <f>IFERROR(VLOOKUP(F87,[1]Trainingsarten!$A$9:$N$84,12,FALSE),"")</f>
        <v>248</v>
      </c>
      <c r="Q87" s="292" t="s">
        <v>14</v>
      </c>
      <c r="R87" s="292">
        <f>IFERROR(VLOOKUP(F87,[1]Trainingsarten!$A$9:$N$84,14,FALSE),"")</f>
        <v>273</v>
      </c>
      <c r="S87" s="293">
        <f>IFERROR(L87/J87,"")</f>
        <v>1.5928571428571427</v>
      </c>
      <c r="T87" s="294">
        <f>T86+(K87-T86)/7</f>
        <v>45.819089866567879</v>
      </c>
      <c r="U87" s="295">
        <f>U86+(K87-U86)/42</f>
        <v>42.513477962047034</v>
      </c>
      <c r="V87" s="296">
        <f t="shared" si="3"/>
        <v>-1.9377331108501181</v>
      </c>
      <c r="W87" s="297">
        <f t="shared" si="1"/>
        <v>1.0777544454836618</v>
      </c>
    </row>
    <row r="88" spans="1:23" ht="15" x14ac:dyDescent="0.2">
      <c r="B88" s="28" t="s">
        <v>20</v>
      </c>
      <c r="C88" s="298">
        <v>43176</v>
      </c>
      <c r="D88" s="295"/>
      <c r="E88" s="2111"/>
      <c r="F88" s="302"/>
      <c r="G88" s="285"/>
      <c r="H88" s="303" t="str">
        <f>IFERROR(VLOOKUP(F88,[1]Trainingsarten!$A$9:$K$78,10,FALSE),"")</f>
        <v/>
      </c>
      <c r="I88" s="304"/>
      <c r="J88" s="305"/>
      <c r="K88" s="289"/>
      <c r="L88" s="290"/>
      <c r="M88" s="305"/>
      <c r="N88" s="127" t="str">
        <f>IFERROR((L88/68)/(1/(I88*24)/3.6),"")</f>
        <v/>
      </c>
      <c r="O88" s="2324"/>
      <c r="P88" s="291" t="str">
        <f>IFERROR(VLOOKUP(F88,[1]Trainingsarten!$A$9:$N$84,12,FALSE),"")</f>
        <v/>
      </c>
      <c r="Q88" s="292" t="s">
        <v>14</v>
      </c>
      <c r="R88" s="292" t="str">
        <f>IFERROR(VLOOKUP(F88,[1]Trainingsarten!$A$9:$N$84,14,FALSE),"")</f>
        <v/>
      </c>
      <c r="S88" s="293" t="str">
        <f>IFERROR(L88/J88,"")</f>
        <v/>
      </c>
      <c r="T88" s="294">
        <f>T87+(K88-T87)/7</f>
        <v>39.273505599915325</v>
      </c>
      <c r="U88" s="295">
        <f>U87+(K88-U87)/42</f>
        <v>41.501252296284008</v>
      </c>
      <c r="V88" s="296">
        <f t="shared" si="3"/>
        <v>-3.3056119045208447</v>
      </c>
      <c r="W88" s="297">
        <f t="shared" si="1"/>
        <v>0.94632097652223968</v>
      </c>
    </row>
    <row r="89" spans="1:23" ht="16" thickBot="1" x14ac:dyDescent="0.25">
      <c r="B89" s="29">
        <f>AVERAGE(W83:W89)</f>
        <v>1.1217739645678264</v>
      </c>
      <c r="C89" s="247">
        <v>43177</v>
      </c>
      <c r="D89" s="45" t="s">
        <v>80</v>
      </c>
      <c r="E89" s="2109"/>
      <c r="F89" s="306" t="s">
        <v>81</v>
      </c>
      <c r="G89" s="307">
        <v>2.7627314814814813E-2</v>
      </c>
      <c r="H89" s="308">
        <v>7.28</v>
      </c>
      <c r="I89" s="309">
        <f t="shared" ref="I89" si="5">G89/H89</f>
        <v>3.7949608262108259E-3</v>
      </c>
      <c r="J89" s="310">
        <v>135</v>
      </c>
      <c r="K89" s="311">
        <v>46</v>
      </c>
      <c r="L89" s="312">
        <v>219</v>
      </c>
      <c r="M89" s="310"/>
      <c r="N89" s="40">
        <f>IFERROR((L89/68)/(1/(I89*24)/3.6),"")</f>
        <v>1.0559813348416289</v>
      </c>
      <c r="O89" s="2325" t="s">
        <v>39</v>
      </c>
      <c r="P89" s="313" t="str">
        <f>IFERROR(VLOOKUP(F89,[1]Trainingsarten!$A$9:$N$84,12,FALSE),"")</f>
        <v/>
      </c>
      <c r="Q89" s="314" t="s">
        <v>14</v>
      </c>
      <c r="R89" s="314" t="str">
        <f>IFERROR(VLOOKUP(F89,[1]Trainingsarten!$A$9:$N$84,14,FALSE),"")</f>
        <v/>
      </c>
      <c r="S89" s="43">
        <f>IFERROR(L89/J89,"")</f>
        <v>1.6222222222222222</v>
      </c>
      <c r="T89" s="315">
        <f>T88+(K89-T88)/7</f>
        <v>40.234433371355991</v>
      </c>
      <c r="U89" s="45">
        <f>U88+(K89-U88)/42</f>
        <v>41.608365336848678</v>
      </c>
      <c r="V89" s="316">
        <f t="shared" si="3"/>
        <v>2.2277466963686834</v>
      </c>
      <c r="W89" s="317">
        <f t="shared" si="1"/>
        <v>0.96697942939190829</v>
      </c>
    </row>
    <row r="90" spans="1:23" ht="16" thickBot="1" x14ac:dyDescent="0.25">
      <c r="B90" s="318">
        <f>B83+1</f>
        <v>12</v>
      </c>
      <c r="C90" s="49">
        <v>43178</v>
      </c>
      <c r="D90" s="50"/>
      <c r="E90" s="2101"/>
      <c r="F90" s="51"/>
      <c r="G90" s="52"/>
      <c r="H90" s="116" t="str">
        <f>IFERROR(VLOOKUP(F90,[1]Trainingsarten!$A$9:$K$78,10,FALSE),"")</f>
        <v/>
      </c>
      <c r="I90" s="117"/>
      <c r="J90" s="118"/>
      <c r="K90" s="56"/>
      <c r="L90" s="57"/>
      <c r="M90" s="166"/>
      <c r="N90" s="59" t="str">
        <f>IFERROR((L90/68)/(1/(I90*24)/3.6),"")</f>
        <v/>
      </c>
      <c r="O90" s="2313"/>
      <c r="P90" s="319" t="str">
        <f>IFERROR(VLOOKUP(F90,[1]Trainingsarten!$A$9:$N$84,12,FALSE),"")</f>
        <v/>
      </c>
      <c r="Q90" s="61" t="s">
        <v>14</v>
      </c>
      <c r="R90" s="61" t="str">
        <f>IFERROR(VLOOKUP(F90,[1]Trainingsarten!$A$9:$N$84,14,FALSE),"")</f>
        <v/>
      </c>
      <c r="S90" s="320" t="str">
        <f>IFERROR(L90/J90,"")</f>
        <v/>
      </c>
      <c r="T90" s="321">
        <f>T89+(K90-T89)/7</f>
        <v>34.486657175447995</v>
      </c>
      <c r="U90" s="50">
        <f>U89+(K90-U89)/42</f>
        <v>40.617689971685614</v>
      </c>
      <c r="V90" s="120">
        <f t="shared" si="3"/>
        <v>1.3739319654926874</v>
      </c>
      <c r="W90" s="322">
        <f t="shared" si="1"/>
        <v>0.84905510873435852</v>
      </c>
    </row>
    <row r="91" spans="1:23" ht="15" x14ac:dyDescent="0.2">
      <c r="B91" s="323" t="s">
        <v>19</v>
      </c>
      <c r="C91" s="298">
        <v>43179</v>
      </c>
      <c r="D91" s="295" t="s">
        <v>82</v>
      </c>
      <c r="E91" s="2111"/>
      <c r="F91" s="324" t="s">
        <v>79</v>
      </c>
      <c r="G91" s="325">
        <v>2.8784722222222225E-2</v>
      </c>
      <c r="H91" s="326">
        <v>8.1300000000000008</v>
      </c>
      <c r="I91" s="287">
        <f t="shared" ref="I91:I98" si="6">G91/H91</f>
        <v>3.5405562388957225E-3</v>
      </c>
      <c r="J91" s="327">
        <v>143</v>
      </c>
      <c r="K91" s="289">
        <v>52</v>
      </c>
      <c r="L91" s="290">
        <v>232</v>
      </c>
      <c r="M91" s="288"/>
      <c r="N91" s="127">
        <f>IFERROR((L91/68)/(1/(I91*24)/3.6),"")</f>
        <v>1.0436726720208378</v>
      </c>
      <c r="O91" s="2324" t="s">
        <v>39</v>
      </c>
      <c r="P91" s="291">
        <f>IFERROR(VLOOKUP(F91,[1]Trainingsarten!$A$9:$N$84,12,FALSE),"")</f>
        <v>248</v>
      </c>
      <c r="Q91" s="292" t="s">
        <v>14</v>
      </c>
      <c r="R91" s="292">
        <f>IFERROR(VLOOKUP(F91,[1]Trainingsarten!$A$9:$N$84,14,FALSE),"")</f>
        <v>273</v>
      </c>
      <c r="S91" s="293">
        <f>IFERROR(L91/J91,"")</f>
        <v>1.6223776223776223</v>
      </c>
      <c r="T91" s="294">
        <f>T90+(K91-T90)/7</f>
        <v>36.988563293241135</v>
      </c>
      <c r="U91" s="295">
        <f>U90+(K91-U90)/42</f>
        <v>40.888697353312146</v>
      </c>
      <c r="V91" s="296">
        <f t="shared" si="3"/>
        <v>6.1310327962376192</v>
      </c>
      <c r="W91" s="297">
        <f t="shared" si="1"/>
        <v>0.90461583976690119</v>
      </c>
    </row>
    <row r="92" spans="1:23" ht="16" thickBot="1" x14ac:dyDescent="0.25">
      <c r="B92" s="24">
        <f>SUM(H90:H96)</f>
        <v>40.394999999999996</v>
      </c>
      <c r="C92" s="298">
        <v>43180</v>
      </c>
      <c r="D92" s="295"/>
      <c r="E92" s="2111"/>
      <c r="F92" s="324"/>
      <c r="G92" s="325"/>
      <c r="H92" s="326" t="str">
        <f>IFERROR(VLOOKUP(F92,[1]Trainingsarten!$A$9:$K$78,10,FALSE),"")</f>
        <v/>
      </c>
      <c r="I92" s="328"/>
      <c r="J92" s="327"/>
      <c r="K92" s="289"/>
      <c r="L92" s="290"/>
      <c r="M92" s="288"/>
      <c r="N92" s="127" t="str">
        <f>IFERROR((L92/68)/(1/(I92*24)/3.6),"")</f>
        <v/>
      </c>
      <c r="O92" s="2324"/>
      <c r="P92" s="291" t="str">
        <f>IFERROR(VLOOKUP(F92,[1]Trainingsarten!$A$9:$N$84,12,FALSE),"")</f>
        <v/>
      </c>
      <c r="Q92" s="292" t="s">
        <v>14</v>
      </c>
      <c r="R92" s="292" t="str">
        <f>IFERROR(VLOOKUP(F92,[1]Trainingsarten!$A$9:$N$84,14,FALSE),"")</f>
        <v/>
      </c>
      <c r="S92" s="293" t="str">
        <f>IFERROR(L92/J92,"")</f>
        <v/>
      </c>
      <c r="T92" s="294">
        <f>T91+(K92-T91)/7</f>
        <v>31.704482822778118</v>
      </c>
      <c r="U92" s="295">
        <f>U91+(K92-U91)/42</f>
        <v>39.915156940138047</v>
      </c>
      <c r="V92" s="296">
        <f t="shared" si="3"/>
        <v>3.9001340600710108</v>
      </c>
      <c r="W92" s="297">
        <f t="shared" si="1"/>
        <v>0.79429683491727909</v>
      </c>
    </row>
    <row r="93" spans="1:23" ht="15" x14ac:dyDescent="0.2">
      <c r="B93" s="26" t="s">
        <v>9</v>
      </c>
      <c r="C93" s="298">
        <v>43181</v>
      </c>
      <c r="D93" s="295" t="s">
        <v>83</v>
      </c>
      <c r="E93" s="2111"/>
      <c r="F93" s="324" t="s">
        <v>84</v>
      </c>
      <c r="G93" s="325">
        <v>2.6875E-2</v>
      </c>
      <c r="H93" s="326">
        <v>6.66</v>
      </c>
      <c r="I93" s="287">
        <f t="shared" si="6"/>
        <v>4.0352852852852854E-3</v>
      </c>
      <c r="J93" s="327">
        <v>124</v>
      </c>
      <c r="K93" s="289">
        <v>38</v>
      </c>
      <c r="L93" s="290">
        <v>209</v>
      </c>
      <c r="M93" s="288"/>
      <c r="N93" s="127">
        <f>IFERROR((L93/68)/(1/(I93*24)/3.6),"")</f>
        <v>1.0715818759936409</v>
      </c>
      <c r="O93" s="2324" t="s">
        <v>39</v>
      </c>
      <c r="P93" s="291" t="str">
        <f>IFERROR(VLOOKUP(F93,[1]Trainingsarten!$A$9:$N$84,12,FALSE),"")</f>
        <v/>
      </c>
      <c r="Q93" s="292" t="s">
        <v>14</v>
      </c>
      <c r="R93" s="292" t="str">
        <f>IFERROR(VLOOKUP(F93,[1]Trainingsarten!$A$9:$N$84,14,FALSE),"")</f>
        <v/>
      </c>
      <c r="S93" s="293">
        <f>IFERROR(L93/J93,"")</f>
        <v>1.685483870967742</v>
      </c>
      <c r="T93" s="294">
        <f>T92+(K93-T92)/7</f>
        <v>32.603842419524099</v>
      </c>
      <c r="U93" s="295">
        <f>U92+(K93-U92)/42</f>
        <v>39.869557965372856</v>
      </c>
      <c r="V93" s="296">
        <f t="shared" si="3"/>
        <v>8.2106741173599289</v>
      </c>
      <c r="W93" s="297">
        <f t="shared" si="1"/>
        <v>0.81776282666190803</v>
      </c>
    </row>
    <row r="94" spans="1:23" ht="16" thickBot="1" x14ac:dyDescent="0.25">
      <c r="B94" s="27">
        <f>SUM(K90:K96)</f>
        <v>259</v>
      </c>
      <c r="C94" s="298">
        <v>43182</v>
      </c>
      <c r="D94" s="295"/>
      <c r="E94" s="2111"/>
      <c r="F94" s="324"/>
      <c r="G94" s="325"/>
      <c r="H94" s="326" t="str">
        <f>IFERROR(VLOOKUP(F94,[1]Trainingsarten!$A$9:$K$78,10,FALSE),"")</f>
        <v/>
      </c>
      <c r="I94" s="328"/>
      <c r="J94" s="327"/>
      <c r="K94" s="289"/>
      <c r="L94" s="290"/>
      <c r="M94" s="288"/>
      <c r="N94" s="127" t="str">
        <f>IFERROR((L94/68)/(1/(I94*24)/3.6),"")</f>
        <v/>
      </c>
      <c r="O94" s="2324"/>
      <c r="P94" s="291" t="str">
        <f>IFERROR(VLOOKUP(F94,[1]Trainingsarten!$A$9:$N$84,12,FALSE),"")</f>
        <v/>
      </c>
      <c r="Q94" s="292" t="s">
        <v>14</v>
      </c>
      <c r="R94" s="292" t="str">
        <f>IFERROR(VLOOKUP(F94,[1]Trainingsarten!$A$9:$N$84,14,FALSE),"")</f>
        <v/>
      </c>
      <c r="S94" s="293" t="str">
        <f>IFERROR(L94/J94,"")</f>
        <v/>
      </c>
      <c r="T94" s="294">
        <f>T93+(K94-T93)/7</f>
        <v>27.946150645306371</v>
      </c>
      <c r="U94" s="295">
        <f>U93+(K94-U93)/42</f>
        <v>38.92028277572112</v>
      </c>
      <c r="V94" s="296">
        <f t="shared" si="3"/>
        <v>7.2657155458487566</v>
      </c>
      <c r="W94" s="297">
        <f t="shared" si="1"/>
        <v>0.71803565267874858</v>
      </c>
    </row>
    <row r="95" spans="1:23" ht="15" x14ac:dyDescent="0.2">
      <c r="B95" s="28" t="s">
        <v>20</v>
      </c>
      <c r="C95" s="298">
        <v>43183</v>
      </c>
      <c r="D95" s="295" t="s">
        <v>85</v>
      </c>
      <c r="E95" s="2111"/>
      <c r="F95" s="324" t="s">
        <v>86</v>
      </c>
      <c r="G95" s="325">
        <v>2.3101851851851849E-2</v>
      </c>
      <c r="H95" s="326">
        <v>4.51</v>
      </c>
      <c r="I95" s="287">
        <f t="shared" si="6"/>
        <v>5.1223618296789026E-3</v>
      </c>
      <c r="J95" s="327">
        <v>113</v>
      </c>
      <c r="K95" s="289">
        <v>20</v>
      </c>
      <c r="L95" s="290">
        <v>161</v>
      </c>
      <c r="M95" s="288"/>
      <c r="N95" s="127">
        <f>IFERROR((L95/68)/(1/(I95*24)/3.6),"")</f>
        <v>1.047854441111256</v>
      </c>
      <c r="O95" s="2324" t="s">
        <v>39</v>
      </c>
      <c r="P95" s="291" t="str">
        <f>IFERROR(VLOOKUP(F95,[1]Trainingsarten!$A$9:$N$84,12,FALSE),"")</f>
        <v/>
      </c>
      <c r="Q95" s="292" t="s">
        <v>14</v>
      </c>
      <c r="R95" s="292" t="str">
        <f>IFERROR(VLOOKUP(F95,[1]Trainingsarten!$A$9:$N$84,14,FALSE),"")</f>
        <v/>
      </c>
      <c r="S95" s="293">
        <f>IFERROR(L95/J95,"")</f>
        <v>1.4247787610619469</v>
      </c>
      <c r="T95" s="294">
        <f>T94+(K95-T94)/7</f>
        <v>26.810986267405461</v>
      </c>
      <c r="U95" s="295">
        <f>U94+(K95-U94)/42</f>
        <v>38.469799852489665</v>
      </c>
      <c r="V95" s="296">
        <f t="shared" si="3"/>
        <v>10.974132130414748</v>
      </c>
      <c r="W95" s="297">
        <f t="shared" si="1"/>
        <v>0.69693594378475365</v>
      </c>
    </row>
    <row r="96" spans="1:23" customFormat="1" ht="16" thickBot="1" x14ac:dyDescent="0.25">
      <c r="A96" s="1"/>
      <c r="B96" s="29">
        <f>AVERAGE(W90:W96)</f>
        <v>0.83681555705039978</v>
      </c>
      <c r="C96" s="212">
        <v>43184</v>
      </c>
      <c r="D96" s="329" t="s">
        <v>87</v>
      </c>
      <c r="E96" s="2112" t="s">
        <v>33</v>
      </c>
      <c r="F96" s="330" t="s">
        <v>34</v>
      </c>
      <c r="G96" s="215">
        <v>6.4328703703703707E-2</v>
      </c>
      <c r="H96" s="216">
        <v>21.094999999999999</v>
      </c>
      <c r="I96" s="217">
        <f t="shared" si="6"/>
        <v>3.0494763547619678E-3</v>
      </c>
      <c r="J96" s="218">
        <v>157</v>
      </c>
      <c r="K96" s="219">
        <v>149</v>
      </c>
      <c r="L96" s="220">
        <v>267</v>
      </c>
      <c r="M96" s="221"/>
      <c r="N96" s="222">
        <f>IFERROR((L96/68)/(1/(I96*24)/3.6),"")</f>
        <v>1.0345258843048952</v>
      </c>
      <c r="O96" s="2321" t="s">
        <v>23</v>
      </c>
      <c r="P96" s="331" t="str">
        <f>IFERROR(VLOOKUP(F96,[1]Trainingsarten!$A$9:$N$84,12,FALSE),"")</f>
        <v/>
      </c>
      <c r="Q96" s="332" t="s">
        <v>14</v>
      </c>
      <c r="R96" s="332" t="str">
        <f>IFERROR(VLOOKUP(F96,[1]Trainingsarten!$A$9:$N$84,14,FALSE),"")</f>
        <v/>
      </c>
      <c r="S96" s="43">
        <f>IFERROR(L96/J96,"")</f>
        <v>1.7006369426751593</v>
      </c>
      <c r="T96" s="80">
        <f>T95+(K96-T95)/7</f>
        <v>44.266559657776114</v>
      </c>
      <c r="U96" s="68">
        <f>U95+(K96-U95)/42</f>
        <v>41.101471284573243</v>
      </c>
      <c r="V96" s="81">
        <f t="shared" si="3"/>
        <v>11.658813585084204</v>
      </c>
      <c r="W96" s="82">
        <f t="shared" si="1"/>
        <v>1.0770066928088493</v>
      </c>
    </row>
    <row r="97" spans="1:23" ht="16" thickBot="1" x14ac:dyDescent="0.25">
      <c r="B97" s="333">
        <f>B90+1</f>
        <v>13</v>
      </c>
      <c r="C97" s="334">
        <v>43185</v>
      </c>
      <c r="D97" s="335"/>
      <c r="E97" s="2113"/>
      <c r="F97" s="336"/>
      <c r="G97" s="337"/>
      <c r="H97" s="338" t="str">
        <f>IFERROR(VLOOKUP(F97,[1]Trainingsarten!$A$9:$K$78,10,FALSE),"")</f>
        <v/>
      </c>
      <c r="I97" s="339"/>
      <c r="J97" s="340"/>
      <c r="K97" s="341"/>
      <c r="L97" s="342"/>
      <c r="M97" s="343"/>
      <c r="N97" s="344" t="str">
        <f>IFERROR((L97/68)/(1/(I97*24)/3.6),"")</f>
        <v/>
      </c>
      <c r="O97" s="2326"/>
      <c r="P97" s="345" t="str">
        <f>IFERROR(VLOOKUP(F97,[1]Trainingsarten!$A$9:$N$84,12,FALSE),"")</f>
        <v/>
      </c>
      <c r="Q97" s="346" t="s">
        <v>14</v>
      </c>
      <c r="R97" s="346" t="str">
        <f>IFERROR(VLOOKUP(F97,[1]Trainingsarten!$A$9:$N$84,14,FALSE),"")</f>
        <v/>
      </c>
      <c r="S97" s="347" t="str">
        <f>IFERROR(L97/J97,"")</f>
        <v/>
      </c>
      <c r="T97" s="348">
        <f>T96+(K97-T96)/7</f>
        <v>37.942765420950956</v>
      </c>
      <c r="U97" s="335">
        <f>U96+(K97-U96)/42</f>
        <v>40.122864825416741</v>
      </c>
      <c r="V97" s="349">
        <f t="shared" si="3"/>
        <v>-3.1650883732028703</v>
      </c>
      <c r="W97" s="350">
        <f t="shared" si="1"/>
        <v>0.94566441319801386</v>
      </c>
    </row>
    <row r="98" spans="1:23" ht="15" x14ac:dyDescent="0.2">
      <c r="B98" s="351" t="s">
        <v>19</v>
      </c>
      <c r="C98" s="7">
        <v>43186</v>
      </c>
      <c r="D98" s="5" t="s">
        <v>88</v>
      </c>
      <c r="E98" s="2098"/>
      <c r="F98" s="324" t="s">
        <v>86</v>
      </c>
      <c r="G98" s="285">
        <v>2.0474537037037038E-2</v>
      </c>
      <c r="H98" s="326">
        <v>4.7</v>
      </c>
      <c r="I98" s="287">
        <f t="shared" si="6"/>
        <v>4.3562844759653272E-3</v>
      </c>
      <c r="J98" s="327"/>
      <c r="K98" s="289">
        <v>17</v>
      </c>
      <c r="L98" s="290">
        <v>192</v>
      </c>
      <c r="M98" s="288"/>
      <c r="N98" s="352">
        <f>IFERROR((L98/68)/(1/(I98*24)/3.6),"")</f>
        <v>1.0627284105131416</v>
      </c>
      <c r="O98" s="2324" t="s">
        <v>39</v>
      </c>
      <c r="P98" s="291" t="str">
        <f>IFERROR(VLOOKUP(F98,[1]Trainingsarten!$A$9:$N$84,12,FALSE),"")</f>
        <v/>
      </c>
      <c r="Q98" s="292" t="s">
        <v>14</v>
      </c>
      <c r="R98" s="292" t="str">
        <f>IFERROR(VLOOKUP(F98,[1]Trainingsarten!$A$9:$N$84,14,FALSE),"")</f>
        <v/>
      </c>
      <c r="S98" s="293" t="str">
        <f>IFERROR(L98/J98,"")</f>
        <v/>
      </c>
      <c r="T98" s="294">
        <f>T97+(K98-T97)/7</f>
        <v>34.950941789386533</v>
      </c>
      <c r="U98" s="295">
        <f>U97+(K98-U97)/42</f>
        <v>39.572320424811579</v>
      </c>
      <c r="V98" s="296">
        <f t="shared" si="3"/>
        <v>2.1800994044657855</v>
      </c>
      <c r="W98" s="297">
        <f t="shared" si="1"/>
        <v>0.88321689034622608</v>
      </c>
    </row>
    <row r="99" spans="1:23" ht="16" thickBot="1" x14ac:dyDescent="0.25">
      <c r="B99" s="24">
        <f>SUM(H97:H103)</f>
        <v>26.77</v>
      </c>
      <c r="C99" s="298">
        <v>43187</v>
      </c>
      <c r="D99" s="295"/>
      <c r="E99" s="2111"/>
      <c r="F99" s="324"/>
      <c r="G99" s="285"/>
      <c r="H99" s="326"/>
      <c r="I99" s="328"/>
      <c r="J99" s="327"/>
      <c r="K99" s="289"/>
      <c r="L99" s="290"/>
      <c r="M99" s="288"/>
      <c r="N99" s="352" t="str">
        <f>IFERROR((L99/68)/(1/(I99*24)/3.6),"")</f>
        <v/>
      </c>
      <c r="O99" s="2324"/>
      <c r="P99" s="291" t="str">
        <f>IFERROR(VLOOKUP(F99,[1]Trainingsarten!$A$9:$N$84,12,FALSE),"")</f>
        <v/>
      </c>
      <c r="Q99" s="292" t="s">
        <v>14</v>
      </c>
      <c r="R99" s="292" t="str">
        <f>IFERROR(VLOOKUP(F99,[1]Trainingsarten!$A$9:$N$84,14,FALSE),"")</f>
        <v/>
      </c>
      <c r="S99" s="293" t="str">
        <f>IFERROR(L99/J99,"")</f>
        <v/>
      </c>
      <c r="T99" s="294">
        <f>T98+(K99-T98)/7</f>
        <v>29.957950105188459</v>
      </c>
      <c r="U99" s="295">
        <f>U98+(K99-U98)/42</f>
        <v>38.63012231945892</v>
      </c>
      <c r="V99" s="296">
        <f t="shared" si="3"/>
        <v>4.6213786354250459</v>
      </c>
      <c r="W99" s="297">
        <f t="shared" si="1"/>
        <v>0.77550751347473523</v>
      </c>
    </row>
    <row r="100" spans="1:23" ht="15" x14ac:dyDescent="0.2">
      <c r="B100" s="26" t="s">
        <v>9</v>
      </c>
      <c r="C100" s="298">
        <v>43188</v>
      </c>
      <c r="D100" s="295"/>
      <c r="E100" s="2111"/>
      <c r="F100" s="324"/>
      <c r="G100" s="285"/>
      <c r="H100" s="326" t="str">
        <f>IFERROR(VLOOKUP(F100,[1]Trainingsarten!$A$9:$K$78,10,FALSE),"")</f>
        <v/>
      </c>
      <c r="I100" s="328"/>
      <c r="J100" s="327"/>
      <c r="K100" s="289"/>
      <c r="L100" s="290"/>
      <c r="M100" s="288"/>
      <c r="N100" s="352" t="str">
        <f>IFERROR((L100/68)/(1/(I100*24)/3.6),"")</f>
        <v/>
      </c>
      <c r="O100" s="2324"/>
      <c r="P100" s="291" t="str">
        <f>IFERROR(VLOOKUP(F100,[1]Trainingsarten!$A$9:$N$84,12,FALSE),"")</f>
        <v/>
      </c>
      <c r="Q100" s="292" t="s">
        <v>14</v>
      </c>
      <c r="R100" s="292" t="str">
        <f>IFERROR(VLOOKUP(F100,[1]Trainingsarten!$A$9:$N$84,14,FALSE),"")</f>
        <v/>
      </c>
      <c r="S100" s="293" t="str">
        <f>IFERROR(L100/J100,"")</f>
        <v/>
      </c>
      <c r="T100" s="294">
        <f>T99+(K100-T99)/7</f>
        <v>25.678242947304394</v>
      </c>
      <c r="U100" s="295">
        <f>U99+(K100-U99)/42</f>
        <v>37.710357502328947</v>
      </c>
      <c r="V100" s="296">
        <f t="shared" si="3"/>
        <v>8.6721722142704607</v>
      </c>
      <c r="W100" s="297">
        <f t="shared" si="1"/>
        <v>0.68093342646562116</v>
      </c>
    </row>
    <row r="101" spans="1:23" ht="16" thickBot="1" x14ac:dyDescent="0.25">
      <c r="B101" s="27">
        <f>SUM(K97:K103)</f>
        <v>147</v>
      </c>
      <c r="C101" s="298">
        <v>43189</v>
      </c>
      <c r="D101" s="295" t="s">
        <v>89</v>
      </c>
      <c r="E101" s="2111"/>
      <c r="F101" s="324" t="s">
        <v>18</v>
      </c>
      <c r="G101" s="285">
        <v>4.6458333333333331E-2</v>
      </c>
      <c r="H101" s="326">
        <v>12.3</v>
      </c>
      <c r="I101" s="287">
        <f t="shared" ref="I101:I102" si="7">G101/H101</f>
        <v>3.7771002710027097E-3</v>
      </c>
      <c r="J101" s="327"/>
      <c r="K101" s="289">
        <v>74</v>
      </c>
      <c r="L101" s="290">
        <v>222</v>
      </c>
      <c r="M101" s="288"/>
      <c r="N101" s="352">
        <f>IFERROR((L101/68)/(1/(I101*24)/3.6),"")</f>
        <v>1.065408895265423</v>
      </c>
      <c r="O101" s="2324" t="s">
        <v>39</v>
      </c>
      <c r="P101" s="291"/>
      <c r="Q101" s="292" t="s">
        <v>14</v>
      </c>
      <c r="R101" s="292"/>
      <c r="S101" s="293" t="str">
        <f>IFERROR(L101/J101,"")</f>
        <v/>
      </c>
      <c r="T101" s="294">
        <f>T100+(K101-T100)/7</f>
        <v>32.581351097689478</v>
      </c>
      <c r="U101" s="295">
        <f>U100+(K101-U100)/42</f>
        <v>38.574396609416354</v>
      </c>
      <c r="V101" s="296">
        <f t="shared" si="3"/>
        <v>12.032114555024553</v>
      </c>
      <c r="W101" s="297">
        <f t="shared" si="1"/>
        <v>0.84463670106342192</v>
      </c>
    </row>
    <row r="102" spans="1:23" ht="15" x14ac:dyDescent="0.2">
      <c r="B102" s="28" t="s">
        <v>20</v>
      </c>
      <c r="C102" s="298">
        <v>43190</v>
      </c>
      <c r="D102" s="295" t="s">
        <v>90</v>
      </c>
      <c r="E102" s="2111"/>
      <c r="F102" s="324" t="s">
        <v>91</v>
      </c>
      <c r="G102" s="285">
        <v>3.5949074074074071E-2</v>
      </c>
      <c r="H102" s="326">
        <v>9.77</v>
      </c>
      <c r="I102" s="287">
        <f t="shared" si="7"/>
        <v>3.6795367527199664E-3</v>
      </c>
      <c r="J102" s="327"/>
      <c r="K102" s="289">
        <v>56</v>
      </c>
      <c r="L102" s="290">
        <v>221</v>
      </c>
      <c r="M102" s="288"/>
      <c r="N102" s="352">
        <f>IFERROR((L102/68)/(1/(I102*24)/3.6),"")</f>
        <v>1.0332139201637665</v>
      </c>
      <c r="O102" s="2324" t="s">
        <v>39</v>
      </c>
      <c r="P102" s="291" t="str">
        <f>IFERROR(VLOOKUP(F102,[1]Trainingsarten!$A$9:$N$84,12,FALSE),"")</f>
        <v/>
      </c>
      <c r="Q102" s="292" t="s">
        <v>14</v>
      </c>
      <c r="R102" s="292" t="str">
        <f>IFERROR(VLOOKUP(F102,[1]Trainingsarten!$A$9:$N$84,14,FALSE),"")</f>
        <v/>
      </c>
      <c r="S102" s="293" t="str">
        <f>IFERROR(L102/J102,"")</f>
        <v/>
      </c>
      <c r="T102" s="294">
        <f>T101+(K102-T101)/7</f>
        <v>35.926872369448127</v>
      </c>
      <c r="U102" s="295">
        <f>U101+(K102-U101)/42</f>
        <v>38.989291928239773</v>
      </c>
      <c r="V102" s="296">
        <f t="shared" si="3"/>
        <v>5.9930455117268764</v>
      </c>
      <c r="W102" s="297">
        <f t="shared" si="1"/>
        <v>0.92145485574787911</v>
      </c>
    </row>
    <row r="103" spans="1:23" ht="16" thickBot="1" x14ac:dyDescent="0.25">
      <c r="B103" s="29">
        <f>AVERAGE(W97:W103)</f>
        <v>0.83721373037998426</v>
      </c>
      <c r="C103" s="353">
        <v>43191</v>
      </c>
      <c r="D103" s="354"/>
      <c r="E103" s="2114"/>
      <c r="F103" s="355"/>
      <c r="G103" s="307"/>
      <c r="H103" s="308"/>
      <c r="I103" s="309"/>
      <c r="J103" s="356"/>
      <c r="K103" s="311"/>
      <c r="L103" s="312"/>
      <c r="M103" s="310"/>
      <c r="N103" s="40" t="str">
        <f>IFERROR((L103/68)/(1/(I103*24)/3.6),"")</f>
        <v/>
      </c>
      <c r="O103" s="2325"/>
      <c r="P103" s="313" t="str">
        <f>IFERROR(VLOOKUP(F103,[1]Trainingsarten!$A$9:$N$84,12,FALSE),"")</f>
        <v/>
      </c>
      <c r="Q103" s="314" t="s">
        <v>14</v>
      </c>
      <c r="R103" s="314" t="str">
        <f>IFERROR(VLOOKUP(F103,[1]Trainingsarten!$A$9:$N$84,14,FALSE),"")</f>
        <v/>
      </c>
      <c r="S103" s="43" t="str">
        <f>IFERROR(L103/J103,"")</f>
        <v/>
      </c>
      <c r="T103" s="315">
        <f>T102+(K103-T102)/7</f>
        <v>30.794462030955536</v>
      </c>
      <c r="U103" s="45">
        <f>U102+(K103-U102)/42</f>
        <v>38.060975453757877</v>
      </c>
      <c r="V103" s="316">
        <f t="shared" si="3"/>
        <v>3.0624195587916461</v>
      </c>
      <c r="W103" s="317">
        <f t="shared" si="1"/>
        <v>0.80908231236399131</v>
      </c>
    </row>
    <row r="104" spans="1:23" ht="16" thickBot="1" x14ac:dyDescent="0.25">
      <c r="B104" s="357">
        <f>B97+1</f>
        <v>14</v>
      </c>
      <c r="C104" s="358">
        <v>43192</v>
      </c>
      <c r="D104" s="50" t="s">
        <v>92</v>
      </c>
      <c r="E104" s="2101"/>
      <c r="F104" s="51" t="s">
        <v>18</v>
      </c>
      <c r="G104" s="52">
        <v>3.7592592592592594E-2</v>
      </c>
      <c r="H104" s="116">
        <v>10.4</v>
      </c>
      <c r="I104" s="359">
        <f>G104/H104</f>
        <v>3.6146723646723646E-3</v>
      </c>
      <c r="J104" s="118"/>
      <c r="K104" s="56">
        <v>63</v>
      </c>
      <c r="L104" s="57">
        <v>230</v>
      </c>
      <c r="M104" s="166"/>
      <c r="N104" s="59">
        <f>IFERROR((L104/68)/(1/(I104*24)/3.6),"")</f>
        <v>1.0563348416289593</v>
      </c>
      <c r="O104" s="2313" t="s">
        <v>39</v>
      </c>
      <c r="P104" s="319"/>
      <c r="Q104" s="61" t="s">
        <v>14</v>
      </c>
      <c r="R104" s="61"/>
      <c r="S104" s="360" t="str">
        <f>IFERROR(L104/J104,"")</f>
        <v/>
      </c>
      <c r="T104" s="321">
        <f>T103+(K104-T103)/7</f>
        <v>35.395253169390458</v>
      </c>
      <c r="U104" s="50">
        <f>U103+(K104-U103)/42</f>
        <v>38.654761752477924</v>
      </c>
      <c r="V104" s="120">
        <f t="shared" si="3"/>
        <v>7.2665134228023405</v>
      </c>
      <c r="W104" s="322">
        <f t="shared" si="1"/>
        <v>0.91567640219956814</v>
      </c>
    </row>
    <row r="105" spans="1:23" ht="15" x14ac:dyDescent="0.2">
      <c r="B105" s="361" t="s">
        <v>19</v>
      </c>
      <c r="C105" s="298">
        <v>43193</v>
      </c>
      <c r="D105" s="295" t="s">
        <v>93</v>
      </c>
      <c r="E105" s="2111"/>
      <c r="F105" s="324" t="s">
        <v>86</v>
      </c>
      <c r="G105" s="325">
        <v>2.0486111111111111E-2</v>
      </c>
      <c r="H105" s="326">
        <v>3.97</v>
      </c>
      <c r="I105" s="287">
        <f t="shared" ref="I105:I106" si="8">G105/H105</f>
        <v>5.1602294990204306E-3</v>
      </c>
      <c r="J105" s="327">
        <v>113</v>
      </c>
      <c r="K105" s="289">
        <v>17</v>
      </c>
      <c r="L105" s="290">
        <v>161</v>
      </c>
      <c r="M105" s="288"/>
      <c r="N105" s="127">
        <f>IFERROR((L105/68)/(1/(I105*24)/3.6),"")</f>
        <v>1.0556008297525556</v>
      </c>
      <c r="O105" s="2324" t="s">
        <v>39</v>
      </c>
      <c r="P105" s="291" t="str">
        <f>IFERROR(VLOOKUP(F105,[1]Trainingsarten!$A$9:$N$84,12,FALSE),"")</f>
        <v/>
      </c>
      <c r="Q105" s="292" t="s">
        <v>14</v>
      </c>
      <c r="R105" s="292" t="str">
        <f>IFERROR(VLOOKUP(F105,[1]Trainingsarten!$A$9:$N$84,14,FALSE),"")</f>
        <v/>
      </c>
      <c r="S105" s="293">
        <f>IFERROR(L105/J105,"")</f>
        <v>1.4247787610619469</v>
      </c>
      <c r="T105" s="294">
        <f>T104+(K105-T104)/7</f>
        <v>32.767359859477537</v>
      </c>
      <c r="U105" s="295">
        <f>U104+(K105-U104)/42</f>
        <v>38.139172186942737</v>
      </c>
      <c r="V105" s="296">
        <f t="shared" si="3"/>
        <v>3.2595085830874666</v>
      </c>
      <c r="W105" s="297">
        <f t="shared" ref="W105:W168" si="9">T105/U105</f>
        <v>0.85915236174674281</v>
      </c>
    </row>
    <row r="106" spans="1:23" ht="16" thickBot="1" x14ac:dyDescent="0.25">
      <c r="B106" s="24">
        <f>SUM(H104:H110)</f>
        <v>44.34</v>
      </c>
      <c r="C106" s="298">
        <v>43194</v>
      </c>
      <c r="D106" s="295" t="s">
        <v>94</v>
      </c>
      <c r="E106" s="2111"/>
      <c r="F106" s="324" t="s">
        <v>91</v>
      </c>
      <c r="G106" s="325">
        <v>3.1296296296296301E-2</v>
      </c>
      <c r="H106" s="326">
        <v>8.27</v>
      </c>
      <c r="I106" s="287">
        <f t="shared" si="8"/>
        <v>3.784316359890726E-3</v>
      </c>
      <c r="J106" s="327">
        <v>136</v>
      </c>
      <c r="K106" s="289">
        <v>48</v>
      </c>
      <c r="L106" s="290">
        <v>219</v>
      </c>
      <c r="M106" s="288"/>
      <c r="N106" s="127">
        <f>IFERROR((L106/68)/(1/(I106*24)/3.6),"")</f>
        <v>1.0530194181662995</v>
      </c>
      <c r="O106" s="2324" t="s">
        <v>39</v>
      </c>
      <c r="P106" s="291" t="str">
        <f>IFERROR(VLOOKUP(F106,[1]Trainingsarten!$A$9:$N$84,12,FALSE),"")</f>
        <v/>
      </c>
      <c r="Q106" s="292" t="s">
        <v>14</v>
      </c>
      <c r="R106" s="292" t="str">
        <f>IFERROR(VLOOKUP(F106,[1]Trainingsarten!$A$9:$N$84,14,FALSE),"")</f>
        <v/>
      </c>
      <c r="S106" s="293">
        <f>IFERROR(L106/J106,"")</f>
        <v>1.6102941176470589</v>
      </c>
      <c r="T106" s="294">
        <f>T105+(K106-T105)/7</f>
        <v>34.943451308123606</v>
      </c>
      <c r="U106" s="295">
        <f>U105+(K106-U105)/42</f>
        <v>38.373953801539336</v>
      </c>
      <c r="V106" s="296">
        <f t="shared" si="3"/>
        <v>5.3718123274652001</v>
      </c>
      <c r="W106" s="297">
        <f t="shared" si="9"/>
        <v>0.91060336104125605</v>
      </c>
    </row>
    <row r="107" spans="1:23" ht="15" x14ac:dyDescent="0.2">
      <c r="B107" s="26" t="s">
        <v>9</v>
      </c>
      <c r="C107" s="298">
        <v>43195</v>
      </c>
      <c r="D107" s="295"/>
      <c r="E107" s="2111"/>
      <c r="F107" s="324"/>
      <c r="G107" s="325"/>
      <c r="H107" s="326" t="str">
        <f>IFERROR(VLOOKUP(F107,[1]Trainingsarten!$A$9:$K$78,10,FALSE),"")</f>
        <v/>
      </c>
      <c r="I107" s="328"/>
      <c r="J107" s="327"/>
      <c r="K107" s="289"/>
      <c r="L107" s="290"/>
      <c r="M107" s="288"/>
      <c r="N107" s="127" t="str">
        <f>IFERROR((L107/68)/(1/(I107*24)/3.6),"")</f>
        <v/>
      </c>
      <c r="O107" s="2324"/>
      <c r="P107" s="291" t="str">
        <f>IFERROR(VLOOKUP(F107,[1]Trainingsarten!$A$9:$N$84,12,FALSE),"")</f>
        <v/>
      </c>
      <c r="Q107" s="292" t="s">
        <v>14</v>
      </c>
      <c r="R107" s="292" t="str">
        <f>IFERROR(VLOOKUP(F107,[1]Trainingsarten!$A$9:$N$84,14,FALSE),"")</f>
        <v/>
      </c>
      <c r="S107" s="293" t="str">
        <f>IFERROR(L107/J107,"")</f>
        <v/>
      </c>
      <c r="T107" s="294">
        <f>T106+(K107-T106)/7</f>
        <v>29.951529692677376</v>
      </c>
      <c r="U107" s="295">
        <f>U106+(K107-U106)/42</f>
        <v>37.460288234836021</v>
      </c>
      <c r="V107" s="296">
        <f t="shared" si="3"/>
        <v>3.4305024934157302</v>
      </c>
      <c r="W107" s="297">
        <f t="shared" si="9"/>
        <v>0.79955417067037116</v>
      </c>
    </row>
    <row r="108" spans="1:23" ht="16" thickBot="1" x14ac:dyDescent="0.25">
      <c r="B108" s="27">
        <f>SUM(K104:K110)</f>
        <v>256</v>
      </c>
      <c r="C108" s="298">
        <v>43196</v>
      </c>
      <c r="D108" s="295"/>
      <c r="E108" s="2111"/>
      <c r="F108" s="324"/>
      <c r="G108" s="325"/>
      <c r="H108" s="326" t="str">
        <f>IFERROR(VLOOKUP(F108,[1]Trainingsarten!$A$9:$K$78,10,FALSE),"")</f>
        <v/>
      </c>
      <c r="I108" s="328"/>
      <c r="J108" s="327"/>
      <c r="K108" s="289"/>
      <c r="L108" s="290"/>
      <c r="M108" s="288"/>
      <c r="N108" s="127" t="str">
        <f>IFERROR((L108/68)/(1/(I108*24)/3.6),"")</f>
        <v/>
      </c>
      <c r="O108" s="2324"/>
      <c r="P108" s="291" t="str">
        <f>IFERROR(VLOOKUP(F108,[1]Trainingsarten!$A$9:$N$84,12,FALSE),"")</f>
        <v/>
      </c>
      <c r="Q108" s="292" t="s">
        <v>14</v>
      </c>
      <c r="R108" s="292" t="str">
        <f>IFERROR(VLOOKUP(F108,[1]Trainingsarten!$A$9:$N$84,14,FALSE),"")</f>
        <v/>
      </c>
      <c r="S108" s="293" t="str">
        <f>IFERROR(L108/J108,"")</f>
        <v/>
      </c>
      <c r="T108" s="294">
        <f>T107+(K108-T107)/7</f>
        <v>25.67273973658061</v>
      </c>
      <c r="U108" s="295">
        <f>U107+(K108-U107)/42</f>
        <v>36.56837661019707</v>
      </c>
      <c r="V108" s="296">
        <f t="shared" si="3"/>
        <v>7.5087585421586454</v>
      </c>
      <c r="W108" s="297">
        <f t="shared" si="9"/>
        <v>0.70204756449105754</v>
      </c>
    </row>
    <row r="109" spans="1:23" ht="15" x14ac:dyDescent="0.2">
      <c r="B109" s="28" t="s">
        <v>20</v>
      </c>
      <c r="C109" s="298">
        <v>43197</v>
      </c>
      <c r="D109" s="295" t="s">
        <v>95</v>
      </c>
      <c r="E109" s="2111"/>
      <c r="F109" s="324" t="s">
        <v>18</v>
      </c>
      <c r="G109" s="325">
        <v>4.1921296296296297E-2</v>
      </c>
      <c r="H109" s="326">
        <v>11.4</v>
      </c>
      <c r="I109" s="287">
        <f t="shared" ref="I109:I117" si="10">G109/H109</f>
        <v>3.6773066926575697E-3</v>
      </c>
      <c r="J109" s="327">
        <v>141</v>
      </c>
      <c r="K109" s="289">
        <v>72</v>
      </c>
      <c r="L109" s="290">
        <v>229</v>
      </c>
      <c r="M109" s="288"/>
      <c r="N109" s="127">
        <f>IFERROR((L109/68)/(1/(I109*24)/3.6),"")</f>
        <v>1.0699664602683179</v>
      </c>
      <c r="O109" s="2324" t="s">
        <v>39</v>
      </c>
      <c r="P109" s="291"/>
      <c r="Q109" s="292" t="s">
        <v>14</v>
      </c>
      <c r="R109" s="292"/>
      <c r="S109" s="293">
        <f>IFERROR(L109/J109,"")</f>
        <v>1.624113475177305</v>
      </c>
      <c r="T109" s="294">
        <f>T108+(K109-T108)/7</f>
        <v>32.29091977421195</v>
      </c>
      <c r="U109" s="295">
        <f>U108+(K109-U108)/42</f>
        <v>37.411986690906666</v>
      </c>
      <c r="V109" s="296">
        <f t="shared" si="3"/>
        <v>10.895636873616461</v>
      </c>
      <c r="W109" s="297">
        <f t="shared" si="9"/>
        <v>0.86311694807858363</v>
      </c>
    </row>
    <row r="110" spans="1:23" customFormat="1" ht="16" thickBot="1" x14ac:dyDescent="0.25">
      <c r="A110" s="1"/>
      <c r="B110" s="29">
        <f>AVERAGE(W104:W110)</f>
        <v>0.85609300999807125</v>
      </c>
      <c r="C110" s="133">
        <v>43198</v>
      </c>
      <c r="D110" s="362" t="s">
        <v>96</v>
      </c>
      <c r="E110" s="2115"/>
      <c r="F110" s="69" t="s">
        <v>91</v>
      </c>
      <c r="G110" s="70">
        <v>4.3923611111111115E-2</v>
      </c>
      <c r="H110" s="71">
        <v>10.3</v>
      </c>
      <c r="I110" s="72">
        <f t="shared" si="10"/>
        <v>4.2644282632146712E-3</v>
      </c>
      <c r="J110" s="73">
        <v>127</v>
      </c>
      <c r="K110" s="74">
        <v>56</v>
      </c>
      <c r="L110" s="75"/>
      <c r="M110" s="76"/>
      <c r="N110" s="77"/>
      <c r="O110" s="2316" t="s">
        <v>39</v>
      </c>
      <c r="P110" s="78" t="str">
        <f>IFERROR(VLOOKUP(F110,[1]Trainingsarten!$A$9:$N$84,12,FALSE),"")</f>
        <v/>
      </c>
      <c r="Q110" s="79" t="s">
        <v>14</v>
      </c>
      <c r="R110" s="79" t="str">
        <f>IFERROR(VLOOKUP(F110,[1]Trainingsarten!$A$9:$N$84,14,FALSE),"")</f>
        <v/>
      </c>
      <c r="S110" s="43"/>
      <c r="T110" s="80">
        <f>T109+(K110-T109)/7</f>
        <v>35.677931235038812</v>
      </c>
      <c r="U110" s="68">
        <f>U109+(K110-U109)/42</f>
        <v>37.854558436361266</v>
      </c>
      <c r="V110" s="81">
        <f t="shared" si="3"/>
        <v>5.1210669166947156</v>
      </c>
      <c r="W110" s="82">
        <f t="shared" si="9"/>
        <v>0.94250026175891966</v>
      </c>
    </row>
    <row r="111" spans="1:23" ht="16" thickBot="1" x14ac:dyDescent="0.25">
      <c r="B111" s="363">
        <f>B104+1</f>
        <v>15</v>
      </c>
      <c r="C111" s="364">
        <v>43199</v>
      </c>
      <c r="D111" s="365"/>
      <c r="E111" s="2116"/>
      <c r="F111" s="366"/>
      <c r="G111" s="367"/>
      <c r="H111" s="368" t="str">
        <f>IFERROR(VLOOKUP(F111,[1]Trainingsarten!$A$9:$K$78,10,FALSE),"")</f>
        <v/>
      </c>
      <c r="I111" s="369"/>
      <c r="J111" s="370"/>
      <c r="K111" s="371"/>
      <c r="L111" s="372"/>
      <c r="M111" s="373"/>
      <c r="N111" s="374" t="str">
        <f>IFERROR((L111/68)/(1/(I111*24)/3.6),"")</f>
        <v/>
      </c>
      <c r="O111" s="2327"/>
      <c r="P111" s="375" t="str">
        <f>IFERROR(VLOOKUP(F111,[1]Trainingsarten!$A$9:$N$84,12,FALSE),"")</f>
        <v/>
      </c>
      <c r="Q111" s="376" t="s">
        <v>14</v>
      </c>
      <c r="R111" s="376" t="str">
        <f>IFERROR(VLOOKUP(F111,[1]Trainingsarten!$A$9:$N$84,14,FALSE),"")</f>
        <v/>
      </c>
      <c r="S111" s="377" t="str">
        <f>IFERROR(L111/J111,"")</f>
        <v/>
      </c>
      <c r="T111" s="378">
        <f>T110+(K111-T110)/7</f>
        <v>30.581083915747556</v>
      </c>
      <c r="U111" s="365">
        <f>U110+(K111-U110)/42</f>
        <v>36.953259425971709</v>
      </c>
      <c r="V111" s="379">
        <f t="shared" si="3"/>
        <v>2.1766272013224537</v>
      </c>
      <c r="W111" s="380">
        <f t="shared" si="9"/>
        <v>0.82756120544685641</v>
      </c>
    </row>
    <row r="112" spans="1:23" ht="15" x14ac:dyDescent="0.2">
      <c r="B112" s="381" t="s">
        <v>19</v>
      </c>
      <c r="C112" s="7">
        <v>43200</v>
      </c>
      <c r="D112" s="5" t="s">
        <v>97</v>
      </c>
      <c r="E112" s="2098"/>
      <c r="F112" s="302" t="s">
        <v>91</v>
      </c>
      <c r="G112" s="325">
        <v>4.3449074074074077E-2</v>
      </c>
      <c r="H112" s="303">
        <v>10.199999999999999</v>
      </c>
      <c r="I112" s="304">
        <f t="shared" si="10"/>
        <v>4.2597131445170668E-3</v>
      </c>
      <c r="J112" s="382">
        <v>124</v>
      </c>
      <c r="K112" s="289">
        <v>56</v>
      </c>
      <c r="L112" s="290">
        <v>194</v>
      </c>
      <c r="M112" s="305"/>
      <c r="N112" s="127">
        <f>IFERROR((L112/68)/(1/(I112*24)/3.6),"")</f>
        <v>1.0499942329873129</v>
      </c>
      <c r="O112" s="2324" t="s">
        <v>39</v>
      </c>
      <c r="P112" s="291" t="str">
        <f>IFERROR(VLOOKUP(F112,[1]Trainingsarten!$A$9:$N$84,12,FALSE),"")</f>
        <v/>
      </c>
      <c r="Q112" s="292" t="s">
        <v>14</v>
      </c>
      <c r="R112" s="292" t="str">
        <f>IFERROR(VLOOKUP(F112,[1]Trainingsarten!$A$9:$N$84,14,FALSE),"")</f>
        <v/>
      </c>
      <c r="S112" s="293">
        <f>IFERROR(L112/J112,"")</f>
        <v>1.564516129032258</v>
      </c>
      <c r="T112" s="294">
        <f>T111+(K112-T111)/7</f>
        <v>34.212357642069335</v>
      </c>
      <c r="U112" s="295">
        <f>U111+(K112-U111)/42</f>
        <v>37.406753249162861</v>
      </c>
      <c r="V112" s="296">
        <f t="shared" si="3"/>
        <v>6.3721755102241531</v>
      </c>
      <c r="W112" s="297">
        <f t="shared" si="9"/>
        <v>0.91460377259111592</v>
      </c>
    </row>
    <row r="113" spans="2:23" ht="16" thickBot="1" x14ac:dyDescent="0.25">
      <c r="B113" s="24">
        <f>SUM(H111:H117)</f>
        <v>38.200000000000003</v>
      </c>
      <c r="C113" s="298">
        <v>43201</v>
      </c>
      <c r="D113" s="295" t="s">
        <v>98</v>
      </c>
      <c r="E113" s="2111"/>
      <c r="F113" s="383" t="s">
        <v>18</v>
      </c>
      <c r="G113" s="325">
        <v>2.6493055555555558E-2</v>
      </c>
      <c r="H113" s="384">
        <v>7.22</v>
      </c>
      <c r="I113" s="385">
        <f t="shared" si="10"/>
        <v>3.6693982763927368E-3</v>
      </c>
      <c r="J113" s="386">
        <v>139</v>
      </c>
      <c r="K113" s="289">
        <v>45</v>
      </c>
      <c r="L113" s="290">
        <v>225</v>
      </c>
      <c r="M113" s="387"/>
      <c r="N113" s="127">
        <f>IFERROR((L113/68)/(1/(I113*24)/3.6),"")</f>
        <v>1.0490162131334531</v>
      </c>
      <c r="O113" s="2324" t="s">
        <v>39</v>
      </c>
      <c r="P113" s="291"/>
      <c r="Q113" s="292" t="s">
        <v>14</v>
      </c>
      <c r="R113" s="292"/>
      <c r="S113" s="293">
        <f>IFERROR(L113/J113,"")</f>
        <v>1.6187050359712229</v>
      </c>
      <c r="T113" s="294">
        <f>T112+(K113-T112)/7</f>
        <v>35.753449407487999</v>
      </c>
      <c r="U113" s="295">
        <f>U112+(K113-U112)/42</f>
        <v>37.58754483846851</v>
      </c>
      <c r="V113" s="296">
        <f t="shared" si="3"/>
        <v>3.1943956070935258</v>
      </c>
      <c r="W113" s="297">
        <f t="shared" si="9"/>
        <v>0.95120470254541789</v>
      </c>
    </row>
    <row r="114" spans="2:23" ht="15" x14ac:dyDescent="0.2">
      <c r="B114" s="26" t="s">
        <v>9</v>
      </c>
      <c r="C114" s="298">
        <v>43202</v>
      </c>
      <c r="D114" s="295"/>
      <c r="E114" s="2111"/>
      <c r="F114" s="388"/>
      <c r="G114" s="325"/>
      <c r="H114" s="389" t="str">
        <f>IFERROR(VLOOKUP(F114,[1]Trainingsarten!$A$9:$K$78,10,FALSE),"")</f>
        <v/>
      </c>
      <c r="I114" s="390"/>
      <c r="J114" s="391"/>
      <c r="K114" s="289"/>
      <c r="L114" s="290"/>
      <c r="M114" s="387"/>
      <c r="N114" s="127" t="str">
        <f>IFERROR((L114/68)/(1/(I114*24)/3.6),"")</f>
        <v/>
      </c>
      <c r="O114" s="2324"/>
      <c r="P114" s="291" t="str">
        <f>IFERROR(VLOOKUP(F114,[1]Trainingsarten!$A$9:$N$84,12,FALSE),"")</f>
        <v/>
      </c>
      <c r="Q114" s="292" t="s">
        <v>14</v>
      </c>
      <c r="R114" s="292" t="str">
        <f>IFERROR(VLOOKUP(F114,[1]Trainingsarten!$A$9:$N$84,14,FALSE),"")</f>
        <v/>
      </c>
      <c r="S114" s="293" t="str">
        <f>IFERROR(L114/J114,"")</f>
        <v/>
      </c>
      <c r="T114" s="294">
        <f>T113+(K114-T113)/7</f>
        <v>30.645813777846854</v>
      </c>
      <c r="U114" s="295">
        <f>U113+(K114-U113)/42</f>
        <v>36.692603294695452</v>
      </c>
      <c r="V114" s="296">
        <f t="shared" si="3"/>
        <v>1.8340954309805113</v>
      </c>
      <c r="W114" s="297">
        <f t="shared" si="9"/>
        <v>0.83520412906426933</v>
      </c>
    </row>
    <row r="115" spans="2:23" ht="16" thickBot="1" x14ac:dyDescent="0.25">
      <c r="B115" s="27">
        <f>SUM(K111:K117)</f>
        <v>215</v>
      </c>
      <c r="C115" s="298">
        <v>43203</v>
      </c>
      <c r="D115" s="295" t="s">
        <v>99</v>
      </c>
      <c r="E115" s="2111"/>
      <c r="F115" s="388" t="s">
        <v>91</v>
      </c>
      <c r="G115" s="325">
        <v>4.4722222222222219E-2</v>
      </c>
      <c r="H115" s="389">
        <v>11.39</v>
      </c>
      <c r="I115" s="392">
        <f t="shared" si="10"/>
        <v>3.926446200370695E-3</v>
      </c>
      <c r="J115" s="391">
        <v>129</v>
      </c>
      <c r="K115" s="289">
        <v>65</v>
      </c>
      <c r="L115" s="290">
        <v>213</v>
      </c>
      <c r="M115" s="393"/>
      <c r="N115" s="127">
        <f>IFERROR((L115/68)/(1/(I115*24)/3.6),"")</f>
        <v>1.0626349222744409</v>
      </c>
      <c r="O115" s="2324" t="s">
        <v>39</v>
      </c>
      <c r="P115" s="291" t="str">
        <f>IFERROR(VLOOKUP(F115,[1]Trainingsarten!$A$9:$N$84,12,FALSE),"")</f>
        <v/>
      </c>
      <c r="Q115" s="292" t="s">
        <v>14</v>
      </c>
      <c r="R115" s="292" t="str">
        <f>IFERROR(VLOOKUP(F115,[1]Trainingsarten!$A$9:$N$84,14,FALSE),"")</f>
        <v/>
      </c>
      <c r="S115" s="293">
        <f>IFERROR(L115/J115,"")</f>
        <v>1.6511627906976745</v>
      </c>
      <c r="T115" s="294">
        <f>T114+(K115-T114)/7</f>
        <v>35.553554666725873</v>
      </c>
      <c r="U115" s="295">
        <f>U114+(K115-U114)/42</f>
        <v>37.366588930536039</v>
      </c>
      <c r="V115" s="296">
        <f t="shared" si="3"/>
        <v>6.0467895168485981</v>
      </c>
      <c r="W115" s="297">
        <f t="shared" si="9"/>
        <v>0.95147980279440081</v>
      </c>
    </row>
    <row r="116" spans="2:23" ht="15" x14ac:dyDescent="0.2">
      <c r="B116" s="28" t="s">
        <v>20</v>
      </c>
      <c r="C116" s="298">
        <v>43204</v>
      </c>
      <c r="D116" s="295"/>
      <c r="E116" s="2111"/>
      <c r="F116" s="394"/>
      <c r="G116" s="325"/>
      <c r="H116" s="395" t="str">
        <f>IFERROR(VLOOKUP(F116,[1]Trainingsarten!$A$9:$K$78,10,FALSE),"")</f>
        <v/>
      </c>
      <c r="I116" s="396"/>
      <c r="J116" s="397"/>
      <c r="K116" s="289"/>
      <c r="L116" s="290"/>
      <c r="M116" s="393"/>
      <c r="N116" s="127" t="str">
        <f>IFERROR((L116/68)/(1/(I116*24)/3.6),"")</f>
        <v/>
      </c>
      <c r="O116" s="2324"/>
      <c r="P116" s="291" t="str">
        <f>IFERROR(VLOOKUP(F116,[1]Trainingsarten!$A$9:$N$84,12,FALSE),"")</f>
        <v/>
      </c>
      <c r="Q116" s="292" t="s">
        <v>14</v>
      </c>
      <c r="R116" s="292" t="str">
        <f>IFERROR(VLOOKUP(F116,[1]Trainingsarten!$A$9:$N$84,14,FALSE),"")</f>
        <v/>
      </c>
      <c r="S116" s="293" t="str">
        <f>IFERROR(L116/J116,"")</f>
        <v/>
      </c>
      <c r="T116" s="294">
        <f>T115+(K116-T115)/7</f>
        <v>30.474475428622178</v>
      </c>
      <c r="U116" s="295">
        <f>U115+(K116-U115)/42</f>
        <v>36.476908241713751</v>
      </c>
      <c r="V116" s="296">
        <f t="shared" si="3"/>
        <v>1.8130342638101666</v>
      </c>
      <c r="W116" s="297">
        <f t="shared" si="9"/>
        <v>0.83544568050240087</v>
      </c>
    </row>
    <row r="117" spans="2:23" ht="16" thickBot="1" x14ac:dyDescent="0.25">
      <c r="B117" s="29">
        <f>AVERAGE(W111:W117)</f>
        <v>0.88801940760992826</v>
      </c>
      <c r="C117" s="247">
        <v>43205</v>
      </c>
      <c r="D117" s="45" t="s">
        <v>100</v>
      </c>
      <c r="E117" s="2109"/>
      <c r="F117" s="398" t="s">
        <v>101</v>
      </c>
      <c r="G117" s="399">
        <v>4.1643518518518517E-2</v>
      </c>
      <c r="H117" s="400">
        <v>9.39</v>
      </c>
      <c r="I117" s="401">
        <f t="shared" si="10"/>
        <v>4.4348795014396711E-3</v>
      </c>
      <c r="J117" s="402">
        <v>135</v>
      </c>
      <c r="K117" s="311">
        <v>49</v>
      </c>
      <c r="L117" s="312">
        <v>189</v>
      </c>
      <c r="M117" s="310"/>
      <c r="N117" s="40">
        <f>IFERROR((L117/68)/(1/(I117*24)/3.6),"")</f>
        <v>1.0649971809810186</v>
      </c>
      <c r="O117" s="2325" t="s">
        <v>39</v>
      </c>
      <c r="P117" s="313" t="str">
        <f>IFERROR(VLOOKUP(F117,[1]Trainingsarten!$A$9:$N$84,12,FALSE),"")</f>
        <v/>
      </c>
      <c r="Q117" s="314" t="s">
        <v>14</v>
      </c>
      <c r="R117" s="314" t="str">
        <f>IFERROR(VLOOKUP(F117,[1]Trainingsarten!$A$9:$N$84,14,FALSE),"")</f>
        <v/>
      </c>
      <c r="S117" s="43">
        <f>IFERROR(L117/J117,"")</f>
        <v>1.4</v>
      </c>
      <c r="T117" s="315">
        <f>T116+(K117-T116)/7</f>
        <v>33.120978938819007</v>
      </c>
      <c r="U117" s="45">
        <f>U116+(K117-U116)/42</f>
        <v>36.775077093101515</v>
      </c>
      <c r="V117" s="316">
        <f t="shared" si="3"/>
        <v>6.0024328130915734</v>
      </c>
      <c r="W117" s="317">
        <f t="shared" si="9"/>
        <v>0.90063656032503692</v>
      </c>
    </row>
    <row r="118" spans="2:23" ht="16" thickBot="1" x14ac:dyDescent="0.25">
      <c r="B118" s="403">
        <f>B111+1</f>
        <v>16</v>
      </c>
      <c r="C118" s="358">
        <v>43206</v>
      </c>
      <c r="D118" s="50"/>
      <c r="E118" s="2101"/>
      <c r="F118" s="249"/>
      <c r="G118" s="52"/>
      <c r="H118" s="116" t="str">
        <f>IFERROR(VLOOKUP(F118,[1]Trainingsarten!$A$9:$K$78,10,FALSE),"")</f>
        <v/>
      </c>
      <c r="I118" s="117"/>
      <c r="J118" s="118"/>
      <c r="K118" s="56"/>
      <c r="L118" s="57"/>
      <c r="M118" s="166"/>
      <c r="N118" s="59" t="str">
        <f>IFERROR((L118/68)/(1/(I118*24)/3.6),"")</f>
        <v/>
      </c>
      <c r="O118" s="2313"/>
      <c r="P118" s="319" t="str">
        <f>IFERROR(VLOOKUP(F118,[1]Trainingsarten!$A$9:$N$84,12,FALSE),"")</f>
        <v/>
      </c>
      <c r="Q118" s="61" t="s">
        <v>14</v>
      </c>
      <c r="R118" s="61" t="str">
        <f>IFERROR(VLOOKUP(F118,[1]Trainingsarten!$A$9:$N$84,14,FALSE),"")</f>
        <v/>
      </c>
      <c r="S118" s="404" t="str">
        <f>IFERROR(L118/J118,"")</f>
        <v/>
      </c>
      <c r="T118" s="321">
        <f>T117+(K118-T117)/7</f>
        <v>28.38941051898772</v>
      </c>
      <c r="U118" s="50">
        <f>U117+(K118-U117)/42</f>
        <v>35.899480019456242</v>
      </c>
      <c r="V118" s="120">
        <f t="shared" si="3"/>
        <v>3.6540981542825079</v>
      </c>
      <c r="W118" s="322">
        <f t="shared" si="9"/>
        <v>0.79080283345613001</v>
      </c>
    </row>
    <row r="119" spans="2:23" ht="15" x14ac:dyDescent="0.2">
      <c r="B119" s="405" t="s">
        <v>19</v>
      </c>
      <c r="C119" s="298">
        <v>43207</v>
      </c>
      <c r="D119" s="295"/>
      <c r="E119" s="2111"/>
      <c r="F119" s="394"/>
      <c r="G119" s="325"/>
      <c r="H119" s="395" t="str">
        <f>IFERROR(VLOOKUP(F119,[1]Trainingsarten!$A$9:$K$78,10,FALSE),"")</f>
        <v/>
      </c>
      <c r="I119" s="396"/>
      <c r="J119" s="397"/>
      <c r="K119" s="289"/>
      <c r="L119" s="290"/>
      <c r="M119" s="406"/>
      <c r="N119" s="127" t="str">
        <f>IFERROR((L119/68)/(1/(I119*24)/3.6),"")</f>
        <v/>
      </c>
      <c r="O119" s="2324"/>
      <c r="P119" s="291" t="str">
        <f>IFERROR(VLOOKUP(F119,[1]Trainingsarten!$A$9:$N$84,12,FALSE),"")</f>
        <v/>
      </c>
      <c r="Q119" s="292" t="s">
        <v>14</v>
      </c>
      <c r="R119" s="292" t="str">
        <f>IFERROR(VLOOKUP(F119,[1]Trainingsarten!$A$9:$N$84,14,FALSE),"")</f>
        <v/>
      </c>
      <c r="S119" s="293" t="str">
        <f>IFERROR(L119/J119,"")</f>
        <v/>
      </c>
      <c r="T119" s="294">
        <f>T118+(K119-T118)/7</f>
        <v>24.333780444846617</v>
      </c>
      <c r="U119" s="295">
        <f>U118+(K119-U118)/42</f>
        <v>35.044730495183472</v>
      </c>
      <c r="V119" s="296">
        <f t="shared" si="3"/>
        <v>7.5100695004685214</v>
      </c>
      <c r="W119" s="297">
        <f t="shared" si="9"/>
        <v>0.69436346352245559</v>
      </c>
    </row>
    <row r="120" spans="2:23" ht="16" thickBot="1" x14ac:dyDescent="0.25">
      <c r="B120" s="24">
        <f>SUM(H118:H124)</f>
        <v>28.369999999999997</v>
      </c>
      <c r="C120" s="298">
        <v>43208</v>
      </c>
      <c r="D120" s="295" t="s">
        <v>102</v>
      </c>
      <c r="E120" s="2111"/>
      <c r="F120" s="394" t="s">
        <v>101</v>
      </c>
      <c r="G120" s="325">
        <v>4.6412037037037036E-2</v>
      </c>
      <c r="H120" s="395">
        <v>11.92</v>
      </c>
      <c r="I120" s="407">
        <f t="shared" ref="I120:I121" si="11">G120/H120</f>
        <v>3.8936272682078051E-3</v>
      </c>
      <c r="J120" s="397">
        <v>133</v>
      </c>
      <c r="K120" s="289">
        <v>67</v>
      </c>
      <c r="L120" s="290">
        <v>213</v>
      </c>
      <c r="M120" s="406"/>
      <c r="N120" s="127">
        <f>IFERROR((L120/68)/(1/(I120*24)/3.6),"")</f>
        <v>1.0537529609159102</v>
      </c>
      <c r="O120" s="2324" t="s">
        <v>103</v>
      </c>
      <c r="P120" s="291" t="str">
        <f>IFERROR(VLOOKUP(F120,[1]Trainingsarten!$A$9:$N$84,12,FALSE),"")</f>
        <v/>
      </c>
      <c r="Q120" s="292" t="s">
        <v>14</v>
      </c>
      <c r="R120" s="292" t="str">
        <f>IFERROR(VLOOKUP(F120,[1]Trainingsarten!$A$9:$N$84,14,FALSE),"")</f>
        <v/>
      </c>
      <c r="S120" s="293">
        <f>IFERROR(L120/J120,"")</f>
        <v>1.6015037593984962</v>
      </c>
      <c r="T120" s="294">
        <f>T119+(K120-T119)/7</f>
        <v>30.428954667011386</v>
      </c>
      <c r="U120" s="295">
        <f>U119+(K120-U119)/42</f>
        <v>35.805570245298149</v>
      </c>
      <c r="V120" s="296">
        <f t="shared" si="3"/>
        <v>10.710950050336855</v>
      </c>
      <c r="W120" s="297">
        <f t="shared" si="9"/>
        <v>0.84983857144426289</v>
      </c>
    </row>
    <row r="121" spans="2:23" ht="15" x14ac:dyDescent="0.2">
      <c r="B121" s="26" t="s">
        <v>9</v>
      </c>
      <c r="C121" s="298">
        <v>43209</v>
      </c>
      <c r="D121" s="295" t="s">
        <v>104</v>
      </c>
      <c r="E121" s="2111"/>
      <c r="F121" s="408" t="s">
        <v>84</v>
      </c>
      <c r="G121" s="325">
        <v>2.6377314814814815E-2</v>
      </c>
      <c r="H121" s="409">
        <v>6.01</v>
      </c>
      <c r="I121" s="407">
        <f t="shared" si="11"/>
        <v>4.3889042953102857E-3</v>
      </c>
      <c r="J121" s="410">
        <v>122</v>
      </c>
      <c r="K121" s="289">
        <v>30</v>
      </c>
      <c r="L121" s="290"/>
      <c r="M121" s="406"/>
      <c r="N121" s="127"/>
      <c r="O121" s="2324" t="s">
        <v>103</v>
      </c>
      <c r="P121" s="291" t="str">
        <f>IFERROR(VLOOKUP(F121,[1]Trainingsarten!$A$9:$N$84,12,FALSE),"")</f>
        <v/>
      </c>
      <c r="Q121" s="292" t="s">
        <v>14</v>
      </c>
      <c r="R121" s="292" t="str">
        <f>IFERROR(VLOOKUP(F121,[1]Trainingsarten!$A$9:$N$84,14,FALSE),"")</f>
        <v/>
      </c>
      <c r="S121" s="293"/>
      <c r="T121" s="294">
        <f>T120+(K121-T120)/7</f>
        <v>30.367675428866903</v>
      </c>
      <c r="U121" s="295">
        <f>U120+(K121-U120)/42</f>
        <v>35.667342382314857</v>
      </c>
      <c r="V121" s="296">
        <f t="shared" si="3"/>
        <v>5.3766155782867635</v>
      </c>
      <c r="W121" s="297">
        <f t="shared" si="9"/>
        <v>0.85141402191838889</v>
      </c>
    </row>
    <row r="122" spans="2:23" ht="16" thickBot="1" x14ac:dyDescent="0.25">
      <c r="B122" s="27">
        <f>SUM(K118:K124)</f>
        <v>159</v>
      </c>
      <c r="C122" s="298">
        <v>43210</v>
      </c>
      <c r="D122" s="295"/>
      <c r="E122" s="2111"/>
      <c r="F122" s="408"/>
      <c r="G122" s="325"/>
      <c r="H122" s="409" t="str">
        <f>IFERROR(VLOOKUP(F122,[1]Trainingsarten!$A$9:$K$78,10,FALSE),"")</f>
        <v/>
      </c>
      <c r="I122" s="411"/>
      <c r="J122" s="410"/>
      <c r="K122" s="289"/>
      <c r="L122" s="290"/>
      <c r="M122" s="412"/>
      <c r="N122" s="127" t="str">
        <f>IFERROR((L122/68)/(1/(I122*24)/3.6),"")</f>
        <v/>
      </c>
      <c r="O122" s="2324"/>
      <c r="P122" s="291" t="str">
        <f>IFERROR(VLOOKUP(F122,[1]Trainingsarten!$A$9:$N$84,12,FALSE),"")</f>
        <v/>
      </c>
      <c r="Q122" s="292" t="s">
        <v>14</v>
      </c>
      <c r="R122" s="292" t="str">
        <f>IFERROR(VLOOKUP(F122,[1]Trainingsarten!$A$9:$N$84,14,FALSE),"")</f>
        <v/>
      </c>
      <c r="S122" s="293" t="str">
        <f>IFERROR(L122/J122,"")</f>
        <v/>
      </c>
      <c r="T122" s="294">
        <f>T121+(K122-T121)/7</f>
        <v>26.029436081885919</v>
      </c>
      <c r="U122" s="295">
        <f>U121+(K122-U121)/42</f>
        <v>34.818119944640692</v>
      </c>
      <c r="V122" s="296">
        <f t="shared" si="3"/>
        <v>5.2996669534479537</v>
      </c>
      <c r="W122" s="297">
        <f t="shared" si="9"/>
        <v>0.74758304363565864</v>
      </c>
    </row>
    <row r="123" spans="2:23" ht="15" x14ac:dyDescent="0.2">
      <c r="B123" s="28" t="s">
        <v>20</v>
      </c>
      <c r="C123" s="298">
        <v>43211</v>
      </c>
      <c r="D123" s="295"/>
      <c r="E123" s="2111"/>
      <c r="F123" s="408"/>
      <c r="G123" s="325"/>
      <c r="H123" s="409" t="str">
        <f>IFERROR(VLOOKUP(F123,[1]Trainingsarten!$A$9:$K$78,10,FALSE),"")</f>
        <v/>
      </c>
      <c r="I123" s="411"/>
      <c r="J123" s="410"/>
      <c r="K123" s="289"/>
      <c r="L123" s="290"/>
      <c r="M123" s="412"/>
      <c r="N123" s="127" t="str">
        <f>IFERROR((L123/68)/(1/(I123*24)/3.6),"")</f>
        <v/>
      </c>
      <c r="O123" s="2324"/>
      <c r="P123" s="291" t="str">
        <f>IFERROR(VLOOKUP(F123,[1]Trainingsarten!$A$9:$N$84,12,FALSE),"")</f>
        <v/>
      </c>
      <c r="Q123" s="292" t="s">
        <v>14</v>
      </c>
      <c r="R123" s="292" t="str">
        <f>IFERROR(VLOOKUP(F123,[1]Trainingsarten!$A$9:$N$84,14,FALSE),"")</f>
        <v/>
      </c>
      <c r="S123" s="293" t="str">
        <f>IFERROR(L123/J123,"")</f>
        <v/>
      </c>
      <c r="T123" s="294">
        <f>T122+(K123-T122)/7</f>
        <v>22.310945213045073</v>
      </c>
      <c r="U123" s="295">
        <f>U122+(K123-U122)/42</f>
        <v>33.989117088815917</v>
      </c>
      <c r="V123" s="296">
        <f t="shared" si="3"/>
        <v>8.7886838627547732</v>
      </c>
      <c r="W123" s="297">
        <f t="shared" si="9"/>
        <v>0.65641437977765138</v>
      </c>
    </row>
    <row r="124" spans="2:23" ht="16" thickBot="1" x14ac:dyDescent="0.25">
      <c r="B124" s="29">
        <f>AVERAGE(W118:W124)</f>
        <v>0.77111464243458872</v>
      </c>
      <c r="C124" s="133">
        <v>43212</v>
      </c>
      <c r="D124" s="362" t="s">
        <v>105</v>
      </c>
      <c r="E124" s="2115"/>
      <c r="F124" s="262" t="s">
        <v>91</v>
      </c>
      <c r="G124" s="70">
        <v>3.8807870370370375E-2</v>
      </c>
      <c r="H124" s="263">
        <v>10.44</v>
      </c>
      <c r="I124" s="264">
        <f t="shared" ref="I124" si="12">G124/H124</f>
        <v>3.7172289626791546E-3</v>
      </c>
      <c r="J124" s="265">
        <v>146</v>
      </c>
      <c r="K124" s="74">
        <v>62</v>
      </c>
      <c r="L124" s="75"/>
      <c r="M124" s="76"/>
      <c r="N124" s="77"/>
      <c r="O124" s="2316" t="s">
        <v>39</v>
      </c>
      <c r="P124" s="78" t="str">
        <f>IFERROR(VLOOKUP(F124,[1]Trainingsarten!$A$9:$N$84,12,FALSE),"")</f>
        <v/>
      </c>
      <c r="Q124" s="79" t="s">
        <v>14</v>
      </c>
      <c r="R124" s="79" t="str">
        <f>IFERROR(VLOOKUP(F124,[1]Trainingsarten!$A$9:$N$84,14,FALSE),"")</f>
        <v/>
      </c>
      <c r="S124" s="43"/>
      <c r="T124" s="80">
        <f>T123+(K124-T123)/7</f>
        <v>27.980810182610064</v>
      </c>
      <c r="U124" s="68">
        <f>U123+(K124-U123)/42</f>
        <v>34.65604287241554</v>
      </c>
      <c r="V124" s="81">
        <f t="shared" si="3"/>
        <v>11.678171875770843</v>
      </c>
      <c r="W124" s="82">
        <f t="shared" si="9"/>
        <v>0.8073861832875725</v>
      </c>
    </row>
    <row r="125" spans="2:23" ht="16" thickBot="1" x14ac:dyDescent="0.25">
      <c r="B125" s="413">
        <f>B118+1</f>
        <v>17</v>
      </c>
      <c r="C125" s="414">
        <v>43213</v>
      </c>
      <c r="D125" s="415"/>
      <c r="E125" s="2117"/>
      <c r="F125" s="416"/>
      <c r="G125" s="417"/>
      <c r="H125" s="418" t="str">
        <f>IFERROR(VLOOKUP(F125,[1]Trainingsarten!$A$9:$K$78,10,FALSE),"")</f>
        <v/>
      </c>
      <c r="I125" s="419"/>
      <c r="J125" s="420"/>
      <c r="K125" s="421"/>
      <c r="L125" s="422"/>
      <c r="M125" s="423"/>
      <c r="N125" s="424" t="str">
        <f>IFERROR((L125/68)/(1/(I125*24)/3.6),"")</f>
        <v/>
      </c>
      <c r="O125" s="2328"/>
      <c r="P125" s="425" t="str">
        <f>IFERROR(VLOOKUP(F125,[1]Trainingsarten!$A$9:$N$84,12,FALSE),"")</f>
        <v/>
      </c>
      <c r="Q125" s="426" t="s">
        <v>14</v>
      </c>
      <c r="R125" s="426" t="str">
        <f>IFERROR(VLOOKUP(F125,[1]Trainingsarten!$A$9:$N$84,14,FALSE),"")</f>
        <v/>
      </c>
      <c r="S125" s="427" t="str">
        <f>IFERROR(L125/J125,"")</f>
        <v/>
      </c>
      <c r="T125" s="428">
        <f>T124+(K125-T124)/7</f>
        <v>23.983551585094339</v>
      </c>
      <c r="U125" s="415">
        <f>U124+(K125-U124)/42</f>
        <v>33.830898994500885</v>
      </c>
      <c r="V125" s="429">
        <f t="shared" si="3"/>
        <v>6.6752326898054761</v>
      </c>
      <c r="W125" s="430">
        <f t="shared" si="9"/>
        <v>0.70892445361835632</v>
      </c>
    </row>
    <row r="126" spans="2:23" ht="15" x14ac:dyDescent="0.2">
      <c r="B126" s="431" t="s">
        <v>19</v>
      </c>
      <c r="C126" s="7">
        <v>43214</v>
      </c>
      <c r="D126" s="5"/>
      <c r="E126" s="2098"/>
      <c r="F126" s="432"/>
      <c r="G126" s="325"/>
      <c r="H126" s="433" t="str">
        <f>IFERROR(VLOOKUP(F126,[1]Trainingsarten!$A$9:$K$78,10,FALSE),"")</f>
        <v/>
      </c>
      <c r="I126" s="434"/>
      <c r="J126" s="435"/>
      <c r="K126" s="289"/>
      <c r="L126" s="290"/>
      <c r="M126" s="412"/>
      <c r="N126" s="127" t="str">
        <f>IFERROR((L126/68)/(1/(I126*24)/3.6),"")</f>
        <v/>
      </c>
      <c r="O126" s="2324"/>
      <c r="P126" s="291" t="str">
        <f>IFERROR(VLOOKUP(F126,[1]Trainingsarten!$A$9:$N$84,12,FALSE),"")</f>
        <v/>
      </c>
      <c r="Q126" s="292" t="s">
        <v>14</v>
      </c>
      <c r="R126" s="292" t="str">
        <f>IFERROR(VLOOKUP(F126,[1]Trainingsarten!$A$9:$N$84,14,FALSE),"")</f>
        <v/>
      </c>
      <c r="S126" s="293" t="str">
        <f>IFERROR(L126/J126,"")</f>
        <v/>
      </c>
      <c r="T126" s="294">
        <f>T125+(K126-T125)/7</f>
        <v>20.557329930080861</v>
      </c>
      <c r="U126" s="295">
        <f>U125+(K126-U125)/42</f>
        <v>33.025401399393722</v>
      </c>
      <c r="V126" s="296">
        <f t="shared" si="3"/>
        <v>9.8473474094065452</v>
      </c>
      <c r="W126" s="297">
        <f t="shared" si="9"/>
        <v>0.6224702519575811</v>
      </c>
    </row>
    <row r="127" spans="2:23" ht="16" thickBot="1" x14ac:dyDescent="0.25">
      <c r="B127" s="24">
        <f>SUM(H125:H131)</f>
        <v>34.479999999999997</v>
      </c>
      <c r="C127" s="298">
        <v>43215</v>
      </c>
      <c r="D127" s="295" t="s">
        <v>106</v>
      </c>
      <c r="E127" s="2111"/>
      <c r="F127" s="432" t="s">
        <v>91</v>
      </c>
      <c r="G127" s="325">
        <v>4.3437499999999997E-2</v>
      </c>
      <c r="H127" s="433">
        <v>11.46</v>
      </c>
      <c r="I127" s="407">
        <f t="shared" ref="I127:I130" si="13">G127/H127</f>
        <v>3.7903577661431058E-3</v>
      </c>
      <c r="J127" s="435">
        <v>134</v>
      </c>
      <c r="K127" s="289">
        <v>65</v>
      </c>
      <c r="L127" s="290">
        <v>216</v>
      </c>
      <c r="M127" s="412"/>
      <c r="N127" s="127">
        <f>IFERROR((L127/68)/(1/(I127*24)/3.6),"")</f>
        <v>1.0402525408068986</v>
      </c>
      <c r="O127" s="2324" t="s">
        <v>39</v>
      </c>
      <c r="P127" s="291" t="str">
        <f>IFERROR(VLOOKUP(F127,[1]Trainingsarten!$A$9:$N$84,12,FALSE),"")</f>
        <v/>
      </c>
      <c r="Q127" s="292" t="s">
        <v>14</v>
      </c>
      <c r="R127" s="292" t="str">
        <f>IFERROR(VLOOKUP(F127,[1]Trainingsarten!$A$9:$N$84,14,FALSE),"")</f>
        <v/>
      </c>
      <c r="S127" s="293">
        <f>IFERROR(L127/J127,"")</f>
        <v>1.6119402985074627</v>
      </c>
      <c r="T127" s="294">
        <f>T126+(K127-T126)/7</f>
        <v>26.906282797212167</v>
      </c>
      <c r="U127" s="295">
        <f>U126+(K127-U126)/42</f>
        <v>33.786701366074823</v>
      </c>
      <c r="V127" s="296">
        <f t="shared" si="3"/>
        <v>12.468071469312861</v>
      </c>
      <c r="W127" s="297">
        <f t="shared" si="9"/>
        <v>0.79635719704287933</v>
      </c>
    </row>
    <row r="128" spans="2:23" ht="15" x14ac:dyDescent="0.2">
      <c r="B128" s="26" t="s">
        <v>9</v>
      </c>
      <c r="C128" s="298">
        <v>43216</v>
      </c>
      <c r="D128" s="295" t="s">
        <v>107</v>
      </c>
      <c r="E128" s="2111"/>
      <c r="F128" s="432" t="s">
        <v>84</v>
      </c>
      <c r="G128" s="325">
        <v>1.5208333333333332E-2</v>
      </c>
      <c r="H128" s="433">
        <v>4.01</v>
      </c>
      <c r="I128" s="407">
        <f t="shared" si="13"/>
        <v>3.7926018287614298E-3</v>
      </c>
      <c r="J128" s="435">
        <v>124</v>
      </c>
      <c r="K128" s="289">
        <v>23</v>
      </c>
      <c r="L128" s="290">
        <v>218</v>
      </c>
      <c r="M128" s="436"/>
      <c r="N128" s="127">
        <f>IFERROR((L128/68)/(1/(I128*24)/3.6),"")</f>
        <v>1.0505060877218717</v>
      </c>
      <c r="O128" s="2324" t="s">
        <v>39</v>
      </c>
      <c r="P128" s="291" t="str">
        <f>IFERROR(VLOOKUP(F128,[1]Trainingsarten!$A$9:$N$84,12,FALSE),"")</f>
        <v/>
      </c>
      <c r="Q128" s="292" t="s">
        <v>14</v>
      </c>
      <c r="R128" s="292" t="str">
        <f>IFERROR(VLOOKUP(F128,[1]Trainingsarten!$A$9:$N$84,14,FALSE),"")</f>
        <v/>
      </c>
      <c r="S128" s="293">
        <f>IFERROR(L128/J128,"")</f>
        <v>1.7580645161290323</v>
      </c>
      <c r="T128" s="294">
        <f>T127+(K128-T127)/7</f>
        <v>26.348242397610431</v>
      </c>
      <c r="U128" s="295">
        <f>U127+(K128-U127)/42</f>
        <v>33.529875143073042</v>
      </c>
      <c r="V128" s="296">
        <f t="shared" si="3"/>
        <v>6.8804185688626553</v>
      </c>
      <c r="W128" s="297">
        <f t="shared" si="9"/>
        <v>0.78581391326933503</v>
      </c>
    </row>
    <row r="129" spans="2:23" ht="16" thickBot="1" x14ac:dyDescent="0.25">
      <c r="B129" s="27">
        <f>SUM(K125:K131)</f>
        <v>206</v>
      </c>
      <c r="C129" s="298">
        <v>43217</v>
      </c>
      <c r="D129" s="295" t="s">
        <v>108</v>
      </c>
      <c r="E129" s="2111"/>
      <c r="F129" s="432" t="s">
        <v>109</v>
      </c>
      <c r="G129" s="325">
        <v>2.6956018518518522E-2</v>
      </c>
      <c r="H129" s="433">
        <v>9.18</v>
      </c>
      <c r="I129" s="407">
        <f t="shared" si="13"/>
        <v>2.9363854595336079E-3</v>
      </c>
      <c r="J129" s="435">
        <v>163</v>
      </c>
      <c r="K129" s="289">
        <v>63</v>
      </c>
      <c r="L129" s="290">
        <v>279</v>
      </c>
      <c r="M129" s="436"/>
      <c r="N129" s="127">
        <f>IFERROR((L129/68)/(1/(I129*24)/3.6),"")</f>
        <v>1.0409313725490197</v>
      </c>
      <c r="O129" s="2324" t="s">
        <v>39</v>
      </c>
      <c r="P129" s="291" t="str">
        <f>IFERROR(VLOOKUP(F129,[1]Trainingsarten!$A$9:$N$84,12,FALSE),"")</f>
        <v/>
      </c>
      <c r="Q129" s="292" t="s">
        <v>14</v>
      </c>
      <c r="R129" s="292" t="str">
        <f>IFERROR(VLOOKUP(F129,[1]Trainingsarten!$A$9:$N$84,14,FALSE),"")</f>
        <v/>
      </c>
      <c r="S129" s="293">
        <f>IFERROR(L129/J129,"")</f>
        <v>1.7116564417177915</v>
      </c>
      <c r="T129" s="294">
        <f>T128+(K129-T128)/7</f>
        <v>31.58420776938037</v>
      </c>
      <c r="U129" s="295">
        <f>U128+(K129-U128)/42</f>
        <v>34.231544782523684</v>
      </c>
      <c r="V129" s="296">
        <f t="shared" si="3"/>
        <v>7.1816327454626112</v>
      </c>
      <c r="W129" s="297">
        <f t="shared" si="9"/>
        <v>0.92266381695707567</v>
      </c>
    </row>
    <row r="130" spans="2:23" ht="15" x14ac:dyDescent="0.2">
      <c r="B130" s="28" t="s">
        <v>20</v>
      </c>
      <c r="C130" s="298">
        <v>43218</v>
      </c>
      <c r="D130" s="295" t="s">
        <v>110</v>
      </c>
      <c r="E130" s="2111"/>
      <c r="F130" s="437" t="s">
        <v>91</v>
      </c>
      <c r="G130" s="325">
        <v>3.9270833333333331E-2</v>
      </c>
      <c r="H130" s="438">
        <v>9.83</v>
      </c>
      <c r="I130" s="407">
        <f t="shared" si="13"/>
        <v>3.9949983045100028E-3</v>
      </c>
      <c r="J130" s="439">
        <v>127</v>
      </c>
      <c r="K130" s="289">
        <v>55</v>
      </c>
      <c r="L130" s="290">
        <v>209</v>
      </c>
      <c r="M130" s="436"/>
      <c r="N130" s="127">
        <f>IFERROR((L130/68)/(1/(I130*24)/3.6),"")</f>
        <v>1.0608835497576445</v>
      </c>
      <c r="O130" s="2324" t="s">
        <v>39</v>
      </c>
      <c r="P130" s="291" t="str">
        <f>IFERROR(VLOOKUP(F130,[1]Trainingsarten!$A$9:$N$84,12,FALSE),"")</f>
        <v/>
      </c>
      <c r="Q130" s="292" t="s">
        <v>14</v>
      </c>
      <c r="R130" s="292" t="str">
        <f>IFERROR(VLOOKUP(F130,[1]Trainingsarten!$A$9:$N$84,14,FALSE),"")</f>
        <v/>
      </c>
      <c r="S130" s="293">
        <f>IFERROR(L130/J130,"")</f>
        <v>1.6456692913385826</v>
      </c>
      <c r="T130" s="294">
        <f>T129+(K130-T129)/7</f>
        <v>34.929320945183171</v>
      </c>
      <c r="U130" s="295">
        <f>U129+(K130-U129)/42</f>
        <v>34.726031811511213</v>
      </c>
      <c r="V130" s="296">
        <f t="shared" si="3"/>
        <v>2.6473370131433143</v>
      </c>
      <c r="W130" s="297">
        <f t="shared" si="9"/>
        <v>1.0058540847619846</v>
      </c>
    </row>
    <row r="131" spans="2:23" ht="16" thickBot="1" x14ac:dyDescent="0.25">
      <c r="B131" s="29">
        <f>AVERAGE(W125:W131)</f>
        <v>0.81789609572587862</v>
      </c>
      <c r="C131" s="247">
        <v>43219</v>
      </c>
      <c r="D131" s="45"/>
      <c r="E131" s="2109"/>
      <c r="F131" s="398"/>
      <c r="G131" s="399"/>
      <c r="H131" s="400" t="str">
        <f>IFERROR(VLOOKUP(F131,[1]Trainingsarten!$A$9:$K$78,10,FALSE),"")</f>
        <v/>
      </c>
      <c r="I131" s="401"/>
      <c r="J131" s="402"/>
      <c r="K131" s="311"/>
      <c r="L131" s="312"/>
      <c r="M131" s="440"/>
      <c r="N131" s="40" t="str">
        <f>IFERROR((L131/68)/(1/(I131*24)/3.6),"")</f>
        <v/>
      </c>
      <c r="O131" s="2325"/>
      <c r="P131" s="313" t="str">
        <f>IFERROR(VLOOKUP(F131,[1]Trainingsarten!$A$9:$N$84,12,FALSE),"")</f>
        <v/>
      </c>
      <c r="Q131" s="314" t="s">
        <v>14</v>
      </c>
      <c r="R131" s="314" t="str">
        <f>IFERROR(VLOOKUP(F131,[1]Trainingsarten!$A$9:$N$84,14,FALSE),"")</f>
        <v/>
      </c>
      <c r="S131" s="43" t="str">
        <f>IFERROR(L131/J131,"")</f>
        <v/>
      </c>
      <c r="T131" s="315">
        <f>T130+(K131-T130)/7</f>
        <v>29.939417953014146</v>
      </c>
      <c r="U131" s="45">
        <f>U130+(K131-U130)/42</f>
        <v>33.899221530284755</v>
      </c>
      <c r="V131" s="316">
        <f t="shared" si="3"/>
        <v>-0.20328913367195867</v>
      </c>
      <c r="W131" s="317">
        <f t="shared" si="9"/>
        <v>0.88318895247393758</v>
      </c>
    </row>
    <row r="132" spans="2:23" ht="16" thickBot="1" x14ac:dyDescent="0.25">
      <c r="B132" s="441">
        <f>B125+1</f>
        <v>18</v>
      </c>
      <c r="C132" s="358">
        <v>43220</v>
      </c>
      <c r="D132" s="50"/>
      <c r="E132" s="2101"/>
      <c r="F132" s="249"/>
      <c r="G132" s="52"/>
      <c r="H132" s="442" t="str">
        <f>IFERROR(VLOOKUP(F132,[1]Trainingsarten!$A$9:$K$78,10,FALSE),"")</f>
        <v/>
      </c>
      <c r="I132" s="443"/>
      <c r="J132" s="444"/>
      <c r="K132" s="56"/>
      <c r="L132" s="57"/>
      <c r="M132" s="445"/>
      <c r="N132" s="59" t="str">
        <f>IFERROR((L132/68)/(1/(I132*24)/3.6),"")</f>
        <v/>
      </c>
      <c r="O132" s="2313"/>
      <c r="P132" s="319" t="str">
        <f>IFERROR(VLOOKUP(F132,[1]Trainingsarten!$A$9:$N$84,12,FALSE),"")</f>
        <v/>
      </c>
      <c r="Q132" s="61" t="s">
        <v>14</v>
      </c>
      <c r="R132" s="61" t="str">
        <f>IFERROR(VLOOKUP(F132,[1]Trainingsarten!$A$9:$N$84,14,FALSE),"")</f>
        <v/>
      </c>
      <c r="S132" s="446" t="str">
        <f>IFERROR(L132/J132,"")</f>
        <v/>
      </c>
      <c r="T132" s="321">
        <f>T131+(K132-T131)/7</f>
        <v>25.662358245440696</v>
      </c>
      <c r="U132" s="50">
        <f>U131+(K132-U131)/42</f>
        <v>33.092097208135115</v>
      </c>
      <c r="V132" s="120">
        <f t="shared" si="3"/>
        <v>3.9598035772706091</v>
      </c>
      <c r="W132" s="322">
        <f t="shared" si="9"/>
        <v>0.7754829826600429</v>
      </c>
    </row>
    <row r="133" spans="2:23" ht="15" x14ac:dyDescent="0.2">
      <c r="B133" s="447" t="s">
        <v>19</v>
      </c>
      <c r="C133" s="298">
        <v>43221</v>
      </c>
      <c r="D133" s="295" t="s">
        <v>111</v>
      </c>
      <c r="E133" s="2111"/>
      <c r="F133" s="437" t="s">
        <v>91</v>
      </c>
      <c r="G133" s="325">
        <v>4.4120370370370372E-2</v>
      </c>
      <c r="H133" s="438">
        <v>11.4</v>
      </c>
      <c r="I133" s="407">
        <f t="shared" ref="I133:I136" si="14">G133/H133</f>
        <v>3.870207927225471E-3</v>
      </c>
      <c r="J133" s="439">
        <v>129</v>
      </c>
      <c r="K133" s="289">
        <v>66</v>
      </c>
      <c r="L133" s="290">
        <v>216</v>
      </c>
      <c r="M133" s="448"/>
      <c r="N133" s="352">
        <f>IFERROR((L133/68)/(1/(I133*24)/3.6),"")</f>
        <v>1.0621671826625385</v>
      </c>
      <c r="O133" s="2324" t="s">
        <v>103</v>
      </c>
      <c r="P133" s="291" t="str">
        <f>IFERROR(VLOOKUP(F133,[1]Trainingsarten!$A$9:$N$84,12,FALSE),"")</f>
        <v/>
      </c>
      <c r="Q133" s="292" t="s">
        <v>14</v>
      </c>
      <c r="R133" s="292" t="str">
        <f>IFERROR(VLOOKUP(F133,[1]Trainingsarten!$A$9:$N$84,14,FALSE),"")</f>
        <v/>
      </c>
      <c r="S133" s="293">
        <f>IFERROR(L133/J133,"")</f>
        <v>1.6744186046511629</v>
      </c>
      <c r="T133" s="294">
        <f>T132+(K133-T132)/7</f>
        <v>31.424878496092024</v>
      </c>
      <c r="U133" s="295">
        <f>U132+(K133-U132)/42</f>
        <v>33.875618703179519</v>
      </c>
      <c r="V133" s="296">
        <f t="shared" si="3"/>
        <v>7.4297389626944188</v>
      </c>
      <c r="W133" s="297">
        <f t="shared" si="9"/>
        <v>0.92765474695647487</v>
      </c>
    </row>
    <row r="134" spans="2:23" ht="16" thickBot="1" x14ac:dyDescent="0.25">
      <c r="B134" s="24">
        <f>SUM(H132:H138)</f>
        <v>41.81</v>
      </c>
      <c r="C134" s="298">
        <v>43222</v>
      </c>
      <c r="D134" s="295" t="s">
        <v>112</v>
      </c>
      <c r="E134" s="2111"/>
      <c r="F134" s="437" t="s">
        <v>91</v>
      </c>
      <c r="G134" s="325">
        <v>3.5868055555555556E-2</v>
      </c>
      <c r="H134" s="438">
        <v>8.91</v>
      </c>
      <c r="I134" s="407">
        <f t="shared" si="14"/>
        <v>4.0255954607806461E-3</v>
      </c>
      <c r="J134" s="439">
        <v>127</v>
      </c>
      <c r="K134" s="289">
        <v>51</v>
      </c>
      <c r="L134" s="290">
        <v>211</v>
      </c>
      <c r="M134" s="448"/>
      <c r="N134" s="352">
        <f>IFERROR((L134/68)/(1/(I134*24)/3.6),"")</f>
        <v>1.0792384630619927</v>
      </c>
      <c r="O134" s="2324" t="s">
        <v>39</v>
      </c>
      <c r="P134" s="291" t="str">
        <f>IFERROR(VLOOKUP(F134,[1]Trainingsarten!$A$9:$N$84,12,FALSE),"")</f>
        <v/>
      </c>
      <c r="Q134" s="292" t="s">
        <v>14</v>
      </c>
      <c r="R134" s="292" t="str">
        <f>IFERROR(VLOOKUP(F134,[1]Trainingsarten!$A$9:$N$84,14,FALSE),"")</f>
        <v/>
      </c>
      <c r="S134" s="293">
        <f>IFERROR(L134/J134,"")</f>
        <v>1.6614173228346456</v>
      </c>
      <c r="T134" s="294">
        <f>T133+(K134-T133)/7</f>
        <v>34.221324425221738</v>
      </c>
      <c r="U134" s="295">
        <f>U133+(K134-U133)/42</f>
        <v>34.283342067389533</v>
      </c>
      <c r="V134" s="296">
        <f t="shared" si="3"/>
        <v>2.4507402070874953</v>
      </c>
      <c r="W134" s="297">
        <f t="shared" si="9"/>
        <v>0.99819102694113404</v>
      </c>
    </row>
    <row r="135" spans="2:23" ht="15" x14ac:dyDescent="0.2">
      <c r="B135" s="26" t="s">
        <v>9</v>
      </c>
      <c r="C135" s="298">
        <v>43223</v>
      </c>
      <c r="D135" s="295"/>
      <c r="E135" s="2111"/>
      <c r="F135" s="449"/>
      <c r="G135" s="325"/>
      <c r="H135" s="450" t="str">
        <f>IFERROR(VLOOKUP(F135,[1]Trainingsarten!$A$9:$K$78,10,FALSE),"")</f>
        <v/>
      </c>
      <c r="I135" s="451"/>
      <c r="J135" s="452"/>
      <c r="K135" s="289"/>
      <c r="L135" s="290"/>
      <c r="M135" s="448"/>
      <c r="N135" s="352" t="str">
        <f>IFERROR((L135/68)/(1/(I135*24)/3.6),"")</f>
        <v/>
      </c>
      <c r="O135" s="2324"/>
      <c r="P135" s="291" t="str">
        <f>IFERROR(VLOOKUP(F135,[1]Trainingsarten!$A$9:$N$84,12,FALSE),"")</f>
        <v/>
      </c>
      <c r="Q135" s="292" t="s">
        <v>14</v>
      </c>
      <c r="R135" s="292" t="str">
        <f>IFERROR(VLOOKUP(F135,[1]Trainingsarten!$A$9:$N$84,14,FALSE),"")</f>
        <v/>
      </c>
      <c r="S135" s="293" t="str">
        <f>IFERROR(L135/J135,"")</f>
        <v/>
      </c>
      <c r="T135" s="294">
        <f>T134+(K135-T134)/7</f>
        <v>29.332563793047203</v>
      </c>
      <c r="U135" s="295">
        <f>U134+(K135-U134)/42</f>
        <v>33.467072018165972</v>
      </c>
      <c r="V135" s="296">
        <f t="shared" si="3"/>
        <v>6.2017642167795373E-2</v>
      </c>
      <c r="W135" s="297">
        <f t="shared" si="9"/>
        <v>0.87646041389953233</v>
      </c>
    </row>
    <row r="136" spans="2:23" ht="16" thickBot="1" x14ac:dyDescent="0.25">
      <c r="B136" s="27">
        <f>SUM(K132:K138)</f>
        <v>255</v>
      </c>
      <c r="C136" s="298">
        <v>43224</v>
      </c>
      <c r="D136" s="295" t="s">
        <v>113</v>
      </c>
      <c r="E136" s="2111"/>
      <c r="F136" s="449" t="s">
        <v>91</v>
      </c>
      <c r="G136" s="325">
        <v>4.3298611111111107E-2</v>
      </c>
      <c r="H136" s="450">
        <v>11.2</v>
      </c>
      <c r="I136" s="407">
        <f t="shared" si="14"/>
        <v>3.8659474206349203E-3</v>
      </c>
      <c r="J136" s="452">
        <v>135</v>
      </c>
      <c r="K136" s="289">
        <v>72</v>
      </c>
      <c r="L136" s="290"/>
      <c r="M136" s="453"/>
      <c r="N136" s="352"/>
      <c r="O136" s="2324" t="s">
        <v>39</v>
      </c>
      <c r="P136" s="291" t="str">
        <f>IFERROR(VLOOKUP(F136,[1]Trainingsarten!$A$9:$N$84,12,FALSE),"")</f>
        <v/>
      </c>
      <c r="Q136" s="292" t="s">
        <v>14</v>
      </c>
      <c r="R136" s="292" t="str">
        <f>IFERROR(VLOOKUP(F136,[1]Trainingsarten!$A$9:$N$84,14,FALSE),"")</f>
        <v/>
      </c>
      <c r="S136" s="293"/>
      <c r="T136" s="294">
        <f>T135+(K136-T135)/7</f>
        <v>35.42791182261189</v>
      </c>
      <c r="U136" s="295">
        <f>U135+(K136-U135)/42</f>
        <v>34.384522684400117</v>
      </c>
      <c r="V136" s="296">
        <f t="shared" si="3"/>
        <v>4.1345082251187684</v>
      </c>
      <c r="W136" s="297">
        <f t="shared" si="9"/>
        <v>1.0303447323607939</v>
      </c>
    </row>
    <row r="137" spans="2:23" ht="15" x14ac:dyDescent="0.2">
      <c r="B137" s="28" t="s">
        <v>20</v>
      </c>
      <c r="C137" s="298">
        <v>43225</v>
      </c>
      <c r="D137" s="295"/>
      <c r="E137" s="2111"/>
      <c r="F137" s="454"/>
      <c r="G137" s="325"/>
      <c r="H137" s="455" t="str">
        <f>IFERROR(VLOOKUP(F137,[1]Trainingsarten!$A$9:$K$78,10,FALSE),"")</f>
        <v/>
      </c>
      <c r="I137" s="456"/>
      <c r="J137" s="457"/>
      <c r="K137" s="289"/>
      <c r="L137" s="290"/>
      <c r="M137" s="453"/>
      <c r="N137" s="352" t="str">
        <f>IFERROR((L137/68)/(1/(I137*24)/3.6),"")</f>
        <v/>
      </c>
      <c r="O137" s="2324"/>
      <c r="P137" s="291" t="str">
        <f>IFERROR(VLOOKUP(F137,[1]Trainingsarten!$A$9:$N$84,12,FALSE),"")</f>
        <v/>
      </c>
      <c r="Q137" s="292" t="s">
        <v>14</v>
      </c>
      <c r="R137" s="292" t="str">
        <f>IFERROR(VLOOKUP(F137,[1]Trainingsarten!$A$9:$N$84,14,FALSE),"")</f>
        <v/>
      </c>
      <c r="S137" s="293" t="str">
        <f>IFERROR(L137/J137,"")</f>
        <v/>
      </c>
      <c r="T137" s="294">
        <f>T136+(K137-T136)/7</f>
        <v>30.366781562238764</v>
      </c>
      <c r="U137" s="295">
        <f>U136+(K137-U136)/42</f>
        <v>33.565843572866783</v>
      </c>
      <c r="V137" s="296">
        <f t="shared" si="3"/>
        <v>-1.0433891382117721</v>
      </c>
      <c r="W137" s="297">
        <f t="shared" si="9"/>
        <v>0.90469293573142884</v>
      </c>
    </row>
    <row r="138" spans="2:23" ht="16" thickBot="1" x14ac:dyDescent="0.25">
      <c r="B138" s="29">
        <f>AVERAGE(W132:W138)</f>
        <v>0.93505987180164429</v>
      </c>
      <c r="C138" s="133">
        <v>43226</v>
      </c>
      <c r="D138" s="362" t="s">
        <v>114</v>
      </c>
      <c r="E138" s="2115"/>
      <c r="F138" s="262" t="s">
        <v>115</v>
      </c>
      <c r="G138" s="70">
        <v>3.7800925925925925E-2</v>
      </c>
      <c r="H138" s="263">
        <v>10.3</v>
      </c>
      <c r="I138" s="264">
        <f t="shared" ref="I138" si="15">G138/H138</f>
        <v>3.6699928083423227E-3</v>
      </c>
      <c r="J138" s="265">
        <v>140</v>
      </c>
      <c r="K138" s="74">
        <v>66</v>
      </c>
      <c r="L138" s="75">
        <v>226</v>
      </c>
      <c r="M138" s="458"/>
      <c r="N138" s="77">
        <f>IFERROR((L138/68)/(1/(I138*24)/3.6),"")</f>
        <v>1.0538492290119932</v>
      </c>
      <c r="O138" s="2316" t="s">
        <v>103</v>
      </c>
      <c r="P138" s="78" t="str">
        <f>IFERROR(VLOOKUP(F138,[1]Trainingsarten!$A$9:$N$84,12,FALSE),"")</f>
        <v/>
      </c>
      <c r="Q138" s="79" t="s">
        <v>14</v>
      </c>
      <c r="R138" s="79" t="str">
        <f>IFERROR(VLOOKUP(F138,[1]Trainingsarten!$A$9:$N$84,14,FALSE),"")</f>
        <v/>
      </c>
      <c r="S138" s="459">
        <f>IFERROR(L138/J138,"")</f>
        <v>1.6142857142857143</v>
      </c>
      <c r="T138" s="80">
        <f>T137+(K138-T137)/7</f>
        <v>35.457241339061795</v>
      </c>
      <c r="U138" s="362">
        <f>U137+(K138-U137)/42</f>
        <v>34.33808539256043</v>
      </c>
      <c r="V138" s="81">
        <f t="shared" si="3"/>
        <v>3.199062010628019</v>
      </c>
      <c r="W138" s="82">
        <f t="shared" si="9"/>
        <v>1.0325922640621028</v>
      </c>
    </row>
    <row r="139" spans="2:23" ht="16" thickBot="1" x14ac:dyDescent="0.25">
      <c r="B139" s="460">
        <f>B132+1</f>
        <v>19</v>
      </c>
      <c r="C139" s="461">
        <v>43227</v>
      </c>
      <c r="D139" s="462"/>
      <c r="E139" s="2118"/>
      <c r="F139" s="463"/>
      <c r="G139" s="464"/>
      <c r="H139" s="465" t="str">
        <f>IFERROR(VLOOKUP(F139,[1]Trainingsarten!$A$9:$K$78,10,FALSE),"")</f>
        <v/>
      </c>
      <c r="I139" s="466"/>
      <c r="J139" s="467"/>
      <c r="K139" s="468"/>
      <c r="L139" s="469"/>
      <c r="M139" s="470"/>
      <c r="N139" s="471" t="str">
        <f>IFERROR((L139/68)/(1/(I139*24)/3.6),"")</f>
        <v/>
      </c>
      <c r="O139" s="2329"/>
      <c r="P139" s="472" t="str">
        <f>IFERROR(VLOOKUP(F139,[1]Trainingsarten!$A$9:$N$84,12,FALSE),"")</f>
        <v/>
      </c>
      <c r="Q139" s="473" t="s">
        <v>14</v>
      </c>
      <c r="R139" s="473" t="str">
        <f>IFERROR(VLOOKUP(F139,[1]Trainingsarten!$A$9:$N$84,14,FALSE),"")</f>
        <v/>
      </c>
      <c r="S139" s="474" t="str">
        <f>IFERROR(L139/J139,"")</f>
        <v/>
      </c>
      <c r="T139" s="475">
        <f>T138+(K139-T138)/7</f>
        <v>30.391921147767253</v>
      </c>
      <c r="U139" s="462">
        <f>U138+(K139-U138)/42</f>
        <v>33.520511930832804</v>
      </c>
      <c r="V139" s="476">
        <f t="shared" si="3"/>
        <v>-1.1191559465013654</v>
      </c>
      <c r="W139" s="477">
        <f t="shared" si="9"/>
        <v>0.9066663782008707</v>
      </c>
    </row>
    <row r="140" spans="2:23" ht="15" x14ac:dyDescent="0.2">
      <c r="B140" s="478" t="s">
        <v>19</v>
      </c>
      <c r="C140" s="298">
        <v>43228</v>
      </c>
      <c r="D140" s="295" t="s">
        <v>116</v>
      </c>
      <c r="E140" s="2111"/>
      <c r="F140" s="454" t="s">
        <v>91</v>
      </c>
      <c r="G140" s="325">
        <v>5.7719907407407407E-2</v>
      </c>
      <c r="H140" s="455">
        <v>14.9</v>
      </c>
      <c r="I140" s="407">
        <f t="shared" ref="I140:I143" si="16">G140/H140</f>
        <v>3.8738192890877452E-3</v>
      </c>
      <c r="J140" s="457">
        <v>140</v>
      </c>
      <c r="K140" s="289">
        <v>87</v>
      </c>
      <c r="L140" s="290">
        <v>217</v>
      </c>
      <c r="M140" s="479"/>
      <c r="N140" s="127">
        <f>IFERROR((L140/68)/(1/(I140*24)/3.6),"")</f>
        <v>1.0680803395183578</v>
      </c>
      <c r="O140" s="2324" t="s">
        <v>39</v>
      </c>
      <c r="P140" s="291" t="str">
        <f>IFERROR(VLOOKUP(F140,[1]Trainingsarten!$A$9:$N$84,12,FALSE),"")</f>
        <v/>
      </c>
      <c r="Q140" s="292" t="s">
        <v>14</v>
      </c>
      <c r="R140" s="292" t="str">
        <f>IFERROR(VLOOKUP(F140,[1]Trainingsarten!$A$9:$N$84,14,FALSE),"")</f>
        <v/>
      </c>
      <c r="S140" s="293">
        <f>IFERROR(L140/J140,"")</f>
        <v>1.55</v>
      </c>
      <c r="T140" s="294">
        <f>T139+(K140-T139)/7</f>
        <v>38.478789555229071</v>
      </c>
      <c r="U140" s="295">
        <f>U139+(K140-U139)/42</f>
        <v>34.793833075336785</v>
      </c>
      <c r="V140" s="296">
        <f t="shared" si="3"/>
        <v>3.1285907830655511</v>
      </c>
      <c r="W140" s="297">
        <f t="shared" si="9"/>
        <v>1.1059083220843617</v>
      </c>
    </row>
    <row r="141" spans="2:23" ht="16" thickBot="1" x14ac:dyDescent="0.25">
      <c r="B141" s="24">
        <f>SUM(H139:H145)</f>
        <v>30.82</v>
      </c>
      <c r="C141" s="298">
        <v>43229</v>
      </c>
      <c r="D141" s="295" t="s">
        <v>117</v>
      </c>
      <c r="E141" s="2111"/>
      <c r="F141" s="454" t="s">
        <v>91</v>
      </c>
      <c r="G141" s="325">
        <v>2.9664351851851855E-2</v>
      </c>
      <c r="H141" s="455">
        <v>7.54</v>
      </c>
      <c r="I141" s="407">
        <f t="shared" si="16"/>
        <v>3.9342641713331376E-3</v>
      </c>
      <c r="J141" s="457">
        <v>138</v>
      </c>
      <c r="K141" s="289">
        <v>43</v>
      </c>
      <c r="L141" s="290">
        <v>212</v>
      </c>
      <c r="M141" s="479"/>
      <c r="N141" s="127">
        <f>IFERROR((L141/68)/(1/(I141*24)/3.6),"")</f>
        <v>1.0597519113746297</v>
      </c>
      <c r="O141" s="2324" t="s">
        <v>39</v>
      </c>
      <c r="P141" s="291" t="str">
        <f>IFERROR(VLOOKUP(F141,[1]Trainingsarten!$A$9:$N$84,12,FALSE),"")</f>
        <v/>
      </c>
      <c r="Q141" s="292" t="s">
        <v>14</v>
      </c>
      <c r="R141" s="292" t="str">
        <f>IFERROR(VLOOKUP(F141,[1]Trainingsarten!$A$9:$N$84,14,FALSE),"")</f>
        <v/>
      </c>
      <c r="S141" s="293">
        <f>IFERROR(L141/J141,"")</f>
        <v>1.536231884057971</v>
      </c>
      <c r="T141" s="294">
        <f>T140+(K141-T140)/7</f>
        <v>39.124676761624919</v>
      </c>
      <c r="U141" s="295">
        <f>U140+(K141-U140)/42</f>
        <v>34.989218002114484</v>
      </c>
      <c r="V141" s="296">
        <f t="shared" si="3"/>
        <v>-3.6849564798922856</v>
      </c>
      <c r="W141" s="297">
        <f t="shared" si="9"/>
        <v>1.1181923745555136</v>
      </c>
    </row>
    <row r="142" spans="2:23" ht="15" x14ac:dyDescent="0.2">
      <c r="B142" s="26" t="s">
        <v>9</v>
      </c>
      <c r="C142" s="298">
        <v>43230</v>
      </c>
      <c r="D142" s="295"/>
      <c r="E142" s="2111"/>
      <c r="F142" s="480"/>
      <c r="G142" s="325"/>
      <c r="H142" s="481" t="str">
        <f>IFERROR(VLOOKUP(F142,[1]Trainingsarten!$A$9:$K$78,10,FALSE),"")</f>
        <v/>
      </c>
      <c r="I142" s="482"/>
      <c r="J142" s="483"/>
      <c r="K142" s="289"/>
      <c r="L142" s="290"/>
      <c r="M142" s="479"/>
      <c r="N142" s="127" t="str">
        <f>IFERROR((L142/68)/(1/(I142*24)/3.6),"")</f>
        <v/>
      </c>
      <c r="O142" s="2324"/>
      <c r="P142" s="291" t="str">
        <f>IFERROR(VLOOKUP(F142,[1]Trainingsarten!$A$9:$N$84,12,FALSE),"")</f>
        <v/>
      </c>
      <c r="Q142" s="292" t="s">
        <v>14</v>
      </c>
      <c r="R142" s="292" t="str">
        <f>IFERROR(VLOOKUP(F142,[1]Trainingsarten!$A$9:$N$84,14,FALSE),"")</f>
        <v/>
      </c>
      <c r="S142" s="293" t="str">
        <f>IFERROR(L142/J142,"")</f>
        <v/>
      </c>
      <c r="T142" s="294">
        <f>T141+(K142-T141)/7</f>
        <v>33.535437224249932</v>
      </c>
      <c r="U142" s="295">
        <f>U141+(K142-U141)/42</f>
        <v>34.156141383016518</v>
      </c>
      <c r="V142" s="296">
        <f t="shared" ref="V142:V205" si="17">U141-T141</f>
        <v>-4.1354587595104348</v>
      </c>
      <c r="W142" s="297">
        <f t="shared" si="9"/>
        <v>0.98182745082923162</v>
      </c>
    </row>
    <row r="143" spans="2:23" ht="16" thickBot="1" x14ac:dyDescent="0.25">
      <c r="B143" s="27">
        <f>SUM(K139:K145)</f>
        <v>179</v>
      </c>
      <c r="C143" s="484">
        <v>43231</v>
      </c>
      <c r="D143" s="485" t="s">
        <v>118</v>
      </c>
      <c r="E143" s="2119"/>
      <c r="F143" s="486" t="s">
        <v>91</v>
      </c>
      <c r="G143" s="487">
        <v>3.3437500000000002E-2</v>
      </c>
      <c r="H143" s="488">
        <v>8.3800000000000008</v>
      </c>
      <c r="I143" s="407">
        <f t="shared" si="16"/>
        <v>3.990155131264916E-3</v>
      </c>
      <c r="J143" s="489">
        <v>134</v>
      </c>
      <c r="K143" s="490">
        <v>49</v>
      </c>
      <c r="L143" s="491">
        <v>212</v>
      </c>
      <c r="M143" s="492"/>
      <c r="N143" s="127">
        <f>IFERROR((L143/68)/(1/(I143*24)/3.6),"")</f>
        <v>1.0748069633581356</v>
      </c>
      <c r="O143" s="2330" t="s">
        <v>39</v>
      </c>
      <c r="P143" s="291" t="str">
        <f>IFERROR(VLOOKUP(F143,[1]Trainingsarten!$A$9:$N$84,12,FALSE),"")</f>
        <v/>
      </c>
      <c r="Q143" s="292" t="s">
        <v>14</v>
      </c>
      <c r="R143" s="292" t="str">
        <f>IFERROR(VLOOKUP(F143,[1]Trainingsarten!$A$9:$N$84,14,FALSE),"")</f>
        <v/>
      </c>
      <c r="S143" s="293">
        <f>IFERROR(L143/J143,"")</f>
        <v>1.5820895522388059</v>
      </c>
      <c r="T143" s="294">
        <f>T142+(K143-T142)/7</f>
        <v>35.744660477928512</v>
      </c>
      <c r="U143" s="295">
        <f>U142+(K143-U142)/42</f>
        <v>34.509566588182793</v>
      </c>
      <c r="V143" s="296">
        <f t="shared" si="17"/>
        <v>0.62070415876658558</v>
      </c>
      <c r="W143" s="297">
        <f t="shared" si="9"/>
        <v>1.035789898623898</v>
      </c>
    </row>
    <row r="144" spans="2:23" ht="15" x14ac:dyDescent="0.2">
      <c r="B144" s="28" t="s">
        <v>20</v>
      </c>
      <c r="C144" s="484">
        <v>43232</v>
      </c>
      <c r="D144" s="485"/>
      <c r="E144" s="2119"/>
      <c r="F144" s="486"/>
      <c r="G144" s="487"/>
      <c r="H144" s="488" t="str">
        <f>IFERROR(VLOOKUP(F144,[1]Trainingsarten!$A$9:$K$78,10,FALSE),"")</f>
        <v/>
      </c>
      <c r="I144" s="493"/>
      <c r="J144" s="489"/>
      <c r="K144" s="490"/>
      <c r="L144" s="491"/>
      <c r="M144" s="492"/>
      <c r="N144" s="127" t="str">
        <f>IFERROR((L144/68)/(1/(I144*24)/3.6),"")</f>
        <v/>
      </c>
      <c r="O144" s="2330"/>
      <c r="P144" s="291" t="str">
        <f>IFERROR(VLOOKUP(F144,[1]Trainingsarten!$A$9:$N$84,12,FALSE),"")</f>
        <v/>
      </c>
      <c r="Q144" s="292" t="s">
        <v>14</v>
      </c>
      <c r="R144" s="292" t="str">
        <f>IFERROR(VLOOKUP(F144,[1]Trainingsarten!$A$9:$N$84,14,FALSE),"")</f>
        <v/>
      </c>
      <c r="S144" s="293" t="str">
        <f>IFERROR(L144/J144,"")</f>
        <v/>
      </c>
      <c r="T144" s="294">
        <f>T143+(K144-T143)/7</f>
        <v>30.63828040965301</v>
      </c>
      <c r="U144" s="295">
        <f>U143+(K144-U143)/42</f>
        <v>33.687910240845106</v>
      </c>
      <c r="V144" s="296">
        <f t="shared" si="17"/>
        <v>-1.2350938897457198</v>
      </c>
      <c r="W144" s="297">
        <f t="shared" si="9"/>
        <v>0.90947405732830067</v>
      </c>
    </row>
    <row r="145" spans="1:23" customFormat="1" ht="16" thickBot="1" x14ac:dyDescent="0.25">
      <c r="A145" s="1"/>
      <c r="B145" s="29">
        <f>AVERAGE(W139:W145)</f>
        <v>0.97948872407779819</v>
      </c>
      <c r="C145" s="494">
        <v>43233</v>
      </c>
      <c r="D145" s="495"/>
      <c r="E145" s="2120"/>
      <c r="F145" s="496"/>
      <c r="G145" s="497"/>
      <c r="H145" s="498" t="str">
        <f>IFERROR(VLOOKUP(F145,[1]Trainingsarten!$A$9:$K$78,10,FALSE),"")</f>
        <v/>
      </c>
      <c r="I145" s="499"/>
      <c r="J145" s="500"/>
      <c r="K145" s="501"/>
      <c r="L145" s="502"/>
      <c r="M145" s="503"/>
      <c r="N145" s="40" t="str">
        <f>IFERROR((L145/68)/(1/(I145*24)/3.6),"")</f>
        <v/>
      </c>
      <c r="O145" s="2331"/>
      <c r="P145" s="313" t="str">
        <f>IFERROR(VLOOKUP(F145,[1]Trainingsarten!$A$9:$N$84,12,FALSE),"")</f>
        <v/>
      </c>
      <c r="Q145" s="314" t="s">
        <v>14</v>
      </c>
      <c r="R145" s="314" t="str">
        <f>IFERROR(VLOOKUP(F145,[1]Trainingsarten!$A$9:$N$84,14,FALSE),"")</f>
        <v/>
      </c>
      <c r="S145" s="43" t="str">
        <f>IFERROR(L145/J145,"")</f>
        <v/>
      </c>
      <c r="T145" s="315">
        <f>T144+(K145-T144)/7</f>
        <v>26.261383208274008</v>
      </c>
      <c r="U145" s="45">
        <f>U144+(K145-U144)/42</f>
        <v>32.8858171398726</v>
      </c>
      <c r="V145" s="316">
        <f t="shared" si="17"/>
        <v>3.049629831192096</v>
      </c>
      <c r="W145" s="317">
        <f t="shared" si="9"/>
        <v>0.79856258692241044</v>
      </c>
    </row>
    <row r="146" spans="1:23" ht="16" thickBot="1" x14ac:dyDescent="0.25">
      <c r="B146" s="504">
        <f>B139+1</f>
        <v>20</v>
      </c>
      <c r="C146" s="505">
        <v>43234</v>
      </c>
      <c r="D146" s="506" t="s">
        <v>119</v>
      </c>
      <c r="E146" s="2121"/>
      <c r="F146" s="507" t="s">
        <v>91</v>
      </c>
      <c r="G146" s="508">
        <v>3.1898148148148148E-2</v>
      </c>
      <c r="H146" s="509">
        <v>8.4</v>
      </c>
      <c r="I146" s="510">
        <f>G146/H146</f>
        <v>3.7973985890652553E-3</v>
      </c>
      <c r="J146" s="511">
        <v>137</v>
      </c>
      <c r="K146" s="512">
        <v>52</v>
      </c>
      <c r="L146" s="513"/>
      <c r="M146" s="514"/>
      <c r="N146" s="59"/>
      <c r="O146" s="2332" t="s">
        <v>39</v>
      </c>
      <c r="P146" s="319" t="str">
        <f>IFERROR(VLOOKUP(F146,[1]Trainingsarten!$A$9:$N$84,12,FALSE),"")</f>
        <v/>
      </c>
      <c r="Q146" s="61" t="s">
        <v>14</v>
      </c>
      <c r="R146" s="61" t="str">
        <f>IFERROR(VLOOKUP(F146,[1]Trainingsarten!$A$9:$N$84,14,FALSE),"")</f>
        <v/>
      </c>
      <c r="S146" s="515"/>
      <c r="T146" s="321">
        <f>T145+(K146-T145)/7</f>
        <v>29.938328464234864</v>
      </c>
      <c r="U146" s="50">
        <f>U145+(K146-U145)/42</f>
        <v>33.340916731780396</v>
      </c>
      <c r="V146" s="120">
        <f t="shared" si="17"/>
        <v>6.6244339315985918</v>
      </c>
      <c r="W146" s="322">
        <f t="shared" si="9"/>
        <v>0.89794556955591442</v>
      </c>
    </row>
    <row r="147" spans="1:23" ht="15" x14ac:dyDescent="0.2">
      <c r="B147" s="516" t="s">
        <v>19</v>
      </c>
      <c r="C147" s="484">
        <v>43235</v>
      </c>
      <c r="D147" s="485"/>
      <c r="E147" s="2119"/>
      <c r="F147" s="517"/>
      <c r="G147" s="487"/>
      <c r="H147" s="488" t="str">
        <f>IFERROR(VLOOKUP(F147,[1]Trainingsarten!$A$9:$K$78,10,FALSE),"")</f>
        <v/>
      </c>
      <c r="I147" s="493"/>
      <c r="J147" s="489"/>
      <c r="K147" s="490"/>
      <c r="L147" s="491"/>
      <c r="M147" s="492"/>
      <c r="N147" s="127"/>
      <c r="O147" s="2330"/>
      <c r="P147" s="291" t="str">
        <f>IFERROR(VLOOKUP(F147,[1]Trainingsarten!$A$9:$N$84,12,FALSE),"")</f>
        <v/>
      </c>
      <c r="Q147" s="292" t="s">
        <v>14</v>
      </c>
      <c r="R147" s="292" t="str">
        <f>IFERROR(VLOOKUP(F147,[1]Trainingsarten!$A$9:$N$84,14,FALSE),"")</f>
        <v/>
      </c>
      <c r="S147" s="293" t="str">
        <f>IFERROR(L147/J147,"")</f>
        <v/>
      </c>
      <c r="T147" s="294">
        <f>T146+(K147-T146)/7</f>
        <v>25.661424397915596</v>
      </c>
      <c r="U147" s="295">
        <f>U146+(K147-U146)/42</f>
        <v>32.54708538102372</v>
      </c>
      <c r="V147" s="296">
        <f t="shared" si="17"/>
        <v>3.4025882675455321</v>
      </c>
      <c r="W147" s="297">
        <f t="shared" si="9"/>
        <v>0.78844001229299798</v>
      </c>
    </row>
    <row r="148" spans="1:23" ht="16" thickBot="1" x14ac:dyDescent="0.25">
      <c r="B148" s="24">
        <f>SUM(H146:H152)</f>
        <v>18.100000000000001</v>
      </c>
      <c r="C148" s="484">
        <v>43236</v>
      </c>
      <c r="D148" s="485" t="s">
        <v>120</v>
      </c>
      <c r="E148" s="2119"/>
      <c r="F148" s="517" t="s">
        <v>91</v>
      </c>
      <c r="G148" s="487">
        <v>3.7476851851851851E-2</v>
      </c>
      <c r="H148" s="518">
        <v>9.6999999999999993</v>
      </c>
      <c r="I148" s="407">
        <f t="shared" ref="I148" si="18">G148/H148</f>
        <v>3.863592974417717E-3</v>
      </c>
      <c r="J148" s="519">
        <v>151</v>
      </c>
      <c r="K148" s="490">
        <v>63</v>
      </c>
      <c r="L148" s="491"/>
      <c r="M148" s="492"/>
      <c r="N148" s="127"/>
      <c r="O148" s="2330" t="s">
        <v>39</v>
      </c>
      <c r="P148" s="291" t="str">
        <f>IFERROR(VLOOKUP(F148,[1]Trainingsarten!$A$9:$N$84,12,FALSE),"")</f>
        <v/>
      </c>
      <c r="Q148" s="292" t="s">
        <v>14</v>
      </c>
      <c r="R148" s="292" t="str">
        <f>IFERROR(VLOOKUP(F148,[1]Trainingsarten!$A$9:$N$84,14,FALSE),"")</f>
        <v/>
      </c>
      <c r="S148" s="293"/>
      <c r="T148" s="294">
        <f>T147+(K148-T147)/7</f>
        <v>30.995506626784795</v>
      </c>
      <c r="U148" s="295">
        <f>U147+(K148-U147)/42</f>
        <v>33.272154776713634</v>
      </c>
      <c r="V148" s="296">
        <f t="shared" si="17"/>
        <v>6.8856609831081244</v>
      </c>
      <c r="W148" s="297">
        <f t="shared" si="9"/>
        <v>0.93157497116711507</v>
      </c>
    </row>
    <row r="149" spans="1:23" ht="15" x14ac:dyDescent="0.2">
      <c r="B149" s="26" t="s">
        <v>9</v>
      </c>
      <c r="C149" s="484">
        <v>43237</v>
      </c>
      <c r="D149" s="485"/>
      <c r="E149" s="2119"/>
      <c r="F149" s="517"/>
      <c r="G149" s="487"/>
      <c r="H149" s="518" t="str">
        <f>IFERROR(VLOOKUP(F149,[1]Trainingsarten!$A$9:$K$78,10,FALSE),"")</f>
        <v/>
      </c>
      <c r="I149" s="520"/>
      <c r="J149" s="519"/>
      <c r="K149" s="490"/>
      <c r="L149" s="491"/>
      <c r="M149" s="521"/>
      <c r="N149" s="127" t="str">
        <f>IFERROR((L149/68)/(1/(I149*24)/3.6),"")</f>
        <v/>
      </c>
      <c r="O149" s="2330"/>
      <c r="P149" s="291" t="str">
        <f>IFERROR(VLOOKUP(F149,[1]Trainingsarten!$A$9:$N$84,12,FALSE),"")</f>
        <v/>
      </c>
      <c r="Q149" s="292" t="s">
        <v>14</v>
      </c>
      <c r="R149" s="292" t="str">
        <f>IFERROR(VLOOKUP(F149,[1]Trainingsarten!$A$9:$N$84,14,FALSE),"")</f>
        <v/>
      </c>
      <c r="S149" s="293" t="str">
        <f>IFERROR(L149/J149,"")</f>
        <v/>
      </c>
      <c r="T149" s="294">
        <f>T148+(K149-T148)/7</f>
        <v>26.56757710867268</v>
      </c>
      <c r="U149" s="295">
        <f>U148+(K149-U148)/42</f>
        <v>32.479960615363311</v>
      </c>
      <c r="V149" s="296">
        <f t="shared" si="17"/>
        <v>2.2766481499288389</v>
      </c>
      <c r="W149" s="297">
        <f t="shared" si="9"/>
        <v>0.81796826736624728</v>
      </c>
    </row>
    <row r="150" spans="1:23" ht="16" thickBot="1" x14ac:dyDescent="0.25">
      <c r="B150" s="27">
        <f>SUM(K146:K152)</f>
        <v>115</v>
      </c>
      <c r="C150" s="484">
        <v>43238</v>
      </c>
      <c r="D150" s="485"/>
      <c r="E150" s="2119"/>
      <c r="F150" s="517"/>
      <c r="G150" s="487"/>
      <c r="H150" s="518" t="str">
        <f>IFERROR(VLOOKUP(F150,[1]Trainingsarten!$A$9:$K$78,10,FALSE),"")</f>
        <v/>
      </c>
      <c r="I150" s="520"/>
      <c r="J150" s="519"/>
      <c r="K150" s="490"/>
      <c r="L150" s="491"/>
      <c r="M150" s="521"/>
      <c r="N150" s="127" t="str">
        <f>IFERROR((L150/68)/(1/(I150*24)/3.6),"")</f>
        <v/>
      </c>
      <c r="O150" s="2330"/>
      <c r="P150" s="291" t="str">
        <f>IFERROR(VLOOKUP(F150,[1]Trainingsarten!$A$9:$N$84,12,FALSE),"")</f>
        <v/>
      </c>
      <c r="Q150" s="292" t="s">
        <v>14</v>
      </c>
      <c r="R150" s="292" t="str">
        <f>IFERROR(VLOOKUP(F150,[1]Trainingsarten!$A$9:$N$84,14,FALSE),"")</f>
        <v/>
      </c>
      <c r="S150" s="293" t="str">
        <f>IFERROR(L150/J150,"")</f>
        <v/>
      </c>
      <c r="T150" s="294">
        <f>T149+(K150-T149)/7</f>
        <v>22.772208950290867</v>
      </c>
      <c r="U150" s="295">
        <f>U149+(K150-U149)/42</f>
        <v>31.706628219759423</v>
      </c>
      <c r="V150" s="296">
        <f t="shared" si="17"/>
        <v>5.912383506690631</v>
      </c>
      <c r="W150" s="297">
        <f t="shared" si="9"/>
        <v>0.7182160396386561</v>
      </c>
    </row>
    <row r="151" spans="1:23" ht="15" x14ac:dyDescent="0.2">
      <c r="B151" s="28" t="s">
        <v>20</v>
      </c>
      <c r="C151" s="484">
        <v>43239</v>
      </c>
      <c r="D151" s="485"/>
      <c r="E151" s="2119"/>
      <c r="F151" s="522"/>
      <c r="G151" s="487"/>
      <c r="H151" s="523" t="str">
        <f>IFERROR(VLOOKUP(F151,[1]Trainingsarten!$A$9:$K$78,10,FALSE),"")</f>
        <v/>
      </c>
      <c r="I151" s="524"/>
      <c r="J151" s="525"/>
      <c r="K151" s="490"/>
      <c r="L151" s="491"/>
      <c r="M151" s="521"/>
      <c r="N151" s="127" t="str">
        <f>IFERROR((L151/68)/(1/(I151*24)/3.6),"")</f>
        <v/>
      </c>
      <c r="O151" s="2330"/>
      <c r="P151" s="291" t="str">
        <f>IFERROR(VLOOKUP(F151,[1]Trainingsarten!$A$9:$N$84,12,FALSE),"")</f>
        <v/>
      </c>
      <c r="Q151" s="292" t="s">
        <v>14</v>
      </c>
      <c r="R151" s="292" t="str">
        <f>IFERROR(VLOOKUP(F151,[1]Trainingsarten!$A$9:$N$84,14,FALSE),"")</f>
        <v/>
      </c>
      <c r="S151" s="293" t="str">
        <f>IFERROR(L151/J151,"")</f>
        <v/>
      </c>
      <c r="T151" s="294">
        <f>T150+(K151-T150)/7</f>
        <v>19.519036243106459</v>
      </c>
      <c r="U151" s="295">
        <f>U150+(K151-U150)/42</f>
        <v>30.951708500241342</v>
      </c>
      <c r="V151" s="296">
        <f t="shared" si="17"/>
        <v>8.934419269468556</v>
      </c>
      <c r="W151" s="297">
        <f t="shared" si="9"/>
        <v>0.63062871773150297</v>
      </c>
    </row>
    <row r="152" spans="1:23" ht="16" thickBot="1" x14ac:dyDescent="0.25">
      <c r="B152" s="29">
        <f>AVERAGE(W146:W152)</f>
        <v>0.76264233632816691</v>
      </c>
      <c r="C152" s="526">
        <v>43240</v>
      </c>
      <c r="D152" s="527"/>
      <c r="E152" s="2122"/>
      <c r="F152" s="528"/>
      <c r="G152" s="529"/>
      <c r="H152" s="530" t="str">
        <f>IFERROR(VLOOKUP(F152,[1]Trainingsarten!$A$9:$K$78,10,FALSE),"")</f>
        <v/>
      </c>
      <c r="I152" s="531"/>
      <c r="J152" s="532"/>
      <c r="K152" s="533"/>
      <c r="L152" s="534"/>
      <c r="M152" s="535"/>
      <c r="N152" s="77" t="str">
        <f>IFERROR((L152/68)/(1/(I152*24)/3.6),"")</f>
        <v/>
      </c>
      <c r="O152" s="2333"/>
      <c r="P152" s="78" t="str">
        <f>IFERROR(VLOOKUP(F152,[1]Trainingsarten!$A$9:$N$84,12,FALSE),"")</f>
        <v/>
      </c>
      <c r="Q152" s="79" t="s">
        <v>14</v>
      </c>
      <c r="R152" s="79" t="str">
        <f>IFERROR(VLOOKUP(F152,[1]Trainingsarten!$A$9:$N$84,14,FALSE),"")</f>
        <v/>
      </c>
      <c r="S152" s="43" t="str">
        <f>IFERROR(L152/J152,"")</f>
        <v/>
      </c>
      <c r="T152" s="80">
        <f>T151+(K152-T151)/7</f>
        <v>16.730602494091251</v>
      </c>
      <c r="U152" s="362">
        <f>U151+(K152-U151)/42</f>
        <v>30.214763059759406</v>
      </c>
      <c r="V152" s="81">
        <f t="shared" si="17"/>
        <v>11.432672257134882</v>
      </c>
      <c r="W152" s="82">
        <f t="shared" si="9"/>
        <v>0.55372277654473434</v>
      </c>
    </row>
    <row r="153" spans="1:23" ht="16" thickBot="1" x14ac:dyDescent="0.25">
      <c r="B153" s="536">
        <f>B146+1</f>
        <v>21</v>
      </c>
      <c r="C153" s="537">
        <v>43241</v>
      </c>
      <c r="D153" s="538"/>
      <c r="E153" s="2123"/>
      <c r="F153" s="539"/>
      <c r="G153" s="540"/>
      <c r="H153" s="541" t="str">
        <f>IFERROR(VLOOKUP(F153,[1]Trainingsarten!$A$9:$K$78,10,FALSE),"")</f>
        <v/>
      </c>
      <c r="I153" s="542"/>
      <c r="J153" s="543"/>
      <c r="K153" s="544"/>
      <c r="L153" s="545"/>
      <c r="M153" s="546"/>
      <c r="N153" s="547" t="str">
        <f>IFERROR((L153/68)/(1/(I153*24)/3.6),"")</f>
        <v/>
      </c>
      <c r="O153" s="2334"/>
      <c r="P153" s="548" t="str">
        <f>IFERROR(VLOOKUP(F153,[1]Trainingsarten!$A$9:$N$84,12,FALSE),"")</f>
        <v/>
      </c>
      <c r="Q153" s="549" t="s">
        <v>14</v>
      </c>
      <c r="R153" s="549" t="str">
        <f>IFERROR(VLOOKUP(F153,[1]Trainingsarten!$A$9:$N$84,14,FALSE),"")</f>
        <v/>
      </c>
      <c r="S153" s="550" t="str">
        <f>IFERROR(L153/J153,"")</f>
        <v/>
      </c>
      <c r="T153" s="551">
        <f>T152+(K153-T152)/7</f>
        <v>14.340516423506786</v>
      </c>
      <c r="U153" s="552">
        <f>U152+(K153-U152)/42</f>
        <v>29.495363939288943</v>
      </c>
      <c r="V153" s="553">
        <f t="shared" si="17"/>
        <v>13.484160565668155</v>
      </c>
      <c r="W153" s="554">
        <f t="shared" si="9"/>
        <v>0.48619560867342526</v>
      </c>
    </row>
    <row r="154" spans="1:23" ht="15" x14ac:dyDescent="0.2">
      <c r="B154" s="555" t="s">
        <v>19</v>
      </c>
      <c r="C154" s="484">
        <v>43242</v>
      </c>
      <c r="D154" s="485"/>
      <c r="E154" s="2119"/>
      <c r="F154" s="522"/>
      <c r="G154" s="556"/>
      <c r="H154" s="557" t="str">
        <f>IFERROR(VLOOKUP(F154,[1]Trainingsarten!$A$9:$K$78,10,FALSE),"")</f>
        <v/>
      </c>
      <c r="I154" s="520"/>
      <c r="J154" s="519"/>
      <c r="K154" s="490"/>
      <c r="L154" s="491"/>
      <c r="M154" s="521"/>
      <c r="N154" s="127" t="str">
        <f>IFERROR((L154/68)/(1/(I154*24)/3.6),"")</f>
        <v/>
      </c>
      <c r="O154" s="2330"/>
      <c r="P154" s="291" t="str">
        <f>IFERROR(VLOOKUP(F154,[1]Trainingsarten!$A$9:$N$84,12,FALSE),"")</f>
        <v/>
      </c>
      <c r="Q154" s="292" t="s">
        <v>14</v>
      </c>
      <c r="R154" s="292" t="str">
        <f>IFERROR(VLOOKUP(F154,[1]Trainingsarten!$A$9:$N$84,14,FALSE),"")</f>
        <v/>
      </c>
      <c r="S154" s="293" t="str">
        <f>IFERROR(L154/J154,"")</f>
        <v/>
      </c>
      <c r="T154" s="294">
        <f>T153+(K154-T153)/7</f>
        <v>12.291871220148675</v>
      </c>
      <c r="U154" s="295">
        <f>U153+(K154-U153)/42</f>
        <v>28.793093369305872</v>
      </c>
      <c r="V154" s="296">
        <f t="shared" si="17"/>
        <v>15.154847515782157</v>
      </c>
      <c r="W154" s="297">
        <f t="shared" si="9"/>
        <v>0.42690346127422713</v>
      </c>
    </row>
    <row r="155" spans="1:23" ht="16" thickBot="1" x14ac:dyDescent="0.25">
      <c r="B155" s="24">
        <f>SUM(H153:H159)</f>
        <v>18.63</v>
      </c>
      <c r="C155" s="484">
        <v>43243</v>
      </c>
      <c r="D155" s="485"/>
      <c r="E155" s="2119"/>
      <c r="F155" s="522"/>
      <c r="G155" s="556"/>
      <c r="H155" s="557" t="str">
        <f>IFERROR(VLOOKUP(F155,[1]Trainingsarten!$A$9:$K$78,10,FALSE),"")</f>
        <v/>
      </c>
      <c r="I155" s="520"/>
      <c r="J155" s="519"/>
      <c r="K155" s="490"/>
      <c r="L155" s="491"/>
      <c r="M155" s="521"/>
      <c r="N155" s="127" t="str">
        <f>IFERROR((L155/68)/(1/(I155*24)/3.6),"")</f>
        <v/>
      </c>
      <c r="O155" s="2330"/>
      <c r="P155" s="291" t="str">
        <f>IFERROR(VLOOKUP(F155,[1]Trainingsarten!$A$9:$N$84,12,FALSE),"")</f>
        <v/>
      </c>
      <c r="Q155" s="292" t="s">
        <v>14</v>
      </c>
      <c r="R155" s="292" t="str">
        <f>IFERROR(VLOOKUP(F155,[1]Trainingsarten!$A$9:$N$84,14,FALSE),"")</f>
        <v/>
      </c>
      <c r="S155" s="293" t="str">
        <f>IFERROR(L155/J155,"")</f>
        <v/>
      </c>
      <c r="T155" s="294">
        <f>T154+(K155-T154)/7</f>
        <v>10.535889617270293</v>
      </c>
      <c r="U155" s="295">
        <f>U154+(K155-U154)/42</f>
        <v>28.107543527179541</v>
      </c>
      <c r="V155" s="296">
        <f t="shared" si="17"/>
        <v>16.501222149157197</v>
      </c>
      <c r="W155" s="297">
        <f t="shared" si="9"/>
        <v>0.37484206355785799</v>
      </c>
    </row>
    <row r="156" spans="1:23" ht="15" x14ac:dyDescent="0.2">
      <c r="B156" s="26" t="s">
        <v>9</v>
      </c>
      <c r="C156" s="484">
        <v>43244</v>
      </c>
      <c r="D156" s="485"/>
      <c r="E156" s="2119"/>
      <c r="F156" s="522"/>
      <c r="G156" s="556"/>
      <c r="H156" s="557" t="str">
        <f>IFERROR(VLOOKUP(F156,[1]Trainingsarten!$A$9:$K$78,10,FALSE),"")</f>
        <v/>
      </c>
      <c r="I156" s="520"/>
      <c r="J156" s="519"/>
      <c r="K156" s="490"/>
      <c r="L156" s="491"/>
      <c r="M156" s="521"/>
      <c r="N156" s="127" t="str">
        <f>IFERROR((L156/68)/(1/(I156*24)/3.6),"")</f>
        <v/>
      </c>
      <c r="O156" s="2330"/>
      <c r="P156" s="291" t="str">
        <f>IFERROR(VLOOKUP(F156,[1]Trainingsarten!$A$9:$N$84,12,FALSE),"")</f>
        <v/>
      </c>
      <c r="Q156" s="292" t="s">
        <v>14</v>
      </c>
      <c r="R156" s="292" t="str">
        <f>IFERROR(VLOOKUP(F156,[1]Trainingsarten!$A$9:$N$84,14,FALSE),"")</f>
        <v/>
      </c>
      <c r="S156" s="293" t="str">
        <f>IFERROR(L156/J156,"")</f>
        <v/>
      </c>
      <c r="T156" s="294">
        <f>T155+(K156-T155)/7</f>
        <v>9.0307625290888218</v>
      </c>
      <c r="U156" s="295">
        <f>U155+(K156-U155)/42</f>
        <v>27.438316300341931</v>
      </c>
      <c r="V156" s="296">
        <f t="shared" si="17"/>
        <v>17.571653909909248</v>
      </c>
      <c r="W156" s="297">
        <f t="shared" si="9"/>
        <v>0.32912961678250946</v>
      </c>
    </row>
    <row r="157" spans="1:23" ht="16" thickBot="1" x14ac:dyDescent="0.25">
      <c r="B157" s="27">
        <f>SUM(K153:K159)</f>
        <v>107</v>
      </c>
      <c r="C157" s="484">
        <v>43245</v>
      </c>
      <c r="D157" s="485" t="s">
        <v>121</v>
      </c>
      <c r="E157" s="2119"/>
      <c r="F157" s="522" t="s">
        <v>77</v>
      </c>
      <c r="G157" s="556">
        <v>3.4155092592592591E-2</v>
      </c>
      <c r="H157" s="557">
        <v>8.43</v>
      </c>
      <c r="I157" s="407">
        <f t="shared" ref="I157" si="19">G157/H157</f>
        <v>4.0516124071877336E-3</v>
      </c>
      <c r="J157" s="525">
        <v>136</v>
      </c>
      <c r="K157" s="490">
        <v>48</v>
      </c>
      <c r="L157" s="491">
        <v>211</v>
      </c>
      <c r="M157" s="558"/>
      <c r="N157" s="127">
        <f>IFERROR((L157/68)/(1/(I157*24)/3.6),"")</f>
        <v>1.0862134533528716</v>
      </c>
      <c r="O157" s="2330" t="s">
        <v>39</v>
      </c>
      <c r="P157" s="291" t="str">
        <f>IFERROR(VLOOKUP(F157,[1]Trainingsarten!$A$9:$N$84,12,FALSE),"")</f>
        <v/>
      </c>
      <c r="Q157" s="292" t="s">
        <v>14</v>
      </c>
      <c r="R157" s="292" t="str">
        <f>IFERROR(VLOOKUP(F157,[1]Trainingsarten!$A$9:$N$84,14,FALSE),"")</f>
        <v/>
      </c>
      <c r="S157" s="293">
        <f>IFERROR(L157/J157,"")</f>
        <v>1.5514705882352942</v>
      </c>
      <c r="T157" s="294">
        <f>T156+(K157-T156)/7</f>
        <v>14.597796453504705</v>
      </c>
      <c r="U157" s="295">
        <f>U156+(K157-U156)/42</f>
        <v>27.927880197952838</v>
      </c>
      <c r="V157" s="296">
        <f t="shared" si="17"/>
        <v>18.407553771253109</v>
      </c>
      <c r="W157" s="297">
        <f t="shared" si="9"/>
        <v>0.5226961856766611</v>
      </c>
    </row>
    <row r="158" spans="1:23" ht="15" x14ac:dyDescent="0.2">
      <c r="B158" s="28" t="s">
        <v>20</v>
      </c>
      <c r="C158" s="484">
        <v>43246</v>
      </c>
      <c r="D158" s="485"/>
      <c r="E158" s="2119"/>
      <c r="F158" s="522"/>
      <c r="G158" s="556"/>
      <c r="H158" s="557" t="str">
        <f>IFERROR(VLOOKUP(F158,[1]Trainingsarten!$A$9:$K$78,10,FALSE),"")</f>
        <v/>
      </c>
      <c r="I158" s="520"/>
      <c r="J158" s="519"/>
      <c r="K158" s="490"/>
      <c r="L158" s="491"/>
      <c r="M158" s="521"/>
      <c r="N158" s="127" t="str">
        <f>IFERROR((L158/68)/(1/(I158*24)/3.6),"")</f>
        <v/>
      </c>
      <c r="O158" s="2330"/>
      <c r="P158" s="291" t="str">
        <f>IFERROR(VLOOKUP(F158,[1]Trainingsarten!$A$9:$N$84,12,FALSE),"")</f>
        <v/>
      </c>
      <c r="Q158" s="292" t="s">
        <v>14</v>
      </c>
      <c r="R158" s="292" t="str">
        <f>IFERROR(VLOOKUP(F158,[1]Trainingsarten!$A$9:$N$84,14,FALSE),"")</f>
        <v/>
      </c>
      <c r="S158" s="293" t="str">
        <f>IFERROR(L158/J158,"")</f>
        <v/>
      </c>
      <c r="T158" s="294">
        <f>T157+(K158-T157)/7</f>
        <v>12.512396960146891</v>
      </c>
      <c r="U158" s="295">
        <f>U157+(K158-U157)/42</f>
        <v>27.262930669430151</v>
      </c>
      <c r="V158" s="296">
        <f t="shared" si="17"/>
        <v>13.330083744448133</v>
      </c>
      <c r="W158" s="297">
        <f t="shared" si="9"/>
        <v>0.45895274839901956</v>
      </c>
    </row>
    <row r="159" spans="1:23" customFormat="1" ht="16" thickBot="1" x14ac:dyDescent="0.25">
      <c r="A159" s="1"/>
      <c r="B159" s="29">
        <f>AVERAGE(W153:W159)</f>
        <v>0.46890273617114586</v>
      </c>
      <c r="C159" s="494">
        <v>43247</v>
      </c>
      <c r="D159" s="495" t="s">
        <v>122</v>
      </c>
      <c r="E159" s="2120"/>
      <c r="F159" s="559" t="s">
        <v>91</v>
      </c>
      <c r="G159" s="560">
        <v>4.0358796296296295E-2</v>
      </c>
      <c r="H159" s="561">
        <v>10.199999999999999</v>
      </c>
      <c r="I159" s="401">
        <f t="shared" ref="I159" si="20">G159/H159</f>
        <v>3.95674473493101E-3</v>
      </c>
      <c r="J159" s="500">
        <v>144</v>
      </c>
      <c r="K159" s="501">
        <v>59</v>
      </c>
      <c r="L159" s="502">
        <v>215</v>
      </c>
      <c r="M159" s="503"/>
      <c r="N159" s="40">
        <f>IFERROR((L159/68)/(1/(I159*24)/3.6),"")</f>
        <v>1.080889561707036</v>
      </c>
      <c r="O159" s="2331" t="s">
        <v>39</v>
      </c>
      <c r="P159" s="313" t="str">
        <f>IFERROR(VLOOKUP(F159,[1]Trainingsarten!$A$9:$N$84,12,FALSE),"")</f>
        <v/>
      </c>
      <c r="Q159" s="314" t="s">
        <v>14</v>
      </c>
      <c r="R159" s="314" t="str">
        <f>IFERROR(VLOOKUP(F159,[1]Trainingsarten!$A$9:$N$84,14,FALSE),"")</f>
        <v/>
      </c>
      <c r="S159" s="43">
        <f>IFERROR(L159/J159,"")</f>
        <v>1.4930555555555556</v>
      </c>
      <c r="T159" s="315">
        <f>T158+(K159-T158)/7</f>
        <v>19.153483108697337</v>
      </c>
      <c r="U159" s="45">
        <f>U158+(K159-U158)/42</f>
        <v>28.01857517730086</v>
      </c>
      <c r="V159" s="316">
        <f t="shared" si="17"/>
        <v>14.75053370928326</v>
      </c>
      <c r="W159" s="317">
        <f t="shared" si="9"/>
        <v>0.68359946883432021</v>
      </c>
    </row>
    <row r="160" spans="1:23" ht="16" thickBot="1" x14ac:dyDescent="0.25">
      <c r="B160" s="562">
        <f>B153+1</f>
        <v>22</v>
      </c>
      <c r="C160" s="358">
        <v>43248</v>
      </c>
      <c r="D160" s="50"/>
      <c r="E160" s="2101"/>
      <c r="F160" s="563"/>
      <c r="G160" s="52"/>
      <c r="H160" s="564" t="str">
        <f>IFERROR(VLOOKUP(F160,[1]Trainingsarten!$A$9:$K$78,10,FALSE),"")</f>
        <v/>
      </c>
      <c r="I160" s="565"/>
      <c r="J160" s="566"/>
      <c r="K160" s="56"/>
      <c r="L160" s="57"/>
      <c r="M160" s="445"/>
      <c r="N160" s="59" t="str">
        <f>IFERROR((L160/68)/(1/(I160*24)/3.6),"")</f>
        <v/>
      </c>
      <c r="O160" s="2313"/>
      <c r="P160" s="319" t="str">
        <f>IFERROR(VLOOKUP(F160,[1]Trainingsarten!$A$9:$N$84,12,FALSE),"")</f>
        <v/>
      </c>
      <c r="Q160" s="61" t="s">
        <v>14</v>
      </c>
      <c r="R160" s="61" t="str">
        <f>IFERROR(VLOOKUP(F160,[1]Trainingsarten!$A$9:$N$84,14,FALSE),"")</f>
        <v/>
      </c>
      <c r="S160" s="567" t="str">
        <f>IFERROR(L160/J160,"")</f>
        <v/>
      </c>
      <c r="T160" s="321">
        <f>T159+(K160-T159)/7</f>
        <v>16.417271236026288</v>
      </c>
      <c r="U160" s="50">
        <f>U159+(K160-U159)/42</f>
        <v>27.351466244507982</v>
      </c>
      <c r="V160" s="120">
        <f t="shared" si="17"/>
        <v>8.8650920686035235</v>
      </c>
      <c r="W160" s="322">
        <f t="shared" si="9"/>
        <v>0.60023367995208599</v>
      </c>
    </row>
    <row r="161" spans="2:23" ht="15" x14ac:dyDescent="0.2">
      <c r="B161" s="568" t="s">
        <v>19</v>
      </c>
      <c r="C161" s="298">
        <v>43249</v>
      </c>
      <c r="D161" s="295" t="s">
        <v>123</v>
      </c>
      <c r="E161" s="2111"/>
      <c r="F161" s="569" t="s">
        <v>91</v>
      </c>
      <c r="G161" s="325">
        <v>4.4270833333333336E-2</v>
      </c>
      <c r="H161" s="570">
        <v>11.4</v>
      </c>
      <c r="I161" s="407">
        <f t="shared" ref="I161:I164" si="21">G161/H161</f>
        <v>3.8834064327485382E-3</v>
      </c>
      <c r="J161" s="571">
        <v>130</v>
      </c>
      <c r="K161" s="289">
        <v>67</v>
      </c>
      <c r="L161" s="290">
        <v>217</v>
      </c>
      <c r="M161" s="572"/>
      <c r="N161" s="127">
        <f>IFERROR((L161/68)/(1/(I161*24)/3.6),"")</f>
        <v>1.0707236842105265</v>
      </c>
      <c r="O161" s="2324" t="s">
        <v>103</v>
      </c>
      <c r="P161" s="291" t="str">
        <f>IFERROR(VLOOKUP(F161,[1]Trainingsarten!$A$9:$N$84,12,FALSE),"")</f>
        <v/>
      </c>
      <c r="Q161" s="292" t="s">
        <v>14</v>
      </c>
      <c r="R161" s="292" t="str">
        <f>IFERROR(VLOOKUP(F161,[1]Trainingsarten!$A$9:$N$84,14,FALSE),"")</f>
        <v/>
      </c>
      <c r="S161" s="293">
        <f>IFERROR(L161/J161,"")</f>
        <v>1.6692307692307693</v>
      </c>
      <c r="T161" s="294">
        <f>T160+(K161-T160)/7</f>
        <v>23.643375345165389</v>
      </c>
      <c r="U161" s="295">
        <f>U160+(K161-U160)/42</f>
        <v>28.295478952972079</v>
      </c>
      <c r="V161" s="296">
        <f t="shared" si="17"/>
        <v>10.934195008481694</v>
      </c>
      <c r="W161" s="297">
        <f t="shared" si="9"/>
        <v>0.8355884480507072</v>
      </c>
    </row>
    <row r="162" spans="2:23" ht="16" thickBot="1" x14ac:dyDescent="0.25">
      <c r="B162" s="24">
        <f>SUM(H160:H166)</f>
        <v>34.08</v>
      </c>
      <c r="C162" s="298">
        <v>43250</v>
      </c>
      <c r="D162" s="295" t="s">
        <v>124</v>
      </c>
      <c r="E162" s="2111"/>
      <c r="F162" s="573" t="s">
        <v>91</v>
      </c>
      <c r="G162" s="325">
        <v>4.3495370370370372E-2</v>
      </c>
      <c r="H162" s="574">
        <v>11.4</v>
      </c>
      <c r="I162" s="407">
        <f t="shared" si="21"/>
        <v>3.8153833658219624E-3</v>
      </c>
      <c r="J162" s="575">
        <v>139</v>
      </c>
      <c r="K162" s="289">
        <v>67</v>
      </c>
      <c r="L162" s="290">
        <v>218</v>
      </c>
      <c r="M162" s="572"/>
      <c r="N162" s="127">
        <f>IFERROR((L162/68)/(1/(I162*24)/3.6),"")</f>
        <v>1.0568163054695563</v>
      </c>
      <c r="O162" s="2324" t="s">
        <v>103</v>
      </c>
      <c r="P162" s="291" t="str">
        <f>IFERROR(VLOOKUP(F162,[1]Trainingsarten!$A$9:$N$84,12,FALSE),"")</f>
        <v/>
      </c>
      <c r="Q162" s="292" t="s">
        <v>14</v>
      </c>
      <c r="R162" s="292" t="str">
        <f>IFERROR(VLOOKUP(F162,[1]Trainingsarten!$A$9:$N$84,14,FALSE),"")</f>
        <v/>
      </c>
      <c r="S162" s="293">
        <f>IFERROR(L162/J162,"")</f>
        <v>1.5683453237410072</v>
      </c>
      <c r="T162" s="294">
        <f>T161+(K162-T161)/7</f>
        <v>29.837178867284621</v>
      </c>
      <c r="U162" s="295">
        <f>U161+(K162-U161)/42</f>
        <v>29.217015168377507</v>
      </c>
      <c r="V162" s="296">
        <f t="shared" si="17"/>
        <v>4.6521036078066906</v>
      </c>
      <c r="W162" s="297">
        <f t="shared" si="9"/>
        <v>1.0212261141438683</v>
      </c>
    </row>
    <row r="163" spans="2:23" ht="15" x14ac:dyDescent="0.2">
      <c r="B163" s="26" t="s">
        <v>9</v>
      </c>
      <c r="C163" s="298">
        <v>43251</v>
      </c>
      <c r="D163" s="295"/>
      <c r="E163" s="2111"/>
      <c r="F163" s="573"/>
      <c r="G163" s="325"/>
      <c r="H163" s="574" t="str">
        <f>IFERROR(VLOOKUP(F163,[1]Trainingsarten!$A$9:$K$78,10,FALSE),"")</f>
        <v/>
      </c>
      <c r="I163" s="576"/>
      <c r="J163" s="575"/>
      <c r="K163" s="289"/>
      <c r="L163" s="290"/>
      <c r="M163" s="577"/>
      <c r="N163" s="127" t="str">
        <f>IFERROR((L163/68)/(1/(I163*24)/3.6),"")</f>
        <v/>
      </c>
      <c r="O163" s="2324"/>
      <c r="P163" s="291" t="str">
        <f>IFERROR(VLOOKUP(F163,[1]Trainingsarten!$A$9:$N$84,12,FALSE),"")</f>
        <v/>
      </c>
      <c r="Q163" s="292" t="s">
        <v>14</v>
      </c>
      <c r="R163" s="292" t="str">
        <f>IFERROR(VLOOKUP(F163,[1]Trainingsarten!$A$9:$N$84,14,FALSE),"")</f>
        <v/>
      </c>
      <c r="S163" s="293" t="str">
        <f>IFERROR(L163/J163,"")</f>
        <v/>
      </c>
      <c r="T163" s="294">
        <f>T162+(K163-T162)/7</f>
        <v>25.574724743386817</v>
      </c>
      <c r="U163" s="295">
        <f>U162+(K163-U162)/42</f>
        <v>28.521371950082806</v>
      </c>
      <c r="V163" s="296">
        <f t="shared" si="17"/>
        <v>-0.62016369890711331</v>
      </c>
      <c r="W163" s="297">
        <f t="shared" si="9"/>
        <v>0.89668634412632331</v>
      </c>
    </row>
    <row r="164" spans="2:23" ht="16" thickBot="1" x14ac:dyDescent="0.25">
      <c r="B164" s="27">
        <f>SUM(K160:K166)</f>
        <v>200</v>
      </c>
      <c r="C164" s="298">
        <v>43252</v>
      </c>
      <c r="D164" s="295" t="s">
        <v>125</v>
      </c>
      <c r="E164" s="2111"/>
      <c r="F164" s="573" t="s">
        <v>91</v>
      </c>
      <c r="G164" s="325">
        <v>4.4780092592592587E-2</v>
      </c>
      <c r="H164" s="574">
        <v>11.28</v>
      </c>
      <c r="I164" s="407">
        <f t="shared" si="21"/>
        <v>3.9698663645915417E-3</v>
      </c>
      <c r="J164" s="575">
        <v>136</v>
      </c>
      <c r="K164" s="289">
        <v>66</v>
      </c>
      <c r="L164" s="290">
        <v>214</v>
      </c>
      <c r="M164" s="577"/>
      <c r="N164" s="127">
        <f>IFERROR((L164/68)/(1/(I164*24)/3.6),"")</f>
        <v>1.0794300166875259</v>
      </c>
      <c r="O164" s="2324" t="s">
        <v>103</v>
      </c>
      <c r="P164" s="291" t="str">
        <f>IFERROR(VLOOKUP(F164,[1]Trainingsarten!$A$9:$N$84,12,FALSE),"")</f>
        <v/>
      </c>
      <c r="Q164" s="292" t="s">
        <v>14</v>
      </c>
      <c r="R164" s="292" t="str">
        <f>IFERROR(VLOOKUP(F164,[1]Trainingsarten!$A$9:$N$84,14,FALSE),"")</f>
        <v/>
      </c>
      <c r="S164" s="293">
        <f>IFERROR(L164/J164,"")</f>
        <v>1.5735294117647058</v>
      </c>
      <c r="T164" s="294">
        <f>T163+(K164-T163)/7</f>
        <v>31.349764065760127</v>
      </c>
      <c r="U164" s="295">
        <f>U163+(K164-U163)/42</f>
        <v>29.413720236985597</v>
      </c>
      <c r="V164" s="296">
        <f t="shared" si="17"/>
        <v>2.9466472066959888</v>
      </c>
      <c r="W164" s="297">
        <f t="shared" si="9"/>
        <v>1.0658211138603302</v>
      </c>
    </row>
    <row r="165" spans="2:23" ht="15" x14ac:dyDescent="0.2">
      <c r="B165" s="28" t="s">
        <v>20</v>
      </c>
      <c r="C165" s="298">
        <v>43253</v>
      </c>
      <c r="D165" s="295"/>
      <c r="E165" s="2111"/>
      <c r="F165" s="578"/>
      <c r="G165" s="325"/>
      <c r="H165" s="579" t="str">
        <f>IFERROR(VLOOKUP(F165,[1]Trainingsarten!$A$9:$K$78,10,FALSE),"")</f>
        <v/>
      </c>
      <c r="I165" s="580"/>
      <c r="J165" s="581"/>
      <c r="K165" s="289"/>
      <c r="L165" s="290"/>
      <c r="M165" s="577"/>
      <c r="N165" s="127" t="str">
        <f>IFERROR((L165/68)/(1/(I165*24)/3.6),"")</f>
        <v/>
      </c>
      <c r="O165" s="2324"/>
      <c r="P165" s="291" t="str">
        <f>IFERROR(VLOOKUP(F165,[1]Trainingsarten!$A$9:$N$84,12,FALSE),"")</f>
        <v/>
      </c>
      <c r="Q165" s="292" t="s">
        <v>14</v>
      </c>
      <c r="R165" s="292" t="str">
        <f>IFERROR(VLOOKUP(F165,[1]Trainingsarten!$A$9:$N$84,14,FALSE),"")</f>
        <v/>
      </c>
      <c r="S165" s="293" t="str">
        <f>IFERROR(L165/J165,"")</f>
        <v/>
      </c>
      <c r="T165" s="294">
        <f>T164+(K165-T164)/7</f>
        <v>26.871226342080107</v>
      </c>
      <c r="U165" s="295">
        <f>U164+(K165-U164)/42</f>
        <v>28.713393564676416</v>
      </c>
      <c r="V165" s="296">
        <f t="shared" si="17"/>
        <v>-1.9360438287745296</v>
      </c>
      <c r="W165" s="297">
        <f t="shared" si="9"/>
        <v>0.93584292924321677</v>
      </c>
    </row>
    <row r="166" spans="2:23" ht="16" thickBot="1" x14ac:dyDescent="0.25">
      <c r="B166" s="29">
        <f>AVERAGE(W160:W166)</f>
        <v>0.88244491030381045</v>
      </c>
      <c r="C166" s="133">
        <v>43254</v>
      </c>
      <c r="D166" s="362"/>
      <c r="E166" s="2115"/>
      <c r="F166" s="262"/>
      <c r="G166" s="70"/>
      <c r="H166" s="263" t="str">
        <f>IFERROR(VLOOKUP(F166,[1]Trainingsarten!$A$9:$K$78,10,FALSE),"")</f>
        <v/>
      </c>
      <c r="I166" s="264"/>
      <c r="J166" s="265"/>
      <c r="K166" s="74"/>
      <c r="L166" s="75"/>
      <c r="M166" s="458"/>
      <c r="N166" s="77" t="str">
        <f>IFERROR((L166/68)/(1/(I166*24)/3.6),"")</f>
        <v/>
      </c>
      <c r="O166" s="2316"/>
      <c r="P166" s="78" t="str">
        <f>IFERROR(VLOOKUP(F166,[1]Trainingsarten!$A$9:$N$84,12,FALSE),"")</f>
        <v/>
      </c>
      <c r="Q166" s="79" t="s">
        <v>14</v>
      </c>
      <c r="R166" s="79" t="str">
        <f>IFERROR(VLOOKUP(F166,[1]Trainingsarten!$A$9:$N$84,14,FALSE),"")</f>
        <v/>
      </c>
      <c r="S166" s="43" t="str">
        <f>IFERROR(L166/J166,"")</f>
        <v/>
      </c>
      <c r="T166" s="80">
        <f>T165+(K166-T165)/7</f>
        <v>23.032479721782948</v>
      </c>
      <c r="U166" s="68">
        <f>U165+(K166-U165)/42</f>
        <v>28.029741336946024</v>
      </c>
      <c r="V166" s="81">
        <f t="shared" si="17"/>
        <v>1.8421672225963093</v>
      </c>
      <c r="W166" s="82">
        <f t="shared" si="9"/>
        <v>0.82171574275014159</v>
      </c>
    </row>
    <row r="167" spans="2:23" ht="16" thickBot="1" x14ac:dyDescent="0.25">
      <c r="B167" s="582">
        <f>B160+1</f>
        <v>23</v>
      </c>
      <c r="C167" s="583">
        <v>43255</v>
      </c>
      <c r="D167" s="584"/>
      <c r="E167" s="2124"/>
      <c r="F167" s="585"/>
      <c r="G167" s="586"/>
      <c r="H167" s="587" t="str">
        <f>IFERROR(VLOOKUP(F167,[1]Trainingsarten!$A$9:$K$78,10,FALSE),"")</f>
        <v/>
      </c>
      <c r="I167" s="588"/>
      <c r="J167" s="589"/>
      <c r="K167" s="590"/>
      <c r="L167" s="591"/>
      <c r="M167" s="592"/>
      <c r="N167" s="593" t="str">
        <f>IFERROR((L167/68)/(1/(I167*24)/3.6),"")</f>
        <v/>
      </c>
      <c r="O167" s="2335"/>
      <c r="P167" s="594" t="str">
        <f>IFERROR(VLOOKUP(F167,[1]Trainingsarten!$A$9:$N$84,12,FALSE),"")</f>
        <v/>
      </c>
      <c r="Q167" s="595" t="s">
        <v>14</v>
      </c>
      <c r="R167" s="595" t="str">
        <f>IFERROR(VLOOKUP(F167,[1]Trainingsarten!$A$9:$N$84,14,FALSE),"")</f>
        <v/>
      </c>
      <c r="S167" s="596" t="str">
        <f>IFERROR(L167/J167,"")</f>
        <v/>
      </c>
      <c r="T167" s="597">
        <f>T166+(K167-T166)/7</f>
        <v>19.742125475813957</v>
      </c>
      <c r="U167" s="584">
        <f>U166+(K167-U166)/42</f>
        <v>27.362366543209216</v>
      </c>
      <c r="V167" s="598">
        <f t="shared" si="17"/>
        <v>4.997261615163076</v>
      </c>
      <c r="W167" s="599">
        <f t="shared" si="9"/>
        <v>0.72150650582939257</v>
      </c>
    </row>
    <row r="168" spans="2:23" ht="15" x14ac:dyDescent="0.2">
      <c r="B168" s="600" t="s">
        <v>19</v>
      </c>
      <c r="C168" s="7">
        <v>43256</v>
      </c>
      <c r="D168" s="5" t="s">
        <v>126</v>
      </c>
      <c r="E168" s="2098"/>
      <c r="F168" s="324" t="s">
        <v>91</v>
      </c>
      <c r="G168" s="325">
        <v>3.6608796296296299E-2</v>
      </c>
      <c r="H168" s="574">
        <v>9.3699999999999992</v>
      </c>
      <c r="I168" s="407">
        <f t="shared" ref="I168:I171" si="22">G168/H168</f>
        <v>3.907022016680502E-3</v>
      </c>
      <c r="J168" s="575">
        <v>134</v>
      </c>
      <c r="K168" s="289">
        <v>55</v>
      </c>
      <c r="L168" s="290">
        <v>217</v>
      </c>
      <c r="M168" s="577"/>
      <c r="N168" s="127">
        <f>IFERROR((L168/68)/(1/(I168*24)/3.6),"")</f>
        <v>1.0772349174461677</v>
      </c>
      <c r="O168" s="2324" t="s">
        <v>103</v>
      </c>
      <c r="P168" s="291" t="str">
        <f>IFERROR(VLOOKUP(F168,[1]Trainingsarten!$A$9:$N$84,12,FALSE),"")</f>
        <v/>
      </c>
      <c r="Q168" s="292" t="s">
        <v>14</v>
      </c>
      <c r="R168" s="292" t="str">
        <f>IFERROR(VLOOKUP(F168,[1]Trainingsarten!$A$9:$N$84,14,FALSE),"")</f>
        <v/>
      </c>
      <c r="S168" s="293">
        <f>IFERROR(L168/J168,"")</f>
        <v>1.6194029850746268</v>
      </c>
      <c r="T168" s="294">
        <f>T167+(K168-T167)/7</f>
        <v>24.778964693554819</v>
      </c>
      <c r="U168" s="295">
        <f>U167+(K168-U167)/42</f>
        <v>28.020405435037567</v>
      </c>
      <c r="V168" s="296">
        <f t="shared" si="17"/>
        <v>7.6202410673952592</v>
      </c>
      <c r="W168" s="297">
        <f t="shared" si="9"/>
        <v>0.88431856387668284</v>
      </c>
    </row>
    <row r="169" spans="2:23" ht="16" thickBot="1" x14ac:dyDescent="0.25">
      <c r="B169" s="24">
        <f>SUM(H167:H173)</f>
        <v>49.83</v>
      </c>
      <c r="C169" s="298">
        <v>43257</v>
      </c>
      <c r="D169" s="295" t="s">
        <v>127</v>
      </c>
      <c r="E169" s="2111"/>
      <c r="F169" s="324" t="s">
        <v>101</v>
      </c>
      <c r="G169" s="325">
        <v>4.9594907407407407E-2</v>
      </c>
      <c r="H169" s="574">
        <v>12.9</v>
      </c>
      <c r="I169" s="407">
        <f t="shared" si="22"/>
        <v>3.8445664656904964E-3</v>
      </c>
      <c r="J169" s="575">
        <v>136</v>
      </c>
      <c r="K169" s="289">
        <v>74</v>
      </c>
      <c r="L169" s="290">
        <v>217</v>
      </c>
      <c r="M169" s="577"/>
      <c r="N169" s="127">
        <f>IFERROR((L169/68)/(1/(I169*24)/3.6),"")</f>
        <v>1.0600148198814408</v>
      </c>
      <c r="O169" s="2324" t="s">
        <v>103</v>
      </c>
      <c r="P169" s="291" t="str">
        <f>IFERROR(VLOOKUP(F169,[1]Trainingsarten!$A$9:$N$84,12,FALSE),"")</f>
        <v/>
      </c>
      <c r="Q169" s="292" t="s">
        <v>14</v>
      </c>
      <c r="R169" s="292" t="str">
        <f>IFERROR(VLOOKUP(F169,[1]Trainingsarten!$A$9:$N$84,14,FALSE),"")</f>
        <v/>
      </c>
      <c r="S169" s="293">
        <f>IFERROR(L169/J169,"")</f>
        <v>1.5955882352941178</v>
      </c>
      <c r="T169" s="294">
        <f>T168+(K169-T168)/7</f>
        <v>31.81054116590413</v>
      </c>
      <c r="U169" s="295">
        <f>U168+(K169-U168)/42</f>
        <v>29.11515768658429</v>
      </c>
      <c r="V169" s="296">
        <f t="shared" si="17"/>
        <v>3.241440741482748</v>
      </c>
      <c r="W169" s="297">
        <f t="shared" ref="W169:W232" si="23">T169/U169</f>
        <v>1.0925766402619148</v>
      </c>
    </row>
    <row r="170" spans="2:23" ht="15" x14ac:dyDescent="0.2">
      <c r="B170" s="26" t="s">
        <v>9</v>
      </c>
      <c r="C170" s="298">
        <v>43258</v>
      </c>
      <c r="D170" s="295"/>
      <c r="E170" s="2111"/>
      <c r="F170" s="324"/>
      <c r="G170" s="325"/>
      <c r="H170" s="574" t="str">
        <f>IFERROR(VLOOKUP(F170,[1]Trainingsarten!$A$9:$K$78,10,FALSE),"")</f>
        <v/>
      </c>
      <c r="I170" s="576"/>
      <c r="J170" s="575"/>
      <c r="K170" s="289"/>
      <c r="L170" s="290"/>
      <c r="M170" s="577"/>
      <c r="N170" s="127" t="str">
        <f>IFERROR((L170/68)/(1/(I170*24)/3.6),"")</f>
        <v/>
      </c>
      <c r="O170" s="2324"/>
      <c r="P170" s="291" t="str">
        <f>IFERROR(VLOOKUP(F170,[1]Trainingsarten!$A$9:$N$84,12,FALSE),"")</f>
        <v/>
      </c>
      <c r="Q170" s="292" t="s">
        <v>14</v>
      </c>
      <c r="R170" s="292" t="str">
        <f>IFERROR(VLOOKUP(F170,[1]Trainingsarten!$A$9:$N$84,14,FALSE),"")</f>
        <v/>
      </c>
      <c r="S170" s="293" t="str">
        <f>IFERROR(L170/J170,"")</f>
        <v/>
      </c>
      <c r="T170" s="294">
        <f>T169+(K170-T169)/7</f>
        <v>27.26617814220354</v>
      </c>
      <c r="U170" s="295">
        <f>U169+(K170-U169)/42</f>
        <v>28.421939646427521</v>
      </c>
      <c r="V170" s="296">
        <f t="shared" si="17"/>
        <v>-2.6953834793198403</v>
      </c>
      <c r="W170" s="297">
        <f t="shared" si="23"/>
        <v>0.95933558657143747</v>
      </c>
    </row>
    <row r="171" spans="2:23" ht="16" thickBot="1" x14ac:dyDescent="0.25">
      <c r="B171" s="27">
        <f>SUM(K167:K173)</f>
        <v>292</v>
      </c>
      <c r="C171" s="298">
        <v>43259</v>
      </c>
      <c r="D171" s="295" t="s">
        <v>128</v>
      </c>
      <c r="E171" s="2111"/>
      <c r="F171" s="324" t="s">
        <v>129</v>
      </c>
      <c r="G171" s="325">
        <v>4.7280092592592589E-2</v>
      </c>
      <c r="H171" s="574">
        <v>14.3</v>
      </c>
      <c r="I171" s="407">
        <f t="shared" si="22"/>
        <v>3.3063001813001809E-3</v>
      </c>
      <c r="J171" s="575">
        <v>157</v>
      </c>
      <c r="K171" s="289">
        <v>91</v>
      </c>
      <c r="L171" s="290">
        <v>242</v>
      </c>
      <c r="M171" s="577"/>
      <c r="N171" s="127">
        <f>IFERROR((L171/68)/(1/(I171*24)/3.6),"")</f>
        <v>1.0166289592760178</v>
      </c>
      <c r="O171" s="2324" t="s">
        <v>23</v>
      </c>
      <c r="P171" s="291" t="str">
        <f>IFERROR(VLOOKUP(F171,[1]Trainingsarten!$A$9:$N$84,12,FALSE),"")</f>
        <v/>
      </c>
      <c r="Q171" s="292" t="s">
        <v>14</v>
      </c>
      <c r="R171" s="292" t="str">
        <f>IFERROR(VLOOKUP(F171,[1]Trainingsarten!$A$9:$N$84,14,FALSE),"")</f>
        <v/>
      </c>
      <c r="S171" s="293">
        <f>IFERROR(L171/J171,"")</f>
        <v>1.5414012738853504</v>
      </c>
      <c r="T171" s="294">
        <f>T170+(K171-T170)/7</f>
        <v>36.371009836174466</v>
      </c>
      <c r="U171" s="295">
        <f>U170+(K171-U170)/42</f>
        <v>29.911893464369722</v>
      </c>
      <c r="V171" s="296">
        <f t="shared" si="17"/>
        <v>1.1557615042239817</v>
      </c>
      <c r="W171" s="297">
        <f t="shared" si="23"/>
        <v>1.2159380642184581</v>
      </c>
    </row>
    <row r="172" spans="2:23" ht="15" x14ac:dyDescent="0.2">
      <c r="B172" s="28" t="s">
        <v>20</v>
      </c>
      <c r="C172" s="298">
        <v>43260</v>
      </c>
      <c r="D172" s="295"/>
      <c r="E172" s="2111"/>
      <c r="F172" s="324"/>
      <c r="G172" s="325"/>
      <c r="H172" s="574" t="str">
        <f>IFERROR(VLOOKUP(F172,[1]Trainingsarten!$A$9:$K$78,10,FALSE),"")</f>
        <v/>
      </c>
      <c r="I172" s="576"/>
      <c r="J172" s="575"/>
      <c r="K172" s="289"/>
      <c r="L172" s="290"/>
      <c r="M172" s="577"/>
      <c r="N172" s="127" t="str">
        <f>IFERROR((L172/68)/(1/(I172*24)/3.6),"")</f>
        <v/>
      </c>
      <c r="O172" s="2324"/>
      <c r="P172" s="291" t="str">
        <f>IFERROR(VLOOKUP(F172,[1]Trainingsarten!$A$9:$N$84,12,FALSE),"")</f>
        <v/>
      </c>
      <c r="Q172" s="292" t="s">
        <v>14</v>
      </c>
      <c r="R172" s="292" t="str">
        <f>IFERROR(VLOOKUP(F172,[1]Trainingsarten!$A$9:$N$84,14,FALSE),"")</f>
        <v/>
      </c>
      <c r="S172" s="293" t="str">
        <f>IFERROR(L172/J172,"")</f>
        <v/>
      </c>
      <c r="T172" s="294">
        <f>T171+(K172-T171)/7</f>
        <v>31.175151288149543</v>
      </c>
      <c r="U172" s="295">
        <f>U171+(K172-U171)/42</f>
        <v>29.199705524741873</v>
      </c>
      <c r="V172" s="296">
        <f t="shared" si="17"/>
        <v>-6.4591163718047433</v>
      </c>
      <c r="W172" s="297">
        <f t="shared" si="23"/>
        <v>1.0676529344357193</v>
      </c>
    </row>
    <row r="173" spans="2:23" ht="16" thickBot="1" x14ac:dyDescent="0.25">
      <c r="B173" s="29">
        <f>AVERAGE(W167:W173)</f>
        <v>1.0237105605752164</v>
      </c>
      <c r="C173" s="247">
        <v>43261</v>
      </c>
      <c r="D173" s="45" t="s">
        <v>130</v>
      </c>
      <c r="E173" s="2109"/>
      <c r="F173" s="355" t="s">
        <v>131</v>
      </c>
      <c r="G173" s="399">
        <v>5.4039351851851852E-2</v>
      </c>
      <c r="H173" s="400">
        <v>13.26</v>
      </c>
      <c r="I173" s="401">
        <f t="shared" ref="I173" si="24">G173/H173</f>
        <v>4.0753659013462937E-3</v>
      </c>
      <c r="J173" s="402">
        <v>132</v>
      </c>
      <c r="K173" s="311">
        <v>72</v>
      </c>
      <c r="L173" s="312">
        <v>205</v>
      </c>
      <c r="M173" s="440"/>
      <c r="N173" s="40">
        <f>IFERROR((L173/68)/(1/(I173*24)/3.6),"")</f>
        <v>1.0615129535977286</v>
      </c>
      <c r="O173" s="2325" t="s">
        <v>103</v>
      </c>
      <c r="P173" s="313" t="str">
        <f>IFERROR(VLOOKUP(F173,[1]Trainingsarten!$A$9:$N$84,12,FALSE),"")</f>
        <v/>
      </c>
      <c r="Q173" s="314" t="s">
        <v>14</v>
      </c>
      <c r="R173" s="314" t="str">
        <f>IFERROR(VLOOKUP(F173,[1]Trainingsarten!$A$9:$N$84,14,FALSE),"")</f>
        <v/>
      </c>
      <c r="S173" s="43">
        <f>IFERROR(L173/J173,"")</f>
        <v>1.553030303030303</v>
      </c>
      <c r="T173" s="315">
        <f>T172+(K173-T172)/7</f>
        <v>37.007272532699609</v>
      </c>
      <c r="U173" s="45">
        <f>U172+(K173-U172)/42</f>
        <v>30.218760155105162</v>
      </c>
      <c r="V173" s="316">
        <f t="shared" si="17"/>
        <v>-1.9754457634076701</v>
      </c>
      <c r="W173" s="317">
        <f t="shared" si="23"/>
        <v>1.2246456288329088</v>
      </c>
    </row>
    <row r="174" spans="2:23" ht="16" thickBot="1" x14ac:dyDescent="0.25">
      <c r="B174" s="601">
        <f>B167+1</f>
        <v>24</v>
      </c>
      <c r="C174" s="358">
        <v>43262</v>
      </c>
      <c r="D174" s="50"/>
      <c r="E174" s="2101"/>
      <c r="F174" s="51"/>
      <c r="G174" s="52"/>
      <c r="H174" s="442" t="str">
        <f>IFERROR(VLOOKUP(F174,[1]Trainingsarten!$A$9:$K$78,10,FALSE),"")</f>
        <v/>
      </c>
      <c r="I174" s="443"/>
      <c r="J174" s="444"/>
      <c r="K174" s="56"/>
      <c r="L174" s="57"/>
      <c r="M174" s="445"/>
      <c r="N174" s="59" t="str">
        <f>IFERROR((L174/68)/(1/(I174*24)/3.6),"")</f>
        <v/>
      </c>
      <c r="O174" s="2313"/>
      <c r="P174" s="319" t="str">
        <f>IFERROR(VLOOKUP(F174,[1]Trainingsarten!$A$9:$N$84,12,FALSE),"")</f>
        <v/>
      </c>
      <c r="Q174" s="61" t="s">
        <v>14</v>
      </c>
      <c r="R174" s="61" t="str">
        <f>IFERROR(VLOOKUP(F174,[1]Trainingsarten!$A$9:$N$84,14,FALSE),"")</f>
        <v/>
      </c>
      <c r="S174" s="602" t="str">
        <f>IFERROR(L174/J174,"")</f>
        <v/>
      </c>
      <c r="T174" s="321">
        <f>T173+(K174-T173)/7</f>
        <v>31.720519313742521</v>
      </c>
      <c r="U174" s="50">
        <f>U173+(K174-U173)/42</f>
        <v>29.499265865697897</v>
      </c>
      <c r="V174" s="120">
        <f t="shared" si="17"/>
        <v>-6.7885123775944471</v>
      </c>
      <c r="W174" s="322">
        <f t="shared" si="23"/>
        <v>1.0752986009264565</v>
      </c>
    </row>
    <row r="175" spans="2:23" ht="15" x14ac:dyDescent="0.2">
      <c r="B175" s="603" t="s">
        <v>19</v>
      </c>
      <c r="C175" s="298">
        <v>43263</v>
      </c>
      <c r="D175" s="295" t="s">
        <v>132</v>
      </c>
      <c r="E175" s="2111"/>
      <c r="F175" s="324" t="s">
        <v>133</v>
      </c>
      <c r="G175" s="325">
        <v>2.4594907407407409E-2</v>
      </c>
      <c r="H175" s="574">
        <v>5.86</v>
      </c>
      <c r="I175" s="407">
        <f t="shared" ref="I175:I196" si="25">G175/H175</f>
        <v>4.1970831753254962E-3</v>
      </c>
      <c r="J175" s="575">
        <v>146</v>
      </c>
      <c r="K175" s="289">
        <v>39</v>
      </c>
      <c r="L175" s="290">
        <v>196</v>
      </c>
      <c r="M175" s="577"/>
      <c r="N175" s="127">
        <f>IFERROR((L175/68)/(1/(I175*24)/3.6),"")</f>
        <v>1.045221843003413</v>
      </c>
      <c r="O175" s="2324" t="s">
        <v>23</v>
      </c>
      <c r="P175" s="291" t="str">
        <f>IFERROR(VLOOKUP(F175,[1]Trainingsarten!$A$9:$N$84,12,FALSE),"")</f>
        <v/>
      </c>
      <c r="Q175" s="292" t="s">
        <v>14</v>
      </c>
      <c r="R175" s="292" t="str">
        <f>IFERROR(VLOOKUP(F175,[1]Trainingsarten!$A$9:$N$84,14,FALSE),"")</f>
        <v/>
      </c>
      <c r="S175" s="293">
        <f>IFERROR(L175/J175,"")</f>
        <v>1.3424657534246576</v>
      </c>
      <c r="T175" s="294">
        <f>T174+(K175-T174)/7</f>
        <v>32.760445126065015</v>
      </c>
      <c r="U175" s="295">
        <f>U174+(K175-U174)/42</f>
        <v>29.72547382127652</v>
      </c>
      <c r="V175" s="296">
        <f t="shared" si="17"/>
        <v>-2.2212534480446244</v>
      </c>
      <c r="W175" s="297">
        <f t="shared" si="23"/>
        <v>1.102100014386185</v>
      </c>
    </row>
    <row r="176" spans="2:23" ht="16" thickBot="1" x14ac:dyDescent="0.25">
      <c r="B176" s="24">
        <f>SUM(H174:H180)</f>
        <v>55.89</v>
      </c>
      <c r="C176" s="298">
        <v>43264</v>
      </c>
      <c r="D176" s="295" t="s">
        <v>134</v>
      </c>
      <c r="E176" s="2111"/>
      <c r="F176" s="324" t="s">
        <v>91</v>
      </c>
      <c r="G176" s="325">
        <v>3.5868055555555556E-2</v>
      </c>
      <c r="H176" s="574">
        <v>9.83</v>
      </c>
      <c r="I176" s="407">
        <f t="shared" si="25"/>
        <v>3.6488357635356618E-3</v>
      </c>
      <c r="J176" s="575">
        <v>141</v>
      </c>
      <c r="K176" s="289">
        <v>60</v>
      </c>
      <c r="L176" s="290">
        <v>228</v>
      </c>
      <c r="M176" s="577"/>
      <c r="N176" s="127">
        <f>IFERROR((L176/68)/(1/(I176*24)/3.6),"")</f>
        <v>1.0570462569564958</v>
      </c>
      <c r="O176" s="2324"/>
      <c r="P176" s="291" t="str">
        <f>IFERROR(VLOOKUP(F176,[1]Trainingsarten!$A$9:$N$84,12,FALSE),"")</f>
        <v/>
      </c>
      <c r="Q176" s="292" t="s">
        <v>14</v>
      </c>
      <c r="R176" s="292" t="str">
        <f>IFERROR(VLOOKUP(F176,[1]Trainingsarten!$A$9:$N$84,14,FALSE),"")</f>
        <v/>
      </c>
      <c r="S176" s="293">
        <f>IFERROR(L176/J176,"")</f>
        <v>1.6170212765957446</v>
      </c>
      <c r="T176" s="294">
        <f>T175+(K176-T175)/7</f>
        <v>36.651810108055727</v>
      </c>
      <c r="U176" s="295">
        <f>U175+(K176-U175)/42</f>
        <v>30.446295873150888</v>
      </c>
      <c r="V176" s="296">
        <f t="shared" si="17"/>
        <v>-3.0349713047884954</v>
      </c>
      <c r="W176" s="297">
        <f t="shared" si="23"/>
        <v>1.2038183646627825</v>
      </c>
    </row>
    <row r="177" spans="2:23" ht="15" x14ac:dyDescent="0.2">
      <c r="B177" s="26" t="s">
        <v>9</v>
      </c>
      <c r="C177" s="298">
        <v>43265</v>
      </c>
      <c r="D177" s="295"/>
      <c r="E177" s="2111"/>
      <c r="F177" s="324"/>
      <c r="G177" s="325"/>
      <c r="H177" s="574" t="str">
        <f>IFERROR(VLOOKUP(F177,[1]Trainingsarten!$A$9:$K$78,10,FALSE),"")</f>
        <v/>
      </c>
      <c r="I177" s="576"/>
      <c r="J177" s="575"/>
      <c r="K177" s="289"/>
      <c r="L177" s="290"/>
      <c r="M177" s="577"/>
      <c r="N177" s="127" t="str">
        <f>IFERROR((L177/68)/(1/(I177*24)/3.6),"")</f>
        <v/>
      </c>
      <c r="O177" s="2324"/>
      <c r="P177" s="291" t="str">
        <f>IFERROR(VLOOKUP(F177,[1]Trainingsarten!$A$9:$N$84,12,FALSE),"")</f>
        <v/>
      </c>
      <c r="Q177" s="292" t="s">
        <v>14</v>
      </c>
      <c r="R177" s="292" t="str">
        <f>IFERROR(VLOOKUP(F177,[1]Trainingsarten!$A$9:$N$84,14,FALSE),"")</f>
        <v/>
      </c>
      <c r="S177" s="293" t="str">
        <f>IFERROR(L177/J177,"")</f>
        <v/>
      </c>
      <c r="T177" s="294">
        <f>T176+(K177-T176)/7</f>
        <v>31.415837235476339</v>
      </c>
      <c r="U177" s="295">
        <f>U176+(K177-U176)/42</f>
        <v>29.721384066647296</v>
      </c>
      <c r="V177" s="296">
        <f t="shared" si="17"/>
        <v>-6.2055142349048396</v>
      </c>
      <c r="W177" s="297">
        <f t="shared" si="23"/>
        <v>1.0570112470209798</v>
      </c>
    </row>
    <row r="178" spans="2:23" ht="16" thickBot="1" x14ac:dyDescent="0.25">
      <c r="B178" s="27">
        <f>SUM(K174:K180)</f>
        <v>322</v>
      </c>
      <c r="C178" s="298">
        <v>43266</v>
      </c>
      <c r="D178" s="295" t="s">
        <v>135</v>
      </c>
      <c r="E178" s="2111"/>
      <c r="F178" s="324" t="s">
        <v>101</v>
      </c>
      <c r="G178" s="325">
        <v>4.8125000000000001E-2</v>
      </c>
      <c r="H178" s="574">
        <v>12.1</v>
      </c>
      <c r="I178" s="407">
        <f t="shared" si="25"/>
        <v>3.9772727272727277E-3</v>
      </c>
      <c r="J178" s="575">
        <v>127</v>
      </c>
      <c r="K178" s="289">
        <v>70</v>
      </c>
      <c r="L178" s="290">
        <v>212</v>
      </c>
      <c r="M178" s="577"/>
      <c r="N178" s="127">
        <f>IFERROR((L178/68)/(1/(I178*24)/3.6),"")</f>
        <v>1.0713368983957219</v>
      </c>
      <c r="O178" s="2324" t="s">
        <v>103</v>
      </c>
      <c r="P178" s="291" t="str">
        <f>IFERROR(VLOOKUP(F178,[1]Trainingsarten!$A$9:$N$84,12,FALSE),"")</f>
        <v/>
      </c>
      <c r="Q178" s="292" t="s">
        <v>14</v>
      </c>
      <c r="R178" s="292" t="str">
        <f>IFERROR(VLOOKUP(F178,[1]Trainingsarten!$A$9:$N$84,14,FALSE),"")</f>
        <v/>
      </c>
      <c r="S178" s="293">
        <f>IFERROR(L178/J178,"")</f>
        <v>1.6692913385826771</v>
      </c>
      <c r="T178" s="294">
        <f>T177+(K178-T177)/7</f>
        <v>36.92786048755115</v>
      </c>
      <c r="U178" s="295">
        <f>U177+(K178-U177)/42</f>
        <v>30.680398731727124</v>
      </c>
      <c r="V178" s="296">
        <f t="shared" si="17"/>
        <v>-1.6944531688290425</v>
      </c>
      <c r="W178" s="297">
        <f t="shared" si="23"/>
        <v>1.2036303964121373</v>
      </c>
    </row>
    <row r="179" spans="2:23" ht="15" x14ac:dyDescent="0.2">
      <c r="B179" s="28" t="s">
        <v>20</v>
      </c>
      <c r="C179" s="298">
        <v>43267</v>
      </c>
      <c r="D179" s="295" t="s">
        <v>136</v>
      </c>
      <c r="E179" s="2111"/>
      <c r="F179" s="324" t="s">
        <v>91</v>
      </c>
      <c r="G179" s="325">
        <v>4.7002314814814816E-2</v>
      </c>
      <c r="H179" s="574">
        <v>11.5</v>
      </c>
      <c r="I179" s="407">
        <f t="shared" si="25"/>
        <v>4.0871578099838969E-3</v>
      </c>
      <c r="J179" s="575">
        <v>146</v>
      </c>
      <c r="K179" s="289">
        <v>64</v>
      </c>
      <c r="L179" s="290">
        <v>206</v>
      </c>
      <c r="M179" s="577"/>
      <c r="N179" s="127">
        <f>IFERROR((L179/68)/(1/(I179*24)/3.6),"")</f>
        <v>1.0697774936061382</v>
      </c>
      <c r="O179" s="2324" t="s">
        <v>103</v>
      </c>
      <c r="P179" s="291" t="str">
        <f>IFERROR(VLOOKUP(F179,[1]Trainingsarten!$A$9:$N$84,12,FALSE),"")</f>
        <v/>
      </c>
      <c r="Q179" s="292" t="s">
        <v>14</v>
      </c>
      <c r="R179" s="292" t="str">
        <f>IFERROR(VLOOKUP(F179,[1]Trainingsarten!$A$9:$N$84,14,FALSE),"")</f>
        <v/>
      </c>
      <c r="S179" s="293">
        <f>IFERROR(L179/J179,"")</f>
        <v>1.4109589041095891</v>
      </c>
      <c r="T179" s="294">
        <f>T178+(K179-T178)/7</f>
        <v>40.795308989329556</v>
      </c>
      <c r="U179" s="295">
        <f>U178+(K179-U178)/42</f>
        <v>31.473722571447908</v>
      </c>
      <c r="V179" s="296">
        <f t="shared" si="17"/>
        <v>-6.2474617558240269</v>
      </c>
      <c r="W179" s="297">
        <f t="shared" si="23"/>
        <v>1.2961704449392946</v>
      </c>
    </row>
    <row r="180" spans="2:23" ht="16" thickBot="1" x14ac:dyDescent="0.25">
      <c r="B180" s="29">
        <f>AVERAGE(W174:W180)</f>
        <v>1.1985454931892447</v>
      </c>
      <c r="C180" s="133">
        <v>43268</v>
      </c>
      <c r="D180" s="362" t="s">
        <v>137</v>
      </c>
      <c r="E180" s="2115"/>
      <c r="F180" s="69" t="s">
        <v>115</v>
      </c>
      <c r="G180" s="70">
        <v>6.5104166666666671E-2</v>
      </c>
      <c r="H180" s="263">
        <v>16.600000000000001</v>
      </c>
      <c r="I180" s="264">
        <f t="shared" si="25"/>
        <v>3.9219377510040163E-3</v>
      </c>
      <c r="J180" s="265">
        <v>147</v>
      </c>
      <c r="K180" s="74">
        <v>89</v>
      </c>
      <c r="L180" s="75">
        <v>207</v>
      </c>
      <c r="M180" s="458"/>
      <c r="N180" s="77">
        <f>IFERROR((L180/68)/(1/(I180*24)/3.6),"")</f>
        <v>1.0315157689581858</v>
      </c>
      <c r="O180" s="2316" t="s">
        <v>26</v>
      </c>
      <c r="P180" s="78" t="str">
        <f>IFERROR(VLOOKUP(F180,[1]Trainingsarten!$A$9:$N$84,12,FALSE),"")</f>
        <v/>
      </c>
      <c r="Q180" s="79" t="s">
        <v>14</v>
      </c>
      <c r="R180" s="79" t="str">
        <f>IFERROR(VLOOKUP(F180,[1]Trainingsarten!$A$9:$N$84,14,FALSE),"")</f>
        <v/>
      </c>
      <c r="S180" s="43">
        <f>IFERROR(L180/J180,"")</f>
        <v>1.4081632653061225</v>
      </c>
      <c r="T180" s="80">
        <f>T179+(K180-T179)/7</f>
        <v>47.681693419425336</v>
      </c>
      <c r="U180" s="68">
        <f>U179+(K180-U179)/42</f>
        <v>32.843395843556294</v>
      </c>
      <c r="V180" s="81">
        <f t="shared" si="17"/>
        <v>-9.3215864178816474</v>
      </c>
      <c r="W180" s="82">
        <f t="shared" si="23"/>
        <v>1.4517893839768776</v>
      </c>
    </row>
    <row r="181" spans="2:23" ht="16" thickBot="1" x14ac:dyDescent="0.25">
      <c r="B181" s="604">
        <f>B174+1</f>
        <v>25</v>
      </c>
      <c r="C181" s="605">
        <v>43269</v>
      </c>
      <c r="D181" s="606"/>
      <c r="E181" s="2125"/>
      <c r="F181" s="607"/>
      <c r="G181" s="608"/>
      <c r="H181" s="609" t="str">
        <f>IFERROR(VLOOKUP(F181,[1]Trainingsarten!$A$9:$K$78,10,FALSE),"")</f>
        <v/>
      </c>
      <c r="I181" s="610"/>
      <c r="J181" s="611"/>
      <c r="K181" s="612"/>
      <c r="L181" s="613"/>
      <c r="M181" s="614"/>
      <c r="N181" s="615" t="str">
        <f>IFERROR((L181/68)/(1/(I181*24)/3.6),"")</f>
        <v/>
      </c>
      <c r="O181" s="2336"/>
      <c r="P181" s="616" t="str">
        <f>IFERROR(VLOOKUP(F181,[1]Trainingsarten!$A$9:$N$84,12,FALSE),"")</f>
        <v/>
      </c>
      <c r="Q181" s="617" t="s">
        <v>14</v>
      </c>
      <c r="R181" s="617" t="str">
        <f>IFERROR(VLOOKUP(F181,[1]Trainingsarten!$A$9:$N$84,14,FALSE),"")</f>
        <v/>
      </c>
      <c r="S181" s="618" t="str">
        <f>IFERROR(L181/J181,"")</f>
        <v/>
      </c>
      <c r="T181" s="619">
        <f>T180+(K181-T180)/7</f>
        <v>40.870022930936003</v>
      </c>
      <c r="U181" s="606">
        <f>U180+(K181-U180)/42</f>
        <v>32.061410228233527</v>
      </c>
      <c r="V181" s="620">
        <f t="shared" si="17"/>
        <v>-14.838297575869042</v>
      </c>
      <c r="W181" s="621">
        <f t="shared" si="23"/>
        <v>1.2747418981260388</v>
      </c>
    </row>
    <row r="182" spans="2:23" ht="15" x14ac:dyDescent="0.2">
      <c r="B182" s="622" t="s">
        <v>19</v>
      </c>
      <c r="C182" s="7">
        <v>43270</v>
      </c>
      <c r="D182" s="5" t="s">
        <v>138</v>
      </c>
      <c r="E182" s="2098"/>
      <c r="F182" s="324" t="s">
        <v>81</v>
      </c>
      <c r="G182" s="325">
        <v>2.7650462962962963E-2</v>
      </c>
      <c r="H182" s="574">
        <v>6.85</v>
      </c>
      <c r="I182" s="407">
        <f t="shared" si="25"/>
        <v>4.0365639361989733E-3</v>
      </c>
      <c r="J182" s="575">
        <v>143</v>
      </c>
      <c r="K182" s="289">
        <v>46</v>
      </c>
      <c r="L182" s="290">
        <v>199</v>
      </c>
      <c r="M182" s="577"/>
      <c r="N182" s="127">
        <f>IFERROR((L182/68)/(1/(I182*24)/3.6),"")</f>
        <v>1.0206333190210393</v>
      </c>
      <c r="O182" s="2324" t="s">
        <v>23</v>
      </c>
      <c r="P182" s="291" t="str">
        <f>IFERROR(VLOOKUP(F182,[1]Trainingsarten!$A$9:$N$84,12,FALSE),"")</f>
        <v/>
      </c>
      <c r="Q182" s="292" t="s">
        <v>14</v>
      </c>
      <c r="R182" s="292" t="str">
        <f>IFERROR(VLOOKUP(F182,[1]Trainingsarten!$A$9:$N$84,14,FALSE),"")</f>
        <v/>
      </c>
      <c r="S182" s="293">
        <f>IFERROR(L182/J182,"")</f>
        <v>1.3916083916083917</v>
      </c>
      <c r="T182" s="294">
        <f>T181+(K182-T181)/7</f>
        <v>41.602876797945143</v>
      </c>
      <c r="U182" s="295">
        <f>U181+(K182-U181)/42</f>
        <v>32.393281413275588</v>
      </c>
      <c r="V182" s="296">
        <f t="shared" si="17"/>
        <v>-8.8086127027024759</v>
      </c>
      <c r="W182" s="297">
        <f t="shared" si="23"/>
        <v>1.2843057258439778</v>
      </c>
    </row>
    <row r="183" spans="2:23" ht="16" thickBot="1" x14ac:dyDescent="0.25">
      <c r="B183" s="24">
        <f>SUM(H181:H187)</f>
        <v>55.33</v>
      </c>
      <c r="C183" s="298">
        <v>43271</v>
      </c>
      <c r="D183" s="295" t="s">
        <v>139</v>
      </c>
      <c r="E183" s="2111"/>
      <c r="F183" s="324" t="s">
        <v>91</v>
      </c>
      <c r="G183" s="325">
        <v>4.4513888888888888E-2</v>
      </c>
      <c r="H183" s="574">
        <v>11.3</v>
      </c>
      <c r="I183" s="407">
        <f t="shared" si="25"/>
        <v>3.9392822025565381E-3</v>
      </c>
      <c r="J183" s="575">
        <v>130</v>
      </c>
      <c r="K183" s="289">
        <v>64</v>
      </c>
      <c r="L183" s="290">
        <v>211</v>
      </c>
      <c r="M183" s="577"/>
      <c r="N183" s="127">
        <f>IFERROR((L183/68)/(1/(I183*24)/3.6),"")</f>
        <v>1.0560983862571576</v>
      </c>
      <c r="O183" s="2324" t="s">
        <v>103</v>
      </c>
      <c r="P183" s="291" t="str">
        <f>IFERROR(VLOOKUP(F183,[1]Trainingsarten!$A$9:$N$84,12,FALSE),"")</f>
        <v/>
      </c>
      <c r="Q183" s="292" t="s">
        <v>14</v>
      </c>
      <c r="R183" s="292" t="str">
        <f>IFERROR(VLOOKUP(F183,[1]Trainingsarten!$A$9:$N$84,14,FALSE),"")</f>
        <v/>
      </c>
      <c r="S183" s="293">
        <f>IFERROR(L183/J183,"")</f>
        <v>1.6230769230769231</v>
      </c>
      <c r="T183" s="294">
        <f>T182+(K183-T182)/7</f>
        <v>44.802465826810121</v>
      </c>
      <c r="U183" s="295">
        <f>U182+(K183-U182)/42</f>
        <v>33.145822332007121</v>
      </c>
      <c r="V183" s="296">
        <f t="shared" si="17"/>
        <v>-9.2095953846695551</v>
      </c>
      <c r="W183" s="297">
        <f t="shared" si="23"/>
        <v>1.351677607453619</v>
      </c>
    </row>
    <row r="184" spans="2:23" ht="15" x14ac:dyDescent="0.2">
      <c r="B184" s="26" t="s">
        <v>9</v>
      </c>
      <c r="C184" s="298">
        <v>43272</v>
      </c>
      <c r="D184" s="295" t="s">
        <v>140</v>
      </c>
      <c r="E184" s="2111"/>
      <c r="F184" s="324" t="s">
        <v>141</v>
      </c>
      <c r="G184" s="325">
        <v>2.8252314814814813E-2</v>
      </c>
      <c r="H184" s="574">
        <v>7.81</v>
      </c>
      <c r="I184" s="576">
        <f t="shared" si="25"/>
        <v>3.6174538815383888E-3</v>
      </c>
      <c r="J184" s="575">
        <v>149</v>
      </c>
      <c r="K184" s="289">
        <v>51</v>
      </c>
      <c r="L184" s="290">
        <v>221</v>
      </c>
      <c r="M184" s="577"/>
      <c r="N184" s="127">
        <f>IFERROR((L184/68)/(1/(I184*24)/3.6),"")</f>
        <v>1.0157810499359796</v>
      </c>
      <c r="O184" s="2324" t="s">
        <v>23</v>
      </c>
      <c r="P184" s="291">
        <f>IFERROR(VLOOKUP(F184,[1]Trainingsarten!$A$9:$N$84,12,FALSE),"")</f>
        <v>300</v>
      </c>
      <c r="Q184" s="292" t="s">
        <v>14</v>
      </c>
      <c r="R184" s="292">
        <f>IFERROR(VLOOKUP(F184,[1]Trainingsarten!$A$9:$N$84,14,FALSE),"")</f>
        <v>338</v>
      </c>
      <c r="S184" s="293">
        <f>IFERROR(L184/J184,"")</f>
        <v>1.4832214765100671</v>
      </c>
      <c r="T184" s="294">
        <f>T183+(K184-T183)/7</f>
        <v>45.687827851551532</v>
      </c>
      <c r="U184" s="295">
        <f>U183+(K184-U183)/42</f>
        <v>33.570921800292666</v>
      </c>
      <c r="V184" s="296">
        <f t="shared" si="17"/>
        <v>-11.656643494802999</v>
      </c>
      <c r="W184" s="297">
        <f t="shared" si="23"/>
        <v>1.3609345648397784</v>
      </c>
    </row>
    <row r="185" spans="2:23" ht="16" thickBot="1" x14ac:dyDescent="0.25">
      <c r="B185" s="27">
        <f>SUM(K181:K187)</f>
        <v>326</v>
      </c>
      <c r="C185" s="298">
        <v>43273</v>
      </c>
      <c r="D185" s="295" t="s">
        <v>142</v>
      </c>
      <c r="E185" s="2111"/>
      <c r="F185" s="324" t="s">
        <v>91</v>
      </c>
      <c r="G185" s="325">
        <v>4.4108796296296299E-2</v>
      </c>
      <c r="H185" s="574">
        <v>11.3</v>
      </c>
      <c r="I185" s="576">
        <f t="shared" si="25"/>
        <v>3.9034333005571941E-3</v>
      </c>
      <c r="J185" s="575">
        <v>127</v>
      </c>
      <c r="K185" s="289">
        <v>64</v>
      </c>
      <c r="L185" s="290">
        <v>214</v>
      </c>
      <c r="M185" s="577"/>
      <c r="N185" s="127">
        <f>IFERROR((L185/68)/(1/(I185*24)/3.6),"")</f>
        <v>1.0613664757938572</v>
      </c>
      <c r="O185" s="2324" t="s">
        <v>103</v>
      </c>
      <c r="P185" s="291" t="str">
        <f>IFERROR(VLOOKUP(F185,[1]Trainingsarten!$A$9:$N$84,12,FALSE),"")</f>
        <v/>
      </c>
      <c r="Q185" s="292" t="s">
        <v>14</v>
      </c>
      <c r="R185" s="292" t="str">
        <f>IFERROR(VLOOKUP(F185,[1]Trainingsarten!$A$9:$N$84,14,FALSE),"")</f>
        <v/>
      </c>
      <c r="S185" s="293">
        <f>IFERROR(L185/J185,"")</f>
        <v>1.6850393700787401</v>
      </c>
      <c r="T185" s="294">
        <f>T184+(K185-T184)/7</f>
        <v>48.303852444187029</v>
      </c>
      <c r="U185" s="295">
        <f>U184+(K185-U184)/42</f>
        <v>34.295423662190458</v>
      </c>
      <c r="V185" s="296">
        <f t="shared" si="17"/>
        <v>-12.116906051258866</v>
      </c>
      <c r="W185" s="297">
        <f t="shared" si="23"/>
        <v>1.4084634999695422</v>
      </c>
    </row>
    <row r="186" spans="2:23" ht="15" x14ac:dyDescent="0.2">
      <c r="B186" s="28" t="s">
        <v>20</v>
      </c>
      <c r="C186" s="298">
        <v>43274</v>
      </c>
      <c r="D186" s="295"/>
      <c r="E186" s="2111"/>
      <c r="F186" s="324"/>
      <c r="G186" s="325"/>
      <c r="H186" s="574" t="str">
        <f>IFERROR(VLOOKUP(F186,[1]Trainingsarten!$A$9:$K$78,10,FALSE),"")</f>
        <v/>
      </c>
      <c r="I186" s="576"/>
      <c r="J186" s="575"/>
      <c r="K186" s="289"/>
      <c r="L186" s="290"/>
      <c r="M186" s="577"/>
      <c r="N186" s="127" t="str">
        <f>IFERROR((L186/68)/(1/(I186*24)/3.6),"")</f>
        <v/>
      </c>
      <c r="O186" s="2324"/>
      <c r="P186" s="291" t="str">
        <f>IFERROR(VLOOKUP(F186,[1]Trainingsarten!$A$9:$N$84,12,FALSE),"")</f>
        <v/>
      </c>
      <c r="Q186" s="292" t="s">
        <v>14</v>
      </c>
      <c r="R186" s="292" t="str">
        <f>IFERROR(VLOOKUP(F186,[1]Trainingsarten!$A$9:$N$84,14,FALSE),"")</f>
        <v/>
      </c>
      <c r="S186" s="293" t="str">
        <f>IFERROR(L186/J186,"")</f>
        <v/>
      </c>
      <c r="T186" s="294">
        <f>T185+(K186-T185)/7</f>
        <v>41.403302095017452</v>
      </c>
      <c r="U186" s="295">
        <f>U185+(K186-U185)/42</f>
        <v>33.478865955947832</v>
      </c>
      <c r="V186" s="296">
        <f t="shared" si="17"/>
        <v>-14.008428781996571</v>
      </c>
      <c r="W186" s="297">
        <f t="shared" si="23"/>
        <v>1.2366996585098418</v>
      </c>
    </row>
    <row r="187" spans="2:23" ht="16" thickBot="1" x14ac:dyDescent="0.25">
      <c r="B187" s="29">
        <f>AVERAGE(W181:W187)</f>
        <v>1.3342156735261175</v>
      </c>
      <c r="C187" s="247">
        <v>43275</v>
      </c>
      <c r="D187" s="45" t="s">
        <v>143</v>
      </c>
      <c r="E187" s="2109"/>
      <c r="F187" s="355" t="s">
        <v>144</v>
      </c>
      <c r="G187" s="399">
        <v>7.075231481481481E-2</v>
      </c>
      <c r="H187" s="400">
        <v>18.07</v>
      </c>
      <c r="I187" s="401">
        <f t="shared" si="25"/>
        <v>3.9154573776875928E-3</v>
      </c>
      <c r="J187" s="402">
        <v>136</v>
      </c>
      <c r="K187" s="311">
        <v>101</v>
      </c>
      <c r="L187" s="312">
        <v>212</v>
      </c>
      <c r="M187" s="440"/>
      <c r="N187" s="40">
        <f>IFERROR((L187/68)/(1/(I187*24)/3.6),"")</f>
        <v>1.0546860249357073</v>
      </c>
      <c r="O187" s="2325" t="s">
        <v>26</v>
      </c>
      <c r="P187" s="313" t="str">
        <f>IFERROR(VLOOKUP(F187,[1]Trainingsarten!$A$9:$N$84,12,FALSE),"")</f>
        <v/>
      </c>
      <c r="Q187" s="314" t="s">
        <v>14</v>
      </c>
      <c r="R187" s="314" t="str">
        <f>IFERROR(VLOOKUP(F187,[1]Trainingsarten!$A$9:$N$84,14,FALSE),"")</f>
        <v/>
      </c>
      <c r="S187" s="43">
        <f>IFERROR(L187/J187,"")</f>
        <v>1.5588235294117647</v>
      </c>
      <c r="T187" s="315">
        <f>T186+(K187-T186)/7</f>
        <v>49.917116081443531</v>
      </c>
      <c r="U187" s="45">
        <f>U186+(K187-U186)/42</f>
        <v>35.086512004615741</v>
      </c>
      <c r="V187" s="316">
        <f t="shared" si="17"/>
        <v>-7.9244361390696199</v>
      </c>
      <c r="W187" s="317">
        <f t="shared" si="23"/>
        <v>1.4226867599400241</v>
      </c>
    </row>
    <row r="188" spans="2:23" ht="16" thickBot="1" x14ac:dyDescent="0.25">
      <c r="B188" s="623">
        <f>B181+1</f>
        <v>26</v>
      </c>
      <c r="C188" s="358">
        <v>43276</v>
      </c>
      <c r="D188" s="50"/>
      <c r="E188" s="2101"/>
      <c r="F188" s="563"/>
      <c r="G188" s="52"/>
      <c r="H188" s="564" t="str">
        <f>IFERROR(VLOOKUP(F188,[1]Trainingsarten!$A$9:$K$78,10,FALSE),"")</f>
        <v/>
      </c>
      <c r="I188" s="565"/>
      <c r="J188" s="566"/>
      <c r="K188" s="56"/>
      <c r="L188" s="57"/>
      <c r="M188" s="624"/>
      <c r="N188" s="59" t="str">
        <f>IFERROR((L188/68)/(1/(I188*24)/3.6),"")</f>
        <v/>
      </c>
      <c r="O188" s="2313"/>
      <c r="P188" s="319" t="str">
        <f>IFERROR(VLOOKUP(F188,[1]Trainingsarten!$A$9:$N$84,12,FALSE),"")</f>
        <v/>
      </c>
      <c r="Q188" s="61" t="s">
        <v>14</v>
      </c>
      <c r="R188" s="61" t="str">
        <f>IFERROR(VLOOKUP(F188,[1]Trainingsarten!$A$9:$N$84,14,FALSE),"")</f>
        <v/>
      </c>
      <c r="S188" s="625" t="str">
        <f>IFERROR(L188/J188,"")</f>
        <v/>
      </c>
      <c r="T188" s="321">
        <f>T187+(K188-T187)/7</f>
        <v>42.786099498380167</v>
      </c>
      <c r="U188" s="50">
        <f>U187+(K188-U187)/42</f>
        <v>34.251118861648699</v>
      </c>
      <c r="V188" s="120">
        <f t="shared" si="17"/>
        <v>-14.83060407682779</v>
      </c>
      <c r="W188" s="322">
        <f t="shared" si="23"/>
        <v>1.2491883745814847</v>
      </c>
    </row>
    <row r="189" spans="2:23" ht="15" x14ac:dyDescent="0.2">
      <c r="B189" s="626" t="s">
        <v>19</v>
      </c>
      <c r="C189" s="298">
        <v>43277</v>
      </c>
      <c r="D189" s="295" t="s">
        <v>145</v>
      </c>
      <c r="E189" s="2111"/>
      <c r="F189" s="578" t="s">
        <v>146</v>
      </c>
      <c r="G189" s="325">
        <v>3.577546296296296E-2</v>
      </c>
      <c r="H189" s="579">
        <v>9.1199999999999992</v>
      </c>
      <c r="I189" s="580">
        <f t="shared" si="25"/>
        <v>3.9227481319038335E-3</v>
      </c>
      <c r="J189" s="581">
        <v>147</v>
      </c>
      <c r="K189" s="289">
        <v>59</v>
      </c>
      <c r="L189" s="290">
        <v>202</v>
      </c>
      <c r="M189" s="627"/>
      <c r="N189" s="127">
        <f>IFERROR((L189/68)/(1/(I189*24)/3.6),"")</f>
        <v>1.0068079205366356</v>
      </c>
      <c r="O189" s="2324" t="s">
        <v>23</v>
      </c>
      <c r="P189" s="291" t="str">
        <f>IFERROR(VLOOKUP(F189,[1]Trainingsarten!$A$9:$N$84,12,FALSE),"")</f>
        <v/>
      </c>
      <c r="Q189" s="292" t="s">
        <v>14</v>
      </c>
      <c r="R189" s="292" t="str">
        <f>IFERROR(VLOOKUP(F189,[1]Trainingsarten!$A$9:$N$84,14,FALSE),"")</f>
        <v/>
      </c>
      <c r="S189" s="293">
        <f>IFERROR(L189/J189,"")</f>
        <v>1.3741496598639455</v>
      </c>
      <c r="T189" s="294">
        <f>T188+(K189-T188)/7</f>
        <v>45.102370998611569</v>
      </c>
      <c r="U189" s="295">
        <f>U188+(K189-U188)/42</f>
        <v>34.840377936371347</v>
      </c>
      <c r="V189" s="296">
        <f t="shared" si="17"/>
        <v>-8.5349806367314685</v>
      </c>
      <c r="W189" s="297">
        <f t="shared" si="23"/>
        <v>1.2945431040094226</v>
      </c>
    </row>
    <row r="190" spans="2:23" ht="16" thickBot="1" x14ac:dyDescent="0.25">
      <c r="B190" s="24">
        <f>SUM(H188:H194)</f>
        <v>60.89</v>
      </c>
      <c r="C190" s="298">
        <v>43278</v>
      </c>
      <c r="D190" s="295" t="s">
        <v>147</v>
      </c>
      <c r="E190" s="2111"/>
      <c r="F190" s="578" t="s">
        <v>91</v>
      </c>
      <c r="G190" s="325">
        <v>4.5185185185185189E-2</v>
      </c>
      <c r="H190" s="579">
        <v>11.4</v>
      </c>
      <c r="I190" s="580">
        <f t="shared" si="25"/>
        <v>3.9636127355425601E-3</v>
      </c>
      <c r="J190" s="581">
        <v>131</v>
      </c>
      <c r="K190" s="289">
        <v>63</v>
      </c>
      <c r="L190" s="290">
        <v>209</v>
      </c>
      <c r="M190" s="627"/>
      <c r="N190" s="127">
        <f>IFERROR((L190/68)/(1/(I190*24)/3.6),"")</f>
        <v>1.0525490196078433</v>
      </c>
      <c r="O190" s="2324" t="s">
        <v>103</v>
      </c>
      <c r="P190" s="291" t="str">
        <f>IFERROR(VLOOKUP(F190,[1]Trainingsarten!$A$9:$N$84,12,FALSE),"")</f>
        <v/>
      </c>
      <c r="Q190" s="292" t="s">
        <v>14</v>
      </c>
      <c r="R190" s="292" t="str">
        <f>IFERROR(VLOOKUP(F190,[1]Trainingsarten!$A$9:$N$84,14,FALSE),"")</f>
        <v/>
      </c>
      <c r="S190" s="293">
        <f>IFERROR(L190/J190,"")</f>
        <v>1.5954198473282444</v>
      </c>
      <c r="T190" s="294">
        <f>T189+(K190-T189)/7</f>
        <v>47.659175141667056</v>
      </c>
      <c r="U190" s="295">
        <f>U189+(K190-U189)/42</f>
        <v>35.510845128362504</v>
      </c>
      <c r="V190" s="296">
        <f t="shared" si="17"/>
        <v>-10.261993062240222</v>
      </c>
      <c r="W190" s="297">
        <f t="shared" si="23"/>
        <v>1.3421019682688904</v>
      </c>
    </row>
    <row r="191" spans="2:23" ht="15" x14ac:dyDescent="0.2">
      <c r="B191" s="26" t="s">
        <v>9</v>
      </c>
      <c r="C191" s="298">
        <v>43279</v>
      </c>
      <c r="D191" s="295"/>
      <c r="E191" s="2111"/>
      <c r="F191" s="628"/>
      <c r="G191" s="325"/>
      <c r="H191" s="629" t="str">
        <f>IFERROR(VLOOKUP(F191,[1]Trainingsarten!$A$9:$K$78,10,FALSE),"")</f>
        <v/>
      </c>
      <c r="I191" s="630"/>
      <c r="J191" s="631"/>
      <c r="K191" s="289"/>
      <c r="L191" s="290"/>
      <c r="M191" s="627"/>
      <c r="N191" s="127" t="str">
        <f>IFERROR((L191/68)/(1/(I191*24)/3.6),"")</f>
        <v/>
      </c>
      <c r="O191" s="2324"/>
      <c r="P191" s="291" t="str">
        <f>IFERROR(VLOOKUP(F191,[1]Trainingsarten!$A$9:$N$84,12,FALSE),"")</f>
        <v/>
      </c>
      <c r="Q191" s="292" t="s">
        <v>14</v>
      </c>
      <c r="R191" s="292" t="str">
        <f>IFERROR(VLOOKUP(F191,[1]Trainingsarten!$A$9:$N$84,14,FALSE),"")</f>
        <v/>
      </c>
      <c r="S191" s="293" t="str">
        <f>IFERROR(L191/J191,"")</f>
        <v/>
      </c>
      <c r="T191" s="294">
        <f>T190+(K191-T190)/7</f>
        <v>40.850721550000337</v>
      </c>
      <c r="U191" s="295">
        <f>U190+(K191-U190)/42</f>
        <v>34.665348815782444</v>
      </c>
      <c r="V191" s="296">
        <f t="shared" si="17"/>
        <v>-12.148330013304552</v>
      </c>
      <c r="W191" s="297">
        <f t="shared" si="23"/>
        <v>1.178430996528782</v>
      </c>
    </row>
    <row r="192" spans="2:23" ht="16" thickBot="1" x14ac:dyDescent="0.25">
      <c r="B192" s="27">
        <f>SUM(K188:K194)</f>
        <v>361</v>
      </c>
      <c r="C192" s="298">
        <v>43280</v>
      </c>
      <c r="D192" s="295" t="s">
        <v>148</v>
      </c>
      <c r="E192" s="2111"/>
      <c r="F192" s="628" t="s">
        <v>149</v>
      </c>
      <c r="G192" s="325">
        <v>3.4606481481481481E-2</v>
      </c>
      <c r="H192" s="629">
        <v>9.02</v>
      </c>
      <c r="I192" s="630">
        <f t="shared" si="25"/>
        <v>3.8366387451753306E-3</v>
      </c>
      <c r="J192" s="631">
        <v>151</v>
      </c>
      <c r="K192" s="289">
        <v>60</v>
      </c>
      <c r="L192" s="290">
        <v>213</v>
      </c>
      <c r="M192" s="627"/>
      <c r="N192" s="127">
        <f>IFERROR((L192/68)/(1/(I192*24)/3.6),"")</f>
        <v>1.0383298552236859</v>
      </c>
      <c r="O192" s="2324" t="s">
        <v>23</v>
      </c>
      <c r="P192" s="291">
        <f>IFERROR(VLOOKUP(F192,[1]Trainingsarten!$A$9:$N$84,12,FALSE),"")</f>
        <v>300</v>
      </c>
      <c r="Q192" s="292" t="s">
        <v>14</v>
      </c>
      <c r="R192" s="292">
        <f>IFERROR(VLOOKUP(F192,[1]Trainingsarten!$A$9:$N$84,14,FALSE),"")</f>
        <v>338</v>
      </c>
      <c r="S192" s="293">
        <f>IFERROR(L192/J192,"")</f>
        <v>1.4105960264900663</v>
      </c>
      <c r="T192" s="294">
        <f>T191+(K192-T191)/7</f>
        <v>43.586332757143147</v>
      </c>
      <c r="U192" s="295">
        <f>U191+(K192-U191)/42</f>
        <v>35.268554796359055</v>
      </c>
      <c r="V192" s="296">
        <f t="shared" si="17"/>
        <v>-6.1853727342178928</v>
      </c>
      <c r="W192" s="297">
        <f t="shared" si="23"/>
        <v>1.2358411907947751</v>
      </c>
    </row>
    <row r="193" spans="2:23" ht="15" x14ac:dyDescent="0.2">
      <c r="B193" s="28" t="s">
        <v>20</v>
      </c>
      <c r="C193" s="298">
        <v>43281</v>
      </c>
      <c r="D193" s="295" t="s">
        <v>150</v>
      </c>
      <c r="E193" s="2111"/>
      <c r="F193" s="628" t="s">
        <v>91</v>
      </c>
      <c r="G193" s="325">
        <v>4.4930555555555557E-2</v>
      </c>
      <c r="H193" s="629">
        <v>11.4</v>
      </c>
      <c r="I193" s="630">
        <f t="shared" si="25"/>
        <v>3.9412768031189087E-3</v>
      </c>
      <c r="J193" s="631">
        <v>134</v>
      </c>
      <c r="K193" s="289">
        <v>65</v>
      </c>
      <c r="L193" s="290">
        <v>213</v>
      </c>
      <c r="M193" s="632"/>
      <c r="N193" s="127">
        <f>IFERROR((L193/68)/(1/(I193*24)/3.6),"")</f>
        <v>1.0666486068111456</v>
      </c>
      <c r="O193" s="2324" t="s">
        <v>103</v>
      </c>
      <c r="P193" s="291" t="str">
        <f>IFERROR(VLOOKUP(F193,[1]Trainingsarten!$A$9:$N$84,12,FALSE),"")</f>
        <v/>
      </c>
      <c r="Q193" s="292" t="s">
        <v>14</v>
      </c>
      <c r="R193" s="292" t="str">
        <f>IFERROR(VLOOKUP(F193,[1]Trainingsarten!$A$9:$N$84,14,FALSE),"")</f>
        <v/>
      </c>
      <c r="S193" s="293">
        <f>IFERROR(L193/J193,"")</f>
        <v>1.5895522388059702</v>
      </c>
      <c r="T193" s="294">
        <f>T192+(K193-T192)/7</f>
        <v>46.645428077551266</v>
      </c>
      <c r="U193" s="295">
        <f>U192+(K193-U192)/42</f>
        <v>35.976446348826698</v>
      </c>
      <c r="V193" s="296">
        <f t="shared" si="17"/>
        <v>-8.3177779607840918</v>
      </c>
      <c r="W193" s="297">
        <f t="shared" si="23"/>
        <v>1.2965546298063571</v>
      </c>
    </row>
    <row r="194" spans="2:23" ht="16" thickBot="1" x14ac:dyDescent="0.25">
      <c r="B194" s="29">
        <f>AVERAGE(W188:W194)</f>
        <v>1.2976964450555708</v>
      </c>
      <c r="C194" s="526">
        <v>43282</v>
      </c>
      <c r="D194" s="362" t="s">
        <v>151</v>
      </c>
      <c r="E194" s="2115"/>
      <c r="F194" s="633" t="s">
        <v>75</v>
      </c>
      <c r="G194" s="70">
        <v>7.8634259259259265E-2</v>
      </c>
      <c r="H194" s="634">
        <v>19.95</v>
      </c>
      <c r="I194" s="635">
        <f t="shared" si="25"/>
        <v>3.9415668801633715E-3</v>
      </c>
      <c r="J194" s="636">
        <v>136</v>
      </c>
      <c r="K194" s="74">
        <v>114</v>
      </c>
      <c r="L194" s="75">
        <v>214</v>
      </c>
      <c r="M194" s="637"/>
      <c r="N194" s="77">
        <f>IFERROR((L194/68)/(1/(I194*24)/3.6),"")</f>
        <v>1.0717352204039512</v>
      </c>
      <c r="O194" s="2316" t="s">
        <v>26</v>
      </c>
      <c r="P194" s="78" t="str">
        <f>IFERROR(VLOOKUP(F194,[1]Trainingsarten!$A$9:$N$84,12,FALSE),"")</f>
        <v/>
      </c>
      <c r="Q194" s="79" t="s">
        <v>14</v>
      </c>
      <c r="R194" s="79" t="str">
        <f>IFERROR(VLOOKUP(F194,[1]Trainingsarten!$A$9:$N$84,14,FALSE),"")</f>
        <v/>
      </c>
      <c r="S194" s="43">
        <f>IFERROR(L194/J194,"")</f>
        <v>1.5735294117647058</v>
      </c>
      <c r="T194" s="80">
        <f>T193+(K194-T193)/7</f>
        <v>56.267509780758232</v>
      </c>
      <c r="U194" s="68">
        <f>U193+(K194-U193)/42</f>
        <v>37.834150007187965</v>
      </c>
      <c r="V194" s="81">
        <f t="shared" si="17"/>
        <v>-10.668981728724567</v>
      </c>
      <c r="W194" s="82">
        <f t="shared" si="23"/>
        <v>1.4872148513992831</v>
      </c>
    </row>
    <row r="195" spans="2:23" ht="16" thickBot="1" x14ac:dyDescent="0.25">
      <c r="B195" s="638">
        <f>B188+1</f>
        <v>27</v>
      </c>
      <c r="C195" s="639">
        <v>43283</v>
      </c>
      <c r="D195" s="640"/>
      <c r="E195" s="2126"/>
      <c r="F195" s="641"/>
      <c r="G195" s="642"/>
      <c r="H195" s="643" t="str">
        <f>IFERROR(VLOOKUP(F195,[1]Trainingsarten!$A$9:$K$78,10,FALSE),"")</f>
        <v/>
      </c>
      <c r="I195" s="644"/>
      <c r="J195" s="645"/>
      <c r="K195" s="646"/>
      <c r="L195" s="645"/>
      <c r="M195" s="647"/>
      <c r="N195" s="648" t="str">
        <f>IFERROR((L195/68)/(1/(I195*24)/3.6),"")</f>
        <v/>
      </c>
      <c r="O195" s="2337"/>
      <c r="P195" s="649" t="str">
        <f>IFERROR(VLOOKUP(F195,[1]Trainingsarten!$A$9:$N$84,12,FALSE),"")</f>
        <v/>
      </c>
      <c r="Q195" s="650" t="s">
        <v>14</v>
      </c>
      <c r="R195" s="650" t="str">
        <f>IFERROR(VLOOKUP(F195,[1]Trainingsarten!$A$9:$N$84,14,FALSE),"")</f>
        <v/>
      </c>
      <c r="S195" s="651" t="str">
        <f>IFERROR(L195/J195,"")</f>
        <v/>
      </c>
      <c r="T195" s="652">
        <f>T194+(K195-T194)/7</f>
        <v>48.229294097792774</v>
      </c>
      <c r="U195" s="640">
        <f>U194+(K195-U194)/42</f>
        <v>36.933336911778724</v>
      </c>
      <c r="V195" s="653">
        <f t="shared" si="17"/>
        <v>-18.433359773570267</v>
      </c>
      <c r="W195" s="654">
        <f t="shared" si="23"/>
        <v>1.3058471865944927</v>
      </c>
    </row>
    <row r="196" spans="2:23" ht="15" x14ac:dyDescent="0.2">
      <c r="B196" s="655" t="s">
        <v>19</v>
      </c>
      <c r="C196" s="7">
        <v>43284</v>
      </c>
      <c r="D196" s="5" t="s">
        <v>152</v>
      </c>
      <c r="E196" s="2098"/>
      <c r="F196" s="628" t="s">
        <v>153</v>
      </c>
      <c r="G196" s="325">
        <v>4.1400462962962965E-2</v>
      </c>
      <c r="H196" s="629">
        <v>10.8</v>
      </c>
      <c r="I196" s="656">
        <f t="shared" si="25"/>
        <v>3.8333762002743482E-3</v>
      </c>
      <c r="J196" s="290">
        <v>149</v>
      </c>
      <c r="K196" s="289">
        <v>73</v>
      </c>
      <c r="L196" s="290">
        <v>210</v>
      </c>
      <c r="M196" s="627"/>
      <c r="N196" s="127">
        <f>IFERROR((L196/68)/(1/(I196*24)/3.6),"")</f>
        <v>1.0228349673202615</v>
      </c>
      <c r="O196" s="2324" t="s">
        <v>103</v>
      </c>
      <c r="P196" s="291" t="str">
        <f>IFERROR(VLOOKUP(F196,[1]Trainingsarten!$A$9:$N$84,12,FALSE),"")</f>
        <v/>
      </c>
      <c r="Q196" s="292" t="s">
        <v>14</v>
      </c>
      <c r="R196" s="292" t="str">
        <f>IFERROR(VLOOKUP(F196,[1]Trainingsarten!$A$9:$N$84,14,FALSE),"")</f>
        <v/>
      </c>
      <c r="S196" s="293">
        <f>IFERROR(L196/J196,"")</f>
        <v>1.4093959731543624</v>
      </c>
      <c r="T196" s="294">
        <f>T195+(K196-T195)/7</f>
        <v>51.767966369536666</v>
      </c>
      <c r="U196" s="295">
        <f>U195+(K196-U195)/42</f>
        <v>37.792066985307805</v>
      </c>
      <c r="V196" s="296">
        <f t="shared" si="17"/>
        <v>-11.29595718601405</v>
      </c>
      <c r="W196" s="297">
        <f t="shared" si="23"/>
        <v>1.3698103993534461</v>
      </c>
    </row>
    <row r="197" spans="2:23" ht="16" thickBot="1" x14ac:dyDescent="0.25">
      <c r="B197" s="24">
        <f>SUM(H195:H201)</f>
        <v>65.819999999999993</v>
      </c>
      <c r="C197" s="298">
        <v>43285</v>
      </c>
      <c r="D197" s="295" t="s">
        <v>154</v>
      </c>
      <c r="E197" s="2111"/>
      <c r="F197" s="628" t="s">
        <v>91</v>
      </c>
      <c r="G197" s="325">
        <v>4.4108796296296299E-2</v>
      </c>
      <c r="H197" s="629">
        <v>11.4</v>
      </c>
      <c r="I197" s="656">
        <f>IFERROR(G197/H197,"")</f>
        <v>3.8691926575698506E-3</v>
      </c>
      <c r="J197" s="290">
        <v>129</v>
      </c>
      <c r="K197" s="289">
        <v>66</v>
      </c>
      <c r="L197" s="290">
        <v>216</v>
      </c>
      <c r="M197" s="627"/>
      <c r="N197" s="127">
        <f>IFERROR((L197/68)/(1/(I197*24)/3.6),"")</f>
        <v>1.0618885448916409</v>
      </c>
      <c r="O197" s="2324" t="s">
        <v>103</v>
      </c>
      <c r="P197" s="291" t="str">
        <f>IFERROR(VLOOKUP(F197,[1]Trainingsarten!$A$9:$N$84,12,FALSE),"")</f>
        <v/>
      </c>
      <c r="Q197" s="292" t="s">
        <v>14</v>
      </c>
      <c r="R197" s="292" t="str">
        <f>IFERROR(VLOOKUP(F197,[1]Trainingsarten!$A$9:$N$84,14,FALSE),"")</f>
        <v/>
      </c>
      <c r="S197" s="293">
        <f>IFERROR(L197/J197,"")</f>
        <v>1.6744186046511629</v>
      </c>
      <c r="T197" s="294">
        <f>T196+(K197-T196)/7</f>
        <v>53.801114031031425</v>
      </c>
      <c r="U197" s="295">
        <f>U196+(K197-U196)/42</f>
        <v>38.46368443803857</v>
      </c>
      <c r="V197" s="296">
        <f t="shared" si="17"/>
        <v>-13.97589938422886</v>
      </c>
      <c r="W197" s="297">
        <f t="shared" si="23"/>
        <v>1.3987509209550644</v>
      </c>
    </row>
    <row r="198" spans="2:23" ht="15" x14ac:dyDescent="0.2">
      <c r="B198" s="26" t="s">
        <v>9</v>
      </c>
      <c r="C198" s="298">
        <v>43286</v>
      </c>
      <c r="D198" s="295"/>
      <c r="E198" s="2111"/>
      <c r="F198" s="628"/>
      <c r="G198" s="325"/>
      <c r="H198" s="629" t="str">
        <f>IFERROR(VLOOKUP(F198,[1]Trainingsarten!$A$9:$K$78,10,FALSE),"")</f>
        <v/>
      </c>
      <c r="I198" s="656" t="str">
        <f t="shared" ref="I198:I261" si="26">IFERROR(G198/H198,"")</f>
        <v/>
      </c>
      <c r="J198" s="290"/>
      <c r="K198" s="289"/>
      <c r="L198" s="290"/>
      <c r="M198" s="632"/>
      <c r="N198" s="127" t="str">
        <f>IFERROR((L198/68)/(1/(I198*24)/3.6),"")</f>
        <v/>
      </c>
      <c r="O198" s="2324"/>
      <c r="P198" s="291" t="str">
        <f>IFERROR(VLOOKUP(F198,[1]Trainingsarten!$A$9:$N$84,12,FALSE),"")</f>
        <v/>
      </c>
      <c r="Q198" s="292" t="s">
        <v>14</v>
      </c>
      <c r="R198" s="292" t="str">
        <f>IFERROR(VLOOKUP(F198,[1]Trainingsarten!$A$9:$N$84,14,FALSE),"")</f>
        <v/>
      </c>
      <c r="S198" s="293" t="str">
        <f>IFERROR(L198/J198,"")</f>
        <v/>
      </c>
      <c r="T198" s="294">
        <f>T197+(K198-T197)/7</f>
        <v>46.115240598026936</v>
      </c>
      <c r="U198" s="295">
        <f>U197+(K198-U197)/42</f>
        <v>37.547882427609082</v>
      </c>
      <c r="V198" s="296">
        <f t="shared" si="17"/>
        <v>-15.337429592992855</v>
      </c>
      <c r="W198" s="297">
        <f t="shared" si="23"/>
        <v>1.2281715403507882</v>
      </c>
    </row>
    <row r="199" spans="2:23" ht="16" thickBot="1" x14ac:dyDescent="0.25">
      <c r="B199" s="27">
        <f>SUM(K195:K201)</f>
        <v>406</v>
      </c>
      <c r="C199" s="298">
        <v>43287</v>
      </c>
      <c r="D199" s="295" t="s">
        <v>155</v>
      </c>
      <c r="E199" s="2111"/>
      <c r="F199" s="657" t="s">
        <v>156</v>
      </c>
      <c r="G199" s="325">
        <v>3.9849537037037037E-2</v>
      </c>
      <c r="H199" s="629">
        <v>10.8</v>
      </c>
      <c r="I199" s="656">
        <f t="shared" si="26"/>
        <v>3.6897719478737995E-3</v>
      </c>
      <c r="J199" s="290">
        <v>146</v>
      </c>
      <c r="K199" s="289">
        <v>72</v>
      </c>
      <c r="L199" s="290">
        <v>218</v>
      </c>
      <c r="M199" s="632"/>
      <c r="N199" s="127">
        <f>IFERROR((L199/68)/(1/(I199*24)/3.6),"")</f>
        <v>1.0220234204793028</v>
      </c>
      <c r="O199" s="2324" t="s">
        <v>23</v>
      </c>
      <c r="P199" s="291" t="str">
        <f>IFERROR(VLOOKUP(F199,[1]Trainingsarten!$A$9:$N$84,12,FALSE),"")</f>
        <v/>
      </c>
      <c r="Q199" s="292" t="s">
        <v>14</v>
      </c>
      <c r="R199" s="292" t="str">
        <f>IFERROR(VLOOKUP(F199,[1]Trainingsarten!$A$9:$N$84,14,FALSE),"")</f>
        <v/>
      </c>
      <c r="S199" s="293">
        <f>IFERROR(L199/J199,"")</f>
        <v>1.4931506849315068</v>
      </c>
      <c r="T199" s="294">
        <f>T198+(K199-T198)/7</f>
        <v>49.813063369737371</v>
      </c>
      <c r="U199" s="295">
        <f>U198+(K199-U198)/42</f>
        <v>38.368170941237437</v>
      </c>
      <c r="V199" s="296">
        <f t="shared" si="17"/>
        <v>-8.5673581704178545</v>
      </c>
      <c r="W199" s="297">
        <f t="shared" si="23"/>
        <v>1.2982913218883509</v>
      </c>
    </row>
    <row r="200" spans="2:23" ht="15" x14ac:dyDescent="0.2">
      <c r="B200" s="28" t="s">
        <v>20</v>
      </c>
      <c r="C200" s="298">
        <v>43288</v>
      </c>
      <c r="D200" s="295" t="s">
        <v>157</v>
      </c>
      <c r="E200" s="2111"/>
      <c r="F200" s="657" t="s">
        <v>91</v>
      </c>
      <c r="G200" s="325">
        <v>4.4583333333333336E-2</v>
      </c>
      <c r="H200" s="658">
        <v>11.42</v>
      </c>
      <c r="I200" s="656">
        <f t="shared" si="26"/>
        <v>3.9039696438995918E-3</v>
      </c>
      <c r="J200" s="290">
        <v>132</v>
      </c>
      <c r="K200" s="289">
        <v>66</v>
      </c>
      <c r="L200" s="290">
        <v>215</v>
      </c>
      <c r="M200" s="632"/>
      <c r="N200" s="127">
        <f>IFERROR((L200/68)/(1/(I200*24)/3.6),"")</f>
        <v>1.0664726486041001</v>
      </c>
      <c r="O200" s="2324" t="s">
        <v>103</v>
      </c>
      <c r="P200" s="291" t="str">
        <f>IFERROR(VLOOKUP(F200,[1]Trainingsarten!$A$9:$N$84,12,FALSE),"")</f>
        <v/>
      </c>
      <c r="Q200" s="292" t="s">
        <v>14</v>
      </c>
      <c r="R200" s="292" t="str">
        <f>IFERROR(VLOOKUP(F200,[1]Trainingsarten!$A$9:$N$84,14,FALSE),"")</f>
        <v/>
      </c>
      <c r="S200" s="293">
        <f>IFERROR(L200/J200,"")</f>
        <v>1.6287878787878789</v>
      </c>
      <c r="T200" s="294">
        <f>T199+(K200-T199)/7</f>
        <v>52.125482888346319</v>
      </c>
      <c r="U200" s="295">
        <f>U199+(K200-U199)/42</f>
        <v>39.026071633112736</v>
      </c>
      <c r="V200" s="296">
        <f t="shared" si="17"/>
        <v>-11.444892428499934</v>
      </c>
      <c r="W200" s="297">
        <f t="shared" si="23"/>
        <v>1.3356579513916289</v>
      </c>
    </row>
    <row r="201" spans="2:23" ht="16" thickBot="1" x14ac:dyDescent="0.25">
      <c r="B201" s="29">
        <f>AVERAGE(W195:W201)</f>
        <v>1.3527778984235483</v>
      </c>
      <c r="C201" s="247">
        <v>43289</v>
      </c>
      <c r="D201" s="45" t="s">
        <v>158</v>
      </c>
      <c r="E201" s="2109"/>
      <c r="F201" s="659" t="s">
        <v>159</v>
      </c>
      <c r="G201" s="399">
        <v>8.054398148148148E-2</v>
      </c>
      <c r="H201" s="660">
        <v>21.4</v>
      </c>
      <c r="I201" s="661">
        <f t="shared" si="26"/>
        <v>3.7637374524056768E-3</v>
      </c>
      <c r="J201" s="312">
        <v>139</v>
      </c>
      <c r="K201" s="311">
        <v>129</v>
      </c>
      <c r="L201" s="312"/>
      <c r="M201" s="440"/>
      <c r="N201" s="40"/>
      <c r="O201" s="2325" t="s">
        <v>26</v>
      </c>
      <c r="P201" s="313" t="str">
        <f>IFERROR(VLOOKUP(F201,[1]Trainingsarten!$A$9:$N$84,12,FALSE),"")</f>
        <v/>
      </c>
      <c r="Q201" s="314" t="s">
        <v>14</v>
      </c>
      <c r="R201" s="314" t="str">
        <f>IFERROR(VLOOKUP(F201,[1]Trainingsarten!$A$9:$N$84,14,FALSE),"")</f>
        <v/>
      </c>
      <c r="S201" s="43"/>
      <c r="T201" s="315">
        <f>T200+(K201-T200)/7</f>
        <v>63.107556761439703</v>
      </c>
      <c r="U201" s="45">
        <f>U200+(K201-U200)/42</f>
        <v>41.168308022800531</v>
      </c>
      <c r="V201" s="316">
        <f t="shared" si="17"/>
        <v>-13.099411255233584</v>
      </c>
      <c r="W201" s="317">
        <f t="shared" si="23"/>
        <v>1.532915968431066</v>
      </c>
    </row>
    <row r="202" spans="2:23" ht="16" thickBot="1" x14ac:dyDescent="0.25">
      <c r="B202" s="662">
        <f>B195+1</f>
        <v>28</v>
      </c>
      <c r="C202" s="505">
        <v>43290</v>
      </c>
      <c r="D202" s="506"/>
      <c r="E202" s="2121"/>
      <c r="F202" s="663"/>
      <c r="G202" s="508"/>
      <c r="H202" s="664" t="str">
        <f>IFERROR(VLOOKUP(F202,[1]Trainingsarten!$A$9:$K$78,10,FALSE),"")</f>
        <v/>
      </c>
      <c r="I202" s="665" t="str">
        <f t="shared" si="26"/>
        <v/>
      </c>
      <c r="J202" s="666"/>
      <c r="K202" s="512"/>
      <c r="L202" s="513"/>
      <c r="M202" s="667"/>
      <c r="N202" s="59" t="str">
        <f>IFERROR((L202/68)/(1/(I202*24)/3.6),"")</f>
        <v/>
      </c>
      <c r="O202" s="2332"/>
      <c r="P202" s="319" t="str">
        <f>IFERROR(VLOOKUP(F202,[1]Trainingsarten!$A$9:$N$84,12,FALSE),"")</f>
        <v/>
      </c>
      <c r="Q202" s="61" t="s">
        <v>14</v>
      </c>
      <c r="R202" s="61" t="str">
        <f>IFERROR(VLOOKUP(F202,[1]Trainingsarten!$A$9:$N$84,14,FALSE),"")</f>
        <v/>
      </c>
      <c r="S202" s="668" t="str">
        <f>IFERROR(L202/J202,"")</f>
        <v/>
      </c>
      <c r="T202" s="321">
        <f>T201+(K202-T201)/7</f>
        <v>54.09219150980546</v>
      </c>
      <c r="U202" s="50">
        <f>U201+(K202-U201)/42</f>
        <v>40.188110212733854</v>
      </c>
      <c r="V202" s="120">
        <f t="shared" si="17"/>
        <v>-21.939248738639172</v>
      </c>
      <c r="W202" s="322">
        <f t="shared" si="23"/>
        <v>1.3459749966711798</v>
      </c>
    </row>
    <row r="203" spans="2:23" ht="15" x14ac:dyDescent="0.2">
      <c r="B203" s="669" t="s">
        <v>19</v>
      </c>
      <c r="C203" s="484">
        <v>43291</v>
      </c>
      <c r="D203" s="485" t="s">
        <v>160</v>
      </c>
      <c r="E203" s="2119"/>
      <c r="F203" s="670" t="s">
        <v>91</v>
      </c>
      <c r="G203" s="487">
        <v>4.5648148148148153E-2</v>
      </c>
      <c r="H203" s="671">
        <v>11.38</v>
      </c>
      <c r="I203" s="672">
        <f t="shared" si="26"/>
        <v>4.0112608214541434E-3</v>
      </c>
      <c r="J203" s="673">
        <v>120</v>
      </c>
      <c r="K203" s="490">
        <v>64</v>
      </c>
      <c r="L203" s="491">
        <v>210</v>
      </c>
      <c r="M203" s="674"/>
      <c r="N203" s="127">
        <f>IFERROR((L203/68)/(1/(I203*24)/3.6),"")</f>
        <v>1.0702987697715292</v>
      </c>
      <c r="O203" s="2330" t="s">
        <v>103</v>
      </c>
      <c r="P203" s="291" t="str">
        <f>IFERROR(VLOOKUP(F203,[1]Trainingsarten!$A$9:$N$84,12,FALSE),"")</f>
        <v/>
      </c>
      <c r="Q203" s="292" t="s">
        <v>14</v>
      </c>
      <c r="R203" s="292" t="str">
        <f>IFERROR(VLOOKUP(F203,[1]Trainingsarten!$A$9:$N$84,14,FALSE),"")</f>
        <v/>
      </c>
      <c r="S203" s="293">
        <f>IFERROR(L203/J203,"")</f>
        <v>1.75</v>
      </c>
      <c r="T203" s="294">
        <f>T202+(K203-T202)/7</f>
        <v>55.507592722690397</v>
      </c>
      <c r="U203" s="295">
        <f>U202+(K203-U202)/42</f>
        <v>40.755059969573523</v>
      </c>
      <c r="V203" s="296">
        <f t="shared" si="17"/>
        <v>-13.904081297071606</v>
      </c>
      <c r="W203" s="297">
        <f t="shared" si="23"/>
        <v>1.3619803961552421</v>
      </c>
    </row>
    <row r="204" spans="2:23" ht="16" thickBot="1" x14ac:dyDescent="0.25">
      <c r="B204" s="24">
        <f>SUM(H202:H208)</f>
        <v>49.330000000000005</v>
      </c>
      <c r="C204" s="484">
        <v>43292</v>
      </c>
      <c r="D204" s="485" t="s">
        <v>161</v>
      </c>
      <c r="E204" s="2119"/>
      <c r="F204" s="670" t="s">
        <v>91</v>
      </c>
      <c r="G204" s="487">
        <v>4.5266203703703704E-2</v>
      </c>
      <c r="H204" s="671">
        <v>11.36</v>
      </c>
      <c r="I204" s="672">
        <f t="shared" si="26"/>
        <v>3.9847010302556081E-3</v>
      </c>
      <c r="J204" s="673">
        <v>118</v>
      </c>
      <c r="K204" s="490">
        <v>64</v>
      </c>
      <c r="L204" s="491">
        <v>211</v>
      </c>
      <c r="M204" s="674"/>
      <c r="N204" s="127">
        <f>IFERROR((L204/68)/(1/(I204*24)/3.6),"")</f>
        <v>1.0682749067937036</v>
      </c>
      <c r="O204" s="2330" t="s">
        <v>103</v>
      </c>
      <c r="P204" s="291" t="str">
        <f>IFERROR(VLOOKUP(F204,[1]Trainingsarten!$A$9:$N$84,12,FALSE),"")</f>
        <v/>
      </c>
      <c r="Q204" s="292" t="s">
        <v>14</v>
      </c>
      <c r="R204" s="292" t="str">
        <f>IFERROR(VLOOKUP(F204,[1]Trainingsarten!$A$9:$N$84,14,FALSE),"")</f>
        <v/>
      </c>
      <c r="S204" s="293">
        <f>IFERROR(L204/J204,"")</f>
        <v>1.7881355932203389</v>
      </c>
      <c r="T204" s="294">
        <f>T203+(K204-T203)/7</f>
        <v>56.720793762306052</v>
      </c>
      <c r="U204" s="295">
        <f>U203+(K204-U203)/42</f>
        <v>41.308510922678913</v>
      </c>
      <c r="V204" s="296">
        <f t="shared" si="17"/>
        <v>-14.752532753116874</v>
      </c>
      <c r="W204" s="297">
        <f t="shared" si="23"/>
        <v>1.3731018740538912</v>
      </c>
    </row>
    <row r="205" spans="2:23" ht="15" x14ac:dyDescent="0.2">
      <c r="B205" s="26" t="s">
        <v>9</v>
      </c>
      <c r="C205" s="484">
        <v>43293</v>
      </c>
      <c r="D205" s="485"/>
      <c r="E205" s="2119"/>
      <c r="F205" s="675"/>
      <c r="G205" s="487"/>
      <c r="H205" s="676" t="str">
        <f>IFERROR(VLOOKUP(F205,[1]Trainingsarten!$A$9:$K$78,10,FALSE),"")</f>
        <v/>
      </c>
      <c r="I205" s="677" t="str">
        <f t="shared" si="26"/>
        <v/>
      </c>
      <c r="J205" s="678"/>
      <c r="K205" s="490"/>
      <c r="L205" s="491"/>
      <c r="M205" s="674"/>
      <c r="N205" s="127" t="str">
        <f>IFERROR((L205/68)/(1/(I205*24)/3.6),"")</f>
        <v/>
      </c>
      <c r="O205" s="2330"/>
      <c r="P205" s="291" t="str">
        <f>IFERROR(VLOOKUP(F205,[1]Trainingsarten!$A$9:$N$84,12,FALSE),"")</f>
        <v/>
      </c>
      <c r="Q205" s="292" t="s">
        <v>14</v>
      </c>
      <c r="R205" s="292" t="str">
        <f>IFERROR(VLOOKUP(F205,[1]Trainingsarten!$A$9:$N$84,14,FALSE),"")</f>
        <v/>
      </c>
      <c r="S205" s="293" t="str">
        <f>IFERROR(L205/J205,"")</f>
        <v/>
      </c>
      <c r="T205" s="294">
        <f>T204+(K205-T204)/7</f>
        <v>48.617823224833757</v>
      </c>
      <c r="U205" s="295">
        <f>U204+(K205-U204)/42</f>
        <v>40.324974948329412</v>
      </c>
      <c r="V205" s="296">
        <f t="shared" si="17"/>
        <v>-15.412282839627139</v>
      </c>
      <c r="W205" s="297">
        <f t="shared" si="23"/>
        <v>1.2056504259985388</v>
      </c>
    </row>
    <row r="206" spans="2:23" ht="16" thickBot="1" x14ac:dyDescent="0.25">
      <c r="B206" s="27">
        <f>SUM(K202:K208)</f>
        <v>278</v>
      </c>
      <c r="C206" s="484">
        <v>43294</v>
      </c>
      <c r="D206" s="485" t="s">
        <v>162</v>
      </c>
      <c r="E206" s="2119"/>
      <c r="F206" s="675" t="s">
        <v>91</v>
      </c>
      <c r="G206" s="487">
        <v>4.5648148148148153E-2</v>
      </c>
      <c r="H206" s="676">
        <v>11.49</v>
      </c>
      <c r="I206" s="677">
        <f t="shared" si="26"/>
        <v>3.9728588466621546E-3</v>
      </c>
      <c r="J206" s="678">
        <v>133</v>
      </c>
      <c r="K206" s="490">
        <v>65</v>
      </c>
      <c r="L206" s="491">
        <v>211</v>
      </c>
      <c r="M206" s="674"/>
      <c r="N206" s="127">
        <f>IFERROR((L206/68)/(1/(I206*24)/3.6),"")</f>
        <v>1.065100087032202</v>
      </c>
      <c r="O206" s="2330" t="s">
        <v>103</v>
      </c>
      <c r="P206" s="291" t="str">
        <f>IFERROR(VLOOKUP(F206,[1]Trainingsarten!$A$9:$N$84,12,FALSE),"")</f>
        <v/>
      </c>
      <c r="Q206" s="292" t="s">
        <v>14</v>
      </c>
      <c r="R206" s="292" t="str">
        <f>IFERROR(VLOOKUP(F206,[1]Trainingsarten!$A$9:$N$84,14,FALSE),"")</f>
        <v/>
      </c>
      <c r="S206" s="293">
        <f>IFERROR(L206/J206,"")</f>
        <v>1.5864661654135339</v>
      </c>
      <c r="T206" s="294">
        <f>T205+(K206-T205)/7</f>
        <v>50.958134192714645</v>
      </c>
      <c r="U206" s="295">
        <f>U205+(K206-U205)/42</f>
        <v>40.912475544797758</v>
      </c>
      <c r="V206" s="296">
        <f t="shared" ref="V206:V269" si="27">U205-T205</f>
        <v>-8.2928482765043441</v>
      </c>
      <c r="W206" s="297">
        <f t="shared" si="23"/>
        <v>1.2455402298234737</v>
      </c>
    </row>
    <row r="207" spans="2:23" ht="15" x14ac:dyDescent="0.2">
      <c r="B207" s="28" t="s">
        <v>20</v>
      </c>
      <c r="C207" s="484">
        <v>43295</v>
      </c>
      <c r="D207" s="485"/>
      <c r="E207" s="2119"/>
      <c r="F207" s="675"/>
      <c r="G207" s="487"/>
      <c r="H207" s="676" t="str">
        <f>IFERROR(VLOOKUP(F207,[1]Trainingsarten!$A$9:$K$78,10,FALSE),"")</f>
        <v/>
      </c>
      <c r="I207" s="677" t="str">
        <f t="shared" si="26"/>
        <v/>
      </c>
      <c r="J207" s="678"/>
      <c r="K207" s="490"/>
      <c r="L207" s="491"/>
      <c r="M207" s="679"/>
      <c r="N207" s="127" t="str">
        <f>IFERROR((L207/68)/(1/(I207*24)/3.6),"")</f>
        <v/>
      </c>
      <c r="O207" s="2330"/>
      <c r="P207" s="291" t="str">
        <f>IFERROR(VLOOKUP(F207,[1]Trainingsarten!$A$9:$N$84,12,FALSE),"")</f>
        <v/>
      </c>
      <c r="Q207" s="292" t="s">
        <v>14</v>
      </c>
      <c r="R207" s="292" t="str">
        <f>IFERROR(VLOOKUP(F207,[1]Trainingsarten!$A$9:$N$84,14,FALSE),"")</f>
        <v/>
      </c>
      <c r="S207" s="293" t="str">
        <f>IFERROR(L207/J207,"")</f>
        <v/>
      </c>
      <c r="T207" s="294">
        <f>T206+(K207-T206)/7</f>
        <v>43.678400736612552</v>
      </c>
      <c r="U207" s="295">
        <f>U206+(K207-U206)/42</f>
        <v>39.938368984207337</v>
      </c>
      <c r="V207" s="296">
        <f t="shared" si="27"/>
        <v>-10.045658647916888</v>
      </c>
      <c r="W207" s="297">
        <f t="shared" si="23"/>
        <v>1.0936450798450013</v>
      </c>
    </row>
    <row r="208" spans="2:23" ht="16" thickBot="1" x14ac:dyDescent="0.25">
      <c r="B208" s="29">
        <f>AVERAGE(W202:W208)</f>
        <v>1.2621236251698347</v>
      </c>
      <c r="C208" s="526">
        <v>43296</v>
      </c>
      <c r="D208" s="527" t="s">
        <v>163</v>
      </c>
      <c r="E208" s="2122"/>
      <c r="F208" s="680" t="s">
        <v>131</v>
      </c>
      <c r="G208" s="529">
        <v>5.8703703703703702E-2</v>
      </c>
      <c r="H208" s="681">
        <v>15.1</v>
      </c>
      <c r="I208" s="682">
        <f t="shared" si="26"/>
        <v>3.88766249693402E-3</v>
      </c>
      <c r="J208" s="683">
        <v>131</v>
      </c>
      <c r="K208" s="533">
        <v>85</v>
      </c>
      <c r="L208" s="534">
        <v>214</v>
      </c>
      <c r="M208" s="684"/>
      <c r="N208" s="77">
        <f>IFERROR((L208/68)/(1/(I208*24)/3.6),"")</f>
        <v>1.0570783015192833</v>
      </c>
      <c r="O208" s="2333" t="s">
        <v>164</v>
      </c>
      <c r="P208" s="78" t="str">
        <f>IFERROR(VLOOKUP(F208,[1]Trainingsarten!$A$9:$N$84,12,FALSE),"")</f>
        <v/>
      </c>
      <c r="Q208" s="79" t="s">
        <v>14</v>
      </c>
      <c r="R208" s="79" t="str">
        <f>IFERROR(VLOOKUP(F208,[1]Trainingsarten!$A$9:$N$84,14,FALSE),"")</f>
        <v/>
      </c>
      <c r="S208" s="43">
        <f>IFERROR(L208/J208,"")</f>
        <v>1.633587786259542</v>
      </c>
      <c r="T208" s="80">
        <f>T207+(K208-T207)/7</f>
        <v>49.581486345667905</v>
      </c>
      <c r="U208" s="362">
        <f>U207+(K208-U207)/42</f>
        <v>41.011264960773829</v>
      </c>
      <c r="V208" s="81">
        <f t="shared" si="27"/>
        <v>-3.7400317524052156</v>
      </c>
      <c r="W208" s="82">
        <f t="shared" si="23"/>
        <v>1.2089723736415168</v>
      </c>
    </row>
    <row r="209" spans="2:23" ht="16" thickBot="1" x14ac:dyDescent="0.25">
      <c r="B209" s="685">
        <f>B202+1</f>
        <v>29</v>
      </c>
      <c r="C209" s="686">
        <v>43297</v>
      </c>
      <c r="D209" s="687"/>
      <c r="E209" s="2127"/>
      <c r="F209" s="688"/>
      <c r="G209" s="689"/>
      <c r="H209" s="690" t="str">
        <f>IFERROR(VLOOKUP(F209,[1]Trainingsarten!$A$9:$K$78,10,FALSE),"")</f>
        <v/>
      </c>
      <c r="I209" s="691" t="str">
        <f t="shared" si="26"/>
        <v/>
      </c>
      <c r="J209" s="692"/>
      <c r="K209" s="693"/>
      <c r="L209" s="692"/>
      <c r="M209" s="694"/>
      <c r="N209" s="695" t="str">
        <f>IFERROR((L209/68)/(1/(I209*24)/3.6),"")</f>
        <v/>
      </c>
      <c r="O209" s="2338"/>
      <c r="P209" s="696" t="str">
        <f>IFERROR(VLOOKUP(F209,[1]Trainingsarten!$A$9:$N$84,12,FALSE),"")</f>
        <v/>
      </c>
      <c r="Q209" s="697" t="s">
        <v>14</v>
      </c>
      <c r="R209" s="697" t="str">
        <f>IFERROR(VLOOKUP(F209,[1]Trainingsarten!$A$9:$N$84,14,FALSE),"")</f>
        <v/>
      </c>
      <c r="S209" s="698" t="str">
        <f>IFERROR(L209/J209,"")</f>
        <v/>
      </c>
      <c r="T209" s="699">
        <f>T208+(K209-T208)/7</f>
        <v>42.498416867715349</v>
      </c>
      <c r="U209" s="687">
        <f>U208+(K209-U208)/42</f>
        <v>40.034806271231595</v>
      </c>
      <c r="V209" s="700">
        <f t="shared" si="27"/>
        <v>-8.5702213848940758</v>
      </c>
      <c r="W209" s="701">
        <f t="shared" si="23"/>
        <v>1.0615367183193807</v>
      </c>
    </row>
    <row r="210" spans="2:23" ht="15" x14ac:dyDescent="0.2">
      <c r="B210" s="702" t="s">
        <v>19</v>
      </c>
      <c r="C210" s="7">
        <v>43298</v>
      </c>
      <c r="D210" s="5" t="s">
        <v>165</v>
      </c>
      <c r="E210" s="2098"/>
      <c r="F210" s="703" t="s">
        <v>166</v>
      </c>
      <c r="G210" s="325">
        <v>4.3692129629629629E-2</v>
      </c>
      <c r="H210" s="704">
        <v>12.2</v>
      </c>
      <c r="I210" s="656">
        <f t="shared" si="26"/>
        <v>3.581322100789314E-3</v>
      </c>
      <c r="J210" s="290">
        <v>148</v>
      </c>
      <c r="K210" s="289">
        <v>83</v>
      </c>
      <c r="L210" s="290">
        <v>225</v>
      </c>
      <c r="M210" s="705"/>
      <c r="N210" s="127">
        <f>IFERROR((L210/68)/(1/(I210*24)/3.6),"")</f>
        <v>1.0238367888138862</v>
      </c>
      <c r="O210" s="2324" t="s">
        <v>164</v>
      </c>
      <c r="P210" s="291" t="str">
        <f>IFERROR(VLOOKUP(F210,[1]Trainingsarten!$A$9:$N$84,12,FALSE),"")</f>
        <v/>
      </c>
      <c r="Q210" s="292" t="s">
        <v>14</v>
      </c>
      <c r="R210" s="292" t="str">
        <f>IFERROR(VLOOKUP(F210,[1]Trainingsarten!$A$9:$N$84,14,FALSE),"")</f>
        <v/>
      </c>
      <c r="S210" s="293">
        <f>IFERROR(L210/J210,"")</f>
        <v>1.5202702702702702</v>
      </c>
      <c r="T210" s="294">
        <f>T209+(K210-T209)/7</f>
        <v>48.284357315184586</v>
      </c>
      <c r="U210" s="295">
        <f>U209+(K210-U209)/42</f>
        <v>41.057787074297508</v>
      </c>
      <c r="V210" s="296">
        <f t="shared" si="27"/>
        <v>-2.463610596483754</v>
      </c>
      <c r="W210" s="297">
        <f t="shared" si="23"/>
        <v>1.176009735444582</v>
      </c>
    </row>
    <row r="211" spans="2:23" ht="16" thickBot="1" x14ac:dyDescent="0.25">
      <c r="B211" s="24">
        <f>SUM(H209:H215)</f>
        <v>67.040000000000006</v>
      </c>
      <c r="C211" s="298">
        <v>43299</v>
      </c>
      <c r="D211" s="295" t="s">
        <v>167</v>
      </c>
      <c r="E211" s="2111"/>
      <c r="F211" s="706" t="s">
        <v>91</v>
      </c>
      <c r="G211" s="325">
        <v>4.4884259259259263E-2</v>
      </c>
      <c r="H211" s="707">
        <v>11.37</v>
      </c>
      <c r="I211" s="656">
        <f t="shared" si="26"/>
        <v>3.947604156487183E-3</v>
      </c>
      <c r="J211" s="290">
        <v>129</v>
      </c>
      <c r="K211" s="289">
        <v>64</v>
      </c>
      <c r="L211" s="290">
        <v>212</v>
      </c>
      <c r="M211" s="705"/>
      <c r="N211" s="127">
        <f>IFERROR((L211/68)/(1/(I211*24)/3.6),"")</f>
        <v>1.0633452325521242</v>
      </c>
      <c r="O211" s="2324" t="s">
        <v>103</v>
      </c>
      <c r="P211" s="291" t="str">
        <f>IFERROR(VLOOKUP(F211,[1]Trainingsarten!$A$9:$N$84,12,FALSE),"")</f>
        <v/>
      </c>
      <c r="Q211" s="292" t="s">
        <v>14</v>
      </c>
      <c r="R211" s="292" t="str">
        <f>IFERROR(VLOOKUP(F211,[1]Trainingsarten!$A$9:$N$84,14,FALSE),"")</f>
        <v/>
      </c>
      <c r="S211" s="293">
        <f>IFERROR(L211/J211,"")</f>
        <v>1.6434108527131783</v>
      </c>
      <c r="T211" s="294">
        <f>T210+(K211-T210)/7</f>
        <v>50.529449127301071</v>
      </c>
      <c r="U211" s="295">
        <f>U210+(K211-U210)/42</f>
        <v>41.60403023919519</v>
      </c>
      <c r="V211" s="296">
        <f t="shared" si="27"/>
        <v>-7.226570240887078</v>
      </c>
      <c r="W211" s="297">
        <f t="shared" si="23"/>
        <v>1.2145325545816288</v>
      </c>
    </row>
    <row r="212" spans="2:23" ht="15" x14ac:dyDescent="0.2">
      <c r="B212" s="26" t="s">
        <v>9</v>
      </c>
      <c r="C212" s="298">
        <v>43300</v>
      </c>
      <c r="D212" s="295"/>
      <c r="E212" s="2111"/>
      <c r="F212" s="706"/>
      <c r="G212" s="325"/>
      <c r="H212" s="707" t="str">
        <f>IFERROR(VLOOKUP(F212,[1]Trainingsarten!$A$9:$K$78,10,FALSE),"")</f>
        <v/>
      </c>
      <c r="I212" s="656" t="str">
        <f t="shared" si="26"/>
        <v/>
      </c>
      <c r="J212" s="290"/>
      <c r="K212" s="289"/>
      <c r="L212" s="290"/>
      <c r="M212" s="708"/>
      <c r="N212" s="127" t="str">
        <f>IFERROR((L212/68)/(1/(I212*24)/3.6),"")</f>
        <v/>
      </c>
      <c r="O212" s="2324"/>
      <c r="P212" s="291" t="str">
        <f>IFERROR(VLOOKUP(F212,[1]Trainingsarten!$A$9:$N$84,12,FALSE),"")</f>
        <v/>
      </c>
      <c r="Q212" s="292" t="s">
        <v>14</v>
      </c>
      <c r="R212" s="292" t="str">
        <f>IFERROR(VLOOKUP(F212,[1]Trainingsarten!$A$9:$N$84,14,FALSE),"")</f>
        <v/>
      </c>
      <c r="S212" s="293" t="str">
        <f>IFERROR(L212/J212,"")</f>
        <v/>
      </c>
      <c r="T212" s="294">
        <f>T211+(K212-T211)/7</f>
        <v>43.310956394829489</v>
      </c>
      <c r="U212" s="295">
        <f>U211+(K212-U211)/42</f>
        <v>40.613458090642922</v>
      </c>
      <c r="V212" s="296">
        <f t="shared" si="27"/>
        <v>-8.9254188881058809</v>
      </c>
      <c r="W212" s="297">
        <f t="shared" si="23"/>
        <v>1.0664188284131375</v>
      </c>
    </row>
    <row r="213" spans="2:23" ht="16" thickBot="1" x14ac:dyDescent="0.25">
      <c r="B213" s="27">
        <f>SUM(K209:K215)</f>
        <v>405</v>
      </c>
      <c r="C213" s="298">
        <v>43301</v>
      </c>
      <c r="D213" s="295" t="s">
        <v>168</v>
      </c>
      <c r="E213" s="2111"/>
      <c r="F213" s="706" t="s">
        <v>169</v>
      </c>
      <c r="G213" s="325">
        <v>4.7754629629629626E-2</v>
      </c>
      <c r="H213" s="707">
        <v>13.46</v>
      </c>
      <c r="I213" s="656">
        <f t="shared" si="26"/>
        <v>3.5478922458863017E-3</v>
      </c>
      <c r="J213" s="290">
        <v>149</v>
      </c>
      <c r="K213" s="289">
        <v>88</v>
      </c>
      <c r="L213" s="290"/>
      <c r="M213" s="708"/>
      <c r="N213" s="127"/>
      <c r="O213" s="2324" t="s">
        <v>164</v>
      </c>
      <c r="P213" s="291" t="str">
        <f>IFERROR(VLOOKUP(F213,[1]Trainingsarten!$A$9:$N$84,12,FALSE),"")</f>
        <v/>
      </c>
      <c r="Q213" s="292" t="s">
        <v>14</v>
      </c>
      <c r="R213" s="292" t="str">
        <f>IFERROR(VLOOKUP(F213,[1]Trainingsarten!$A$9:$N$84,14,FALSE),"")</f>
        <v/>
      </c>
      <c r="S213" s="293"/>
      <c r="T213" s="294">
        <f>T212+(K213-T212)/7</f>
        <v>49.695105481282418</v>
      </c>
      <c r="U213" s="295">
        <f>U212+(K213-U212)/42</f>
        <v>41.741709088484754</v>
      </c>
      <c r="V213" s="296">
        <f t="shared" si="27"/>
        <v>-2.697498304186567</v>
      </c>
      <c r="W213" s="297">
        <f t="shared" si="23"/>
        <v>1.1905383504048175</v>
      </c>
    </row>
    <row r="214" spans="2:23" ht="15" x14ac:dyDescent="0.2">
      <c r="B214" s="28" t="s">
        <v>20</v>
      </c>
      <c r="C214" s="298">
        <v>43302</v>
      </c>
      <c r="D214" s="295" t="s">
        <v>170</v>
      </c>
      <c r="E214" s="2111"/>
      <c r="F214" s="709" t="s">
        <v>91</v>
      </c>
      <c r="G214" s="325">
        <v>4.3946759259259255E-2</v>
      </c>
      <c r="H214" s="710">
        <v>11.21</v>
      </c>
      <c r="I214" s="656">
        <f t="shared" si="26"/>
        <v>3.9203175075164364E-3</v>
      </c>
      <c r="J214" s="290">
        <v>130</v>
      </c>
      <c r="K214" s="289">
        <v>63</v>
      </c>
      <c r="L214" s="290">
        <v>212</v>
      </c>
      <c r="M214" s="708"/>
      <c r="N214" s="127">
        <f>IFERROR((L214/68)/(1/(I214*24)/3.6),"")</f>
        <v>1.0559951723776038</v>
      </c>
      <c r="O214" s="2324" t="s">
        <v>103</v>
      </c>
      <c r="P214" s="291" t="str">
        <f>IFERROR(VLOOKUP(F214,[1]Trainingsarten!$A$9:$N$84,12,FALSE),"")</f>
        <v/>
      </c>
      <c r="Q214" s="292" t="s">
        <v>14</v>
      </c>
      <c r="R214" s="292" t="str">
        <f>IFERROR(VLOOKUP(F214,[1]Trainingsarten!$A$9:$N$84,14,FALSE),"")</f>
        <v/>
      </c>
      <c r="S214" s="293">
        <f>IFERROR(L214/J214,"")</f>
        <v>1.6307692307692307</v>
      </c>
      <c r="T214" s="294">
        <f>T213+(K214-T213)/7</f>
        <v>51.59580469824207</v>
      </c>
      <c r="U214" s="295">
        <f>U213+(K214-U213)/42</f>
        <v>42.247858872092259</v>
      </c>
      <c r="V214" s="296">
        <f t="shared" si="27"/>
        <v>-7.9533963927976643</v>
      </c>
      <c r="W214" s="297">
        <f t="shared" si="23"/>
        <v>1.2212643687920668</v>
      </c>
    </row>
    <row r="215" spans="2:23" ht="16" thickBot="1" x14ac:dyDescent="0.25">
      <c r="B215" s="29">
        <f>AVERAGE(W209:W215)</f>
        <v>1.1841879313771198</v>
      </c>
      <c r="C215" s="247">
        <v>43303</v>
      </c>
      <c r="D215" s="45" t="s">
        <v>171</v>
      </c>
      <c r="E215" s="2109"/>
      <c r="F215" s="659" t="s">
        <v>144</v>
      </c>
      <c r="G215" s="399">
        <v>7.2696759259259267E-2</v>
      </c>
      <c r="H215" s="660">
        <v>18.8</v>
      </c>
      <c r="I215" s="661">
        <f t="shared" si="26"/>
        <v>3.8668488967691099E-3</v>
      </c>
      <c r="J215" s="312">
        <v>134</v>
      </c>
      <c r="K215" s="311">
        <v>107</v>
      </c>
      <c r="L215" s="312">
        <v>215</v>
      </c>
      <c r="M215" s="711"/>
      <c r="N215" s="40">
        <f>IFERROR((L215/68)/(1/(I215*24)/3.6),"")</f>
        <v>1.0563321339173968</v>
      </c>
      <c r="O215" s="2325" t="s">
        <v>26</v>
      </c>
      <c r="P215" s="313" t="str">
        <f>IFERROR(VLOOKUP(F215,[1]Trainingsarten!$A$9:$N$84,12,FALSE),"")</f>
        <v/>
      </c>
      <c r="Q215" s="314" t="s">
        <v>14</v>
      </c>
      <c r="R215" s="314" t="str">
        <f>IFERROR(VLOOKUP(F215,[1]Trainingsarten!$A$9:$N$84,14,FALSE),"")</f>
        <v/>
      </c>
      <c r="S215" s="43">
        <f>IFERROR(L215/J215,"")</f>
        <v>1.6044776119402986</v>
      </c>
      <c r="T215" s="315">
        <f>T214+(K215-T214)/7</f>
        <v>59.510689741350348</v>
      </c>
      <c r="U215" s="45">
        <f>U214+(K215-U214)/42</f>
        <v>43.789576517994824</v>
      </c>
      <c r="V215" s="316">
        <f t="shared" si="27"/>
        <v>-9.347945826149811</v>
      </c>
      <c r="W215" s="317">
        <f t="shared" si="23"/>
        <v>1.3590149636842255</v>
      </c>
    </row>
    <row r="216" spans="2:23" ht="16" thickBot="1" x14ac:dyDescent="0.25">
      <c r="B216" s="712">
        <f>B209+1</f>
        <v>30</v>
      </c>
      <c r="C216" s="358">
        <v>43304</v>
      </c>
      <c r="D216" s="50"/>
      <c r="E216" s="2101"/>
      <c r="F216" s="713"/>
      <c r="G216" s="52"/>
      <c r="H216" s="714" t="str">
        <f>IFERROR(VLOOKUP(F216,[1]Trainingsarten!$A$9:$K$78,10,FALSE),"")</f>
        <v/>
      </c>
      <c r="I216" s="715" t="str">
        <f t="shared" si="26"/>
        <v/>
      </c>
      <c r="J216" s="716"/>
      <c r="K216" s="56"/>
      <c r="L216" s="57"/>
      <c r="M216" s="624"/>
      <c r="N216" s="59" t="str">
        <f>IFERROR((L216/68)/(1/(I216*24)/3.6),"")</f>
        <v/>
      </c>
      <c r="O216" s="2313"/>
      <c r="P216" s="319" t="str">
        <f>IFERROR(VLOOKUP(F216,[1]Trainingsarten!$A$9:$N$84,12,FALSE),"")</f>
        <v/>
      </c>
      <c r="Q216" s="61" t="s">
        <v>14</v>
      </c>
      <c r="R216" s="61" t="str">
        <f>IFERROR(VLOOKUP(F216,[1]Trainingsarten!$A$9:$N$84,14,FALSE),"")</f>
        <v/>
      </c>
      <c r="S216" s="717" t="str">
        <f>IFERROR(L216/J216,"")</f>
        <v/>
      </c>
      <c r="T216" s="321">
        <f>T215+(K216-T215)/7</f>
        <v>51.009162635443154</v>
      </c>
      <c r="U216" s="50">
        <f>U215+(K216-U215)/42</f>
        <v>42.746967553280662</v>
      </c>
      <c r="V216" s="120">
        <f t="shared" si="27"/>
        <v>-15.721113223355523</v>
      </c>
      <c r="W216" s="322">
        <f t="shared" si="23"/>
        <v>1.1932814315276126</v>
      </c>
    </row>
    <row r="217" spans="2:23" ht="15" x14ac:dyDescent="0.2">
      <c r="B217" s="718" t="s">
        <v>19</v>
      </c>
      <c r="C217" s="298">
        <v>43305</v>
      </c>
      <c r="D217" s="295" t="s">
        <v>172</v>
      </c>
      <c r="E217" s="2111"/>
      <c r="F217" s="709" t="s">
        <v>70</v>
      </c>
      <c r="G217" s="325">
        <v>5.1018518518518519E-2</v>
      </c>
      <c r="H217" s="710">
        <v>14.47</v>
      </c>
      <c r="I217" s="719">
        <f t="shared" si="26"/>
        <v>3.5258133046661036E-3</v>
      </c>
      <c r="J217" s="720">
        <v>155</v>
      </c>
      <c r="K217" s="289">
        <v>100</v>
      </c>
      <c r="L217" s="290">
        <v>227</v>
      </c>
      <c r="M217" s="721"/>
      <c r="N217" s="127">
        <f>IFERROR((L217/68)/(1/(I217*24)/3.6),"")</f>
        <v>1.0169275173787553</v>
      </c>
      <c r="O217" s="2324" t="s">
        <v>164</v>
      </c>
      <c r="P217" s="291" t="str">
        <f>IFERROR(VLOOKUP(F217,[1]Trainingsarten!$A$9:$N$84,12,FALSE),"")</f>
        <v/>
      </c>
      <c r="Q217" s="292" t="s">
        <v>14</v>
      </c>
      <c r="R217" s="292" t="str">
        <f>IFERROR(VLOOKUP(F217,[1]Trainingsarten!$A$9:$N$84,14,FALSE),"")</f>
        <v/>
      </c>
      <c r="S217" s="293">
        <f>IFERROR(L217/J217,"")</f>
        <v>1.4645161290322581</v>
      </c>
      <c r="T217" s="294">
        <f>T216+(K217-T216)/7</f>
        <v>58.007853687522704</v>
      </c>
      <c r="U217" s="295">
        <f>U216+(K217-U216)/42</f>
        <v>44.110134992488263</v>
      </c>
      <c r="V217" s="296">
        <f t="shared" si="27"/>
        <v>-8.2621950821624921</v>
      </c>
      <c r="W217" s="297">
        <f t="shared" si="23"/>
        <v>1.3150686049226816</v>
      </c>
    </row>
    <row r="218" spans="2:23" ht="16" thickBot="1" x14ac:dyDescent="0.25">
      <c r="B218" s="24">
        <f>SUM(H216:H222)</f>
        <v>71.990000000000009</v>
      </c>
      <c r="C218" s="298">
        <v>43306</v>
      </c>
      <c r="D218" s="295" t="s">
        <v>173</v>
      </c>
      <c r="E218" s="2111"/>
      <c r="F218" s="709" t="s">
        <v>91</v>
      </c>
      <c r="G218" s="325">
        <v>4.4583333333333336E-2</v>
      </c>
      <c r="H218" s="710">
        <v>11.48</v>
      </c>
      <c r="I218" s="719">
        <f t="shared" si="26"/>
        <v>3.8835656213704996E-3</v>
      </c>
      <c r="J218" s="720">
        <v>127</v>
      </c>
      <c r="K218" s="289">
        <v>65</v>
      </c>
      <c r="L218" s="290">
        <v>214</v>
      </c>
      <c r="M218" s="721"/>
      <c r="N218" s="127">
        <f>IFERROR((L218/68)/(1/(I218*24)/3.6),"")</f>
        <v>1.0559643369542939</v>
      </c>
      <c r="O218" s="2324" t="s">
        <v>103</v>
      </c>
      <c r="P218" s="291" t="str">
        <f>IFERROR(VLOOKUP(F218,[1]Trainingsarten!$A$9:$N$84,12,FALSE),"")</f>
        <v/>
      </c>
      <c r="Q218" s="292" t="s">
        <v>14</v>
      </c>
      <c r="R218" s="292" t="str">
        <f>IFERROR(VLOOKUP(F218,[1]Trainingsarten!$A$9:$N$84,14,FALSE),"")</f>
        <v/>
      </c>
      <c r="S218" s="293">
        <f>IFERROR(L218/J218,"")</f>
        <v>1.6850393700787401</v>
      </c>
      <c r="T218" s="294">
        <f>T217+(K218-T217)/7</f>
        <v>59.006731732162315</v>
      </c>
      <c r="U218" s="295">
        <f>U217+(K218-U217)/42</f>
        <v>44.607512730762352</v>
      </c>
      <c r="V218" s="296">
        <f t="shared" si="27"/>
        <v>-13.897718695034442</v>
      </c>
      <c r="W218" s="297">
        <f t="shared" si="23"/>
        <v>1.3227980696504948</v>
      </c>
    </row>
    <row r="219" spans="2:23" ht="15" x14ac:dyDescent="0.2">
      <c r="B219" s="26" t="s">
        <v>9</v>
      </c>
      <c r="C219" s="298">
        <v>43307</v>
      </c>
      <c r="D219" s="295" t="s">
        <v>174</v>
      </c>
      <c r="E219" s="2111"/>
      <c r="F219" s="722" t="s">
        <v>175</v>
      </c>
      <c r="G219" s="325">
        <v>4.6944444444444448E-2</v>
      </c>
      <c r="H219" s="723">
        <v>13.73</v>
      </c>
      <c r="I219" s="724">
        <f t="shared" si="26"/>
        <v>3.4191146718459174E-3</v>
      </c>
      <c r="J219" s="725">
        <v>150</v>
      </c>
      <c r="K219" s="289">
        <v>90</v>
      </c>
      <c r="L219" s="290">
        <v>239</v>
      </c>
      <c r="M219" s="721"/>
      <c r="N219" s="127">
        <f>IFERROR((L219/68)/(1/(I219*24)/3.6),"")</f>
        <v>1.0382845636433744</v>
      </c>
      <c r="O219" s="2324" t="s">
        <v>164</v>
      </c>
      <c r="P219" s="291" t="str">
        <f>IFERROR(VLOOKUP(F219,[1]Trainingsarten!$A$9:$N$84,12,FALSE),"")</f>
        <v/>
      </c>
      <c r="Q219" s="292" t="s">
        <v>14</v>
      </c>
      <c r="R219" s="292" t="str">
        <f>IFERROR(VLOOKUP(F219,[1]Trainingsarten!$A$9:$N$84,14,FALSE),"")</f>
        <v/>
      </c>
      <c r="S219" s="293">
        <f>IFERROR(L219/J219,"")</f>
        <v>1.5933333333333333</v>
      </c>
      <c r="T219" s="294">
        <f>T218+(K219-T218)/7</f>
        <v>63.434341484710558</v>
      </c>
      <c r="U219" s="295">
        <f>U218+(K219-U218)/42</f>
        <v>45.688286237172775</v>
      </c>
      <c r="V219" s="296">
        <f t="shared" si="27"/>
        <v>-14.399219001399963</v>
      </c>
      <c r="W219" s="297">
        <f t="shared" si="23"/>
        <v>1.3884158656207002</v>
      </c>
    </row>
    <row r="220" spans="2:23" ht="16" thickBot="1" x14ac:dyDescent="0.25">
      <c r="B220" s="27">
        <f>SUM(K216:K222)</f>
        <v>439</v>
      </c>
      <c r="C220" s="298">
        <v>43308</v>
      </c>
      <c r="D220" s="295" t="s">
        <v>176</v>
      </c>
      <c r="E220" s="2111"/>
      <c r="F220" s="722" t="s">
        <v>91</v>
      </c>
      <c r="G220" s="325">
        <v>4.3738425925925924E-2</v>
      </c>
      <c r="H220" s="723">
        <v>11.47</v>
      </c>
      <c r="I220" s="724">
        <f t="shared" si="26"/>
        <v>3.8132890955471597E-3</v>
      </c>
      <c r="J220" s="725">
        <v>129</v>
      </c>
      <c r="K220" s="289">
        <v>66</v>
      </c>
      <c r="L220" s="290">
        <v>218</v>
      </c>
      <c r="M220" s="721"/>
      <c r="N220" s="127">
        <f>IFERROR((L220/68)/(1/(I220*24)/3.6),"")</f>
        <v>1.05623621724191</v>
      </c>
      <c r="O220" s="2324" t="s">
        <v>103</v>
      </c>
      <c r="P220" s="291" t="str">
        <f>IFERROR(VLOOKUP(F220,[1]Trainingsarten!$A$9:$N$84,12,FALSE),"")</f>
        <v/>
      </c>
      <c r="Q220" s="292" t="s">
        <v>14</v>
      </c>
      <c r="R220" s="292" t="str">
        <f>IFERROR(VLOOKUP(F220,[1]Trainingsarten!$A$9:$N$84,14,FALSE),"")</f>
        <v/>
      </c>
      <c r="S220" s="293">
        <f>IFERROR(L220/J220,"")</f>
        <v>1.6899224806201549</v>
      </c>
      <c r="T220" s="294">
        <f>T219+(K220-T219)/7</f>
        <v>63.800864129751908</v>
      </c>
      <c r="U220" s="295">
        <f>U219+(K220-U219)/42</f>
        <v>46.171898469621041</v>
      </c>
      <c r="V220" s="296">
        <f t="shared" si="27"/>
        <v>-17.746055247537782</v>
      </c>
      <c r="W220" s="297">
        <f t="shared" si="23"/>
        <v>1.381811583332011</v>
      </c>
    </row>
    <row r="221" spans="2:23" ht="15" x14ac:dyDescent="0.2">
      <c r="B221" s="28" t="s">
        <v>20</v>
      </c>
      <c r="C221" s="298">
        <v>43309</v>
      </c>
      <c r="D221" s="295"/>
      <c r="E221" s="2111"/>
      <c r="F221" s="722"/>
      <c r="G221" s="325"/>
      <c r="H221" s="723" t="str">
        <f>IFERROR(VLOOKUP(F221,[1]Trainingsarten!$A$9:$K$78,10,FALSE),"")</f>
        <v/>
      </c>
      <c r="I221" s="724" t="str">
        <f t="shared" si="26"/>
        <v/>
      </c>
      <c r="J221" s="725"/>
      <c r="K221" s="289"/>
      <c r="L221" s="290"/>
      <c r="M221" s="726"/>
      <c r="N221" s="127" t="str">
        <f>IFERROR((L221/68)/(1/(I221*24)/3.6),"")</f>
        <v/>
      </c>
      <c r="O221" s="2324"/>
      <c r="P221" s="291" t="str">
        <f>IFERROR(VLOOKUP(F221,[1]Trainingsarten!$A$9:$N$84,12,FALSE),"")</f>
        <v/>
      </c>
      <c r="Q221" s="292" t="s">
        <v>14</v>
      </c>
      <c r="R221" s="292" t="str">
        <f>IFERROR(VLOOKUP(F221,[1]Trainingsarten!$A$9:$N$84,14,FALSE),"")</f>
        <v/>
      </c>
      <c r="S221" s="293" t="str">
        <f>IFERROR(L221/J221,"")</f>
        <v/>
      </c>
      <c r="T221" s="294">
        <f>T220+(K221-T220)/7</f>
        <v>54.686454968358774</v>
      </c>
      <c r="U221" s="295">
        <f>U220+(K221-U220)/42</f>
        <v>45.072567553677686</v>
      </c>
      <c r="V221" s="296">
        <f t="shared" si="27"/>
        <v>-17.628965660130866</v>
      </c>
      <c r="W221" s="297">
        <f t="shared" si="23"/>
        <v>1.2132979756085949</v>
      </c>
    </row>
    <row r="222" spans="2:23" ht="16" thickBot="1" x14ac:dyDescent="0.25">
      <c r="B222" s="29">
        <f>AVERAGE(W216:W222)</f>
        <v>1.3108846251206965</v>
      </c>
      <c r="C222" s="133">
        <v>43310</v>
      </c>
      <c r="D222" s="362" t="s">
        <v>177</v>
      </c>
      <c r="E222" s="2115"/>
      <c r="F222" s="727" t="s">
        <v>75</v>
      </c>
      <c r="G222" s="70">
        <v>8.1087962962962959E-2</v>
      </c>
      <c r="H222" s="728">
        <v>20.84</v>
      </c>
      <c r="I222" s="729">
        <f t="shared" si="26"/>
        <v>3.8909771095471668E-3</v>
      </c>
      <c r="J222" s="730">
        <v>141</v>
      </c>
      <c r="K222" s="74">
        <v>118</v>
      </c>
      <c r="L222" s="75">
        <v>214</v>
      </c>
      <c r="M222" s="731"/>
      <c r="N222" s="77">
        <f>IFERROR((L222/68)/(1/(I222*24)/3.6),"")</f>
        <v>1.0579795641865191</v>
      </c>
      <c r="O222" s="2316" t="s">
        <v>26</v>
      </c>
      <c r="P222" s="78" t="str">
        <f>IFERROR(VLOOKUP(F222,[1]Trainingsarten!$A$9:$N$84,12,FALSE),"")</f>
        <v/>
      </c>
      <c r="Q222" s="79" t="s">
        <v>14</v>
      </c>
      <c r="R222" s="79" t="str">
        <f>IFERROR(VLOOKUP(F222,[1]Trainingsarten!$A$9:$N$84,14,FALSE),"")</f>
        <v/>
      </c>
      <c r="S222" s="43">
        <f>IFERROR(L222/J222,"")</f>
        <v>1.5177304964539007</v>
      </c>
      <c r="T222" s="80">
        <f>T221+(K222-T221)/7</f>
        <v>63.731247115736096</v>
      </c>
      <c r="U222" s="68">
        <f>U221+(K222-U221)/42</f>
        <v>46.808934992875834</v>
      </c>
      <c r="V222" s="81">
        <f t="shared" si="27"/>
        <v>-9.6138874146810878</v>
      </c>
      <c r="W222" s="82">
        <f t="shared" si="23"/>
        <v>1.3615188451827793</v>
      </c>
    </row>
    <row r="223" spans="2:23" ht="16" thickBot="1" x14ac:dyDescent="0.25">
      <c r="B223" s="732">
        <f>B216+1</f>
        <v>31</v>
      </c>
      <c r="C223" s="733">
        <v>43311</v>
      </c>
      <c r="D223" s="734"/>
      <c r="E223" s="2128"/>
      <c r="F223" s="735"/>
      <c r="G223" s="736"/>
      <c r="H223" s="737" t="str">
        <f>IFERROR(VLOOKUP(F223,[1]Trainingsarten!$A$9:$K$78,10,FALSE),"")</f>
        <v/>
      </c>
      <c r="I223" s="738" t="str">
        <f t="shared" si="26"/>
        <v/>
      </c>
      <c r="J223" s="739"/>
      <c r="K223" s="740"/>
      <c r="L223" s="739"/>
      <c r="M223" s="741"/>
      <c r="N223" s="742" t="str">
        <f>IFERROR((L223/68)/(1/(I223*24)/3.6),"")</f>
        <v/>
      </c>
      <c r="O223" s="2339"/>
      <c r="P223" s="743" t="str">
        <f>IFERROR(VLOOKUP(F223,[1]Trainingsarten!$A$9:$N$84,12,FALSE),"")</f>
        <v/>
      </c>
      <c r="Q223" s="744" t="s">
        <v>14</v>
      </c>
      <c r="R223" s="744" t="str">
        <f>IFERROR(VLOOKUP(F223,[1]Trainingsarten!$A$9:$N$84,14,FALSE),"")</f>
        <v/>
      </c>
      <c r="S223" s="745" t="str">
        <f>IFERROR(L223/J223,"")</f>
        <v/>
      </c>
      <c r="T223" s="746">
        <f>T222+(K223-T222)/7</f>
        <v>54.62678324205951</v>
      </c>
      <c r="U223" s="734">
        <f>U222+(K223-U222)/42</f>
        <v>45.694436540664505</v>
      </c>
      <c r="V223" s="747">
        <f t="shared" si="27"/>
        <v>-16.922312122860262</v>
      </c>
      <c r="W223" s="748">
        <f t="shared" si="23"/>
        <v>1.1954799616239038</v>
      </c>
    </row>
    <row r="224" spans="2:23" ht="15" x14ac:dyDescent="0.2">
      <c r="B224" s="749" t="s">
        <v>19</v>
      </c>
      <c r="C224" s="7">
        <v>43312</v>
      </c>
      <c r="D224" s="5" t="s">
        <v>178</v>
      </c>
      <c r="E224" s="2098"/>
      <c r="F224" s="750" t="s">
        <v>109</v>
      </c>
      <c r="G224" s="325">
        <v>4.9351851851851848E-2</v>
      </c>
      <c r="H224" s="751">
        <v>13.87</v>
      </c>
      <c r="I224" s="656">
        <f t="shared" si="26"/>
        <v>3.558172447862426E-3</v>
      </c>
      <c r="J224" s="290">
        <v>143</v>
      </c>
      <c r="K224" s="289">
        <v>87</v>
      </c>
      <c r="L224" s="290">
        <v>225</v>
      </c>
      <c r="M224" s="726"/>
      <c r="N224" s="127">
        <f>IFERROR((L224/68)/(1/(I224*24)/3.6),"")</f>
        <v>1.0172187115653759</v>
      </c>
      <c r="O224" s="2324" t="s">
        <v>164</v>
      </c>
      <c r="P224" s="291" t="str">
        <f>IFERROR(VLOOKUP(F224,[1]Trainingsarten!$A$9:$N$84,12,FALSE),"")</f>
        <v/>
      </c>
      <c r="Q224" s="292" t="s">
        <v>14</v>
      </c>
      <c r="R224" s="292" t="str">
        <f>IFERROR(VLOOKUP(F224,[1]Trainingsarten!$A$9:$N$84,14,FALSE),"")</f>
        <v/>
      </c>
      <c r="S224" s="293">
        <f>IFERROR(L224/J224,"")</f>
        <v>1.5734265734265733</v>
      </c>
      <c r="T224" s="294">
        <f>T223+(K224-T223)/7</f>
        <v>59.251528493193867</v>
      </c>
      <c r="U224" s="295">
        <f>U223+(K224-U223)/42</f>
        <v>46.677902337315352</v>
      </c>
      <c r="V224" s="296">
        <f t="shared" si="27"/>
        <v>-8.9323467013950051</v>
      </c>
      <c r="W224" s="297">
        <f t="shared" si="23"/>
        <v>1.2693699915008152</v>
      </c>
    </row>
    <row r="225" spans="2:23" ht="16" thickBot="1" x14ac:dyDescent="0.25">
      <c r="B225" s="24">
        <f>SUM(H223:H229)</f>
        <v>62.9</v>
      </c>
      <c r="C225" s="298">
        <v>43313</v>
      </c>
      <c r="D225" s="295"/>
      <c r="E225" s="2111"/>
      <c r="F225" s="750"/>
      <c r="G225" s="325"/>
      <c r="H225" s="751" t="str">
        <f>IFERROR(VLOOKUP(F225,[1]Trainingsarten!$A$9:$K$78,10,FALSE),"")</f>
        <v/>
      </c>
      <c r="I225" s="656" t="str">
        <f t="shared" si="26"/>
        <v/>
      </c>
      <c r="J225" s="290"/>
      <c r="K225" s="289"/>
      <c r="L225" s="290"/>
      <c r="M225" s="726"/>
      <c r="N225" s="127" t="str">
        <f>IFERROR((L225/68)/(1/(I225*24)/3.6),"")</f>
        <v/>
      </c>
      <c r="O225" s="2324"/>
      <c r="P225" s="291" t="str">
        <f>IFERROR(VLOOKUP(F225,[1]Trainingsarten!$A$9:$N$84,12,FALSE),"")</f>
        <v/>
      </c>
      <c r="Q225" s="292" t="s">
        <v>14</v>
      </c>
      <c r="R225" s="292" t="str">
        <f>IFERROR(VLOOKUP(F225,[1]Trainingsarten!$A$9:$N$84,14,FALSE),"")</f>
        <v/>
      </c>
      <c r="S225" s="293" t="str">
        <f>IFERROR(L225/J225,"")</f>
        <v/>
      </c>
      <c r="T225" s="294">
        <f>T224+(K225-T224)/7</f>
        <v>50.787024422737602</v>
      </c>
      <c r="U225" s="295">
        <f>U224+(K225-U224)/42</f>
        <v>45.566523710236417</v>
      </c>
      <c r="V225" s="296">
        <f t="shared" si="27"/>
        <v>-12.573626155878515</v>
      </c>
      <c r="W225" s="297">
        <f t="shared" si="23"/>
        <v>1.1145687730251059</v>
      </c>
    </row>
    <row r="226" spans="2:23" ht="15" x14ac:dyDescent="0.2">
      <c r="B226" s="26" t="s">
        <v>9</v>
      </c>
      <c r="C226" s="298">
        <v>43314</v>
      </c>
      <c r="D226" s="295" t="s">
        <v>179</v>
      </c>
      <c r="E226" s="2111"/>
      <c r="F226" s="750" t="s">
        <v>180</v>
      </c>
      <c r="G226" s="325">
        <v>6.6249999999999989E-2</v>
      </c>
      <c r="H226" s="751">
        <v>18.84</v>
      </c>
      <c r="I226" s="656">
        <f t="shared" si="26"/>
        <v>3.5164543524416132E-3</v>
      </c>
      <c r="J226" s="290">
        <v>146</v>
      </c>
      <c r="K226" s="289">
        <v>127</v>
      </c>
      <c r="L226" s="290">
        <v>229</v>
      </c>
      <c r="M226" s="752"/>
      <c r="N226" s="127">
        <f>IFERROR((L226/68)/(1/(I226*24)/3.6),"")</f>
        <v>1.0231641064068939</v>
      </c>
      <c r="O226" s="2324" t="s">
        <v>164</v>
      </c>
      <c r="P226" s="291" t="str">
        <f>IFERROR(VLOOKUP(F226,[1]Trainingsarten!$A$9:$N$84,12,FALSE),"")</f>
        <v/>
      </c>
      <c r="Q226" s="292" t="s">
        <v>14</v>
      </c>
      <c r="R226" s="292" t="str">
        <f>IFERROR(VLOOKUP(F226,[1]Trainingsarten!$A$9:$N$84,14,FALSE),"")</f>
        <v/>
      </c>
      <c r="S226" s="293">
        <f>IFERROR(L226/J226,"")</f>
        <v>1.5684931506849316</v>
      </c>
      <c r="T226" s="294">
        <f>T225+(K226-T225)/7</f>
        <v>61.674592362346516</v>
      </c>
      <c r="U226" s="295">
        <f>U225+(K226-U225)/42</f>
        <v>47.505416002849834</v>
      </c>
      <c r="V226" s="296">
        <f t="shared" si="27"/>
        <v>-5.2205007125011846</v>
      </c>
      <c r="W226" s="297">
        <f t="shared" si="23"/>
        <v>1.2982644412301678</v>
      </c>
    </row>
    <row r="227" spans="2:23" ht="16" thickBot="1" x14ac:dyDescent="0.25">
      <c r="B227" s="27">
        <f>SUM(K223:K229)</f>
        <v>392</v>
      </c>
      <c r="C227" s="298">
        <v>43315</v>
      </c>
      <c r="D227" s="295" t="s">
        <v>181</v>
      </c>
      <c r="E227" s="2111"/>
      <c r="F227" s="750" t="s">
        <v>91</v>
      </c>
      <c r="G227" s="325">
        <v>4.3321759259259261E-2</v>
      </c>
      <c r="H227" s="751">
        <v>11.4</v>
      </c>
      <c r="I227" s="656">
        <f t="shared" si="26"/>
        <v>3.8001543209876545E-3</v>
      </c>
      <c r="J227" s="290">
        <v>129</v>
      </c>
      <c r="K227" s="289">
        <v>67</v>
      </c>
      <c r="L227" s="290">
        <v>220</v>
      </c>
      <c r="M227" s="752"/>
      <c r="N227" s="127">
        <f>IFERROR((L227/68)/(1/(I227*24)/3.6),"")</f>
        <v>1.0622549019607843</v>
      </c>
      <c r="O227" s="2324" t="s">
        <v>103</v>
      </c>
      <c r="P227" s="291" t="str">
        <f>IFERROR(VLOOKUP(F227,[1]Trainingsarten!$A$9:$N$84,12,FALSE),"")</f>
        <v/>
      </c>
      <c r="Q227" s="292" t="s">
        <v>14</v>
      </c>
      <c r="R227" s="292" t="str">
        <f>IFERROR(VLOOKUP(F227,[1]Trainingsarten!$A$9:$N$84,14,FALSE),"")</f>
        <v/>
      </c>
      <c r="S227" s="293">
        <f>IFERROR(L227/J227,"")</f>
        <v>1.7054263565891472</v>
      </c>
      <c r="T227" s="294">
        <f>T226+(K227-T226)/7</f>
        <v>62.435364882011299</v>
      </c>
      <c r="U227" s="295">
        <f>U226+(K227-U226)/42</f>
        <v>47.969572764686745</v>
      </c>
      <c r="V227" s="296">
        <f t="shared" si="27"/>
        <v>-14.169176359496682</v>
      </c>
      <c r="W227" s="297">
        <f t="shared" si="23"/>
        <v>1.3015618293764268</v>
      </c>
    </row>
    <row r="228" spans="2:23" ht="15" x14ac:dyDescent="0.2">
      <c r="B228" s="28" t="s">
        <v>20</v>
      </c>
      <c r="C228" s="298">
        <v>43316</v>
      </c>
      <c r="D228" s="295"/>
      <c r="E228" s="2111"/>
      <c r="F228" s="753"/>
      <c r="G228" s="325"/>
      <c r="H228" s="754" t="str">
        <f>IFERROR(VLOOKUP(F228,[1]Trainingsarten!$A$9:$K$78,10,FALSE),"")</f>
        <v/>
      </c>
      <c r="I228" s="656" t="str">
        <f t="shared" si="26"/>
        <v/>
      </c>
      <c r="J228" s="290"/>
      <c r="K228" s="289"/>
      <c r="L228" s="290"/>
      <c r="M228" s="752"/>
      <c r="N228" s="127" t="str">
        <f>IFERROR((L228/68)/(1/(I228*24)/3.6),"")</f>
        <v/>
      </c>
      <c r="O228" s="2324"/>
      <c r="P228" s="291" t="str">
        <f>IFERROR(VLOOKUP(F228,[1]Trainingsarten!$A$9:$N$84,12,FALSE),"")</f>
        <v/>
      </c>
      <c r="Q228" s="292" t="s">
        <v>14</v>
      </c>
      <c r="R228" s="292" t="str">
        <f>IFERROR(VLOOKUP(F228,[1]Trainingsarten!$A$9:$N$84,14,FALSE),"")</f>
        <v/>
      </c>
      <c r="S228" s="293" t="str">
        <f>IFERROR(L228/J228,"")</f>
        <v/>
      </c>
      <c r="T228" s="294">
        <f>T227+(K228-T227)/7</f>
        <v>53.516027041723973</v>
      </c>
      <c r="U228" s="295">
        <f>U227+(K228-U227)/42</f>
        <v>46.82744007981325</v>
      </c>
      <c r="V228" s="296">
        <f t="shared" si="27"/>
        <v>-14.465792117324554</v>
      </c>
      <c r="W228" s="297">
        <f t="shared" si="23"/>
        <v>1.1428347770134479</v>
      </c>
    </row>
    <row r="229" spans="2:23" ht="16" thickBot="1" x14ac:dyDescent="0.25">
      <c r="B229" s="29">
        <f>AVERAGE(W223:W229)</f>
        <v>1.2283756544998903</v>
      </c>
      <c r="C229" s="247">
        <v>43317</v>
      </c>
      <c r="D229" s="45" t="s">
        <v>182</v>
      </c>
      <c r="E229" s="2109"/>
      <c r="F229" s="755" t="s">
        <v>159</v>
      </c>
      <c r="G229" s="399">
        <v>7.1111111111111111E-2</v>
      </c>
      <c r="H229" s="660">
        <v>18.79</v>
      </c>
      <c r="I229" s="661">
        <f t="shared" si="26"/>
        <v>3.7845189521613152E-3</v>
      </c>
      <c r="J229" s="312">
        <v>142</v>
      </c>
      <c r="K229" s="311">
        <v>111</v>
      </c>
      <c r="L229" s="312">
        <v>221</v>
      </c>
      <c r="M229" s="711"/>
      <c r="N229" s="40">
        <f>IFERROR((L229/68)/(1/(I229*24)/3.6),"")</f>
        <v>1.0626929217668974</v>
      </c>
      <c r="O229" s="2325" t="s">
        <v>26</v>
      </c>
      <c r="P229" s="313" t="str">
        <f>IFERROR(VLOOKUP(F229,[1]Trainingsarten!$A$9:$N$84,12,FALSE),"")</f>
        <v/>
      </c>
      <c r="Q229" s="314" t="s">
        <v>14</v>
      </c>
      <c r="R229" s="314" t="str">
        <f>IFERROR(VLOOKUP(F229,[1]Trainingsarten!$A$9:$N$84,14,FALSE),"")</f>
        <v/>
      </c>
      <c r="S229" s="43">
        <f>IFERROR(L229/J229,"")</f>
        <v>1.556338028169014</v>
      </c>
      <c r="T229" s="315">
        <f>T228+(K229-T228)/7</f>
        <v>61.728023178620546</v>
      </c>
      <c r="U229" s="45">
        <f>U228+(K229-U228)/42</f>
        <v>48.355358173151032</v>
      </c>
      <c r="V229" s="316">
        <f t="shared" si="27"/>
        <v>-6.6885869619107226</v>
      </c>
      <c r="W229" s="317">
        <f t="shared" si="23"/>
        <v>1.2765498077293653</v>
      </c>
    </row>
    <row r="230" spans="2:23" ht="16" thickBot="1" x14ac:dyDescent="0.25">
      <c r="B230" s="756">
        <f>B223+1</f>
        <v>32</v>
      </c>
      <c r="C230" s="505">
        <v>43318</v>
      </c>
      <c r="D230" s="506"/>
      <c r="E230" s="2121"/>
      <c r="F230" s="757"/>
      <c r="G230" s="508"/>
      <c r="H230" s="758" t="str">
        <f>IFERROR(VLOOKUP(F230,[1]Trainingsarten!$A$9:$K$78,10,FALSE),"")</f>
        <v/>
      </c>
      <c r="I230" s="759" t="str">
        <f t="shared" si="26"/>
        <v/>
      </c>
      <c r="J230" s="760"/>
      <c r="K230" s="512"/>
      <c r="L230" s="513"/>
      <c r="M230" s="761"/>
      <c r="N230" s="762" t="str">
        <f>IFERROR((L230/68)/(1/(I230*24)/3.6),"")</f>
        <v/>
      </c>
      <c r="O230" s="2332"/>
      <c r="P230" s="319" t="str">
        <f>IFERROR(VLOOKUP(F230,[1]Trainingsarten!$A$9:$N$84,12,FALSE),"")</f>
        <v/>
      </c>
      <c r="Q230" s="61" t="s">
        <v>14</v>
      </c>
      <c r="R230" s="61" t="str">
        <f>IFERROR(VLOOKUP(F230,[1]Trainingsarten!$A$9:$N$84,14,FALSE),"")</f>
        <v/>
      </c>
      <c r="S230" s="763" t="str">
        <f>IFERROR(L230/J230,"")</f>
        <v/>
      </c>
      <c r="T230" s="321">
        <f>T229+(K230-T229)/7</f>
        <v>52.909734153103329</v>
      </c>
      <c r="U230" s="50">
        <f>U229+(K230-U229)/42</f>
        <v>47.204040121409342</v>
      </c>
      <c r="V230" s="120">
        <f t="shared" si="27"/>
        <v>-13.372665005469514</v>
      </c>
      <c r="W230" s="322">
        <f t="shared" si="23"/>
        <v>1.1208730019087112</v>
      </c>
    </row>
    <row r="231" spans="2:23" ht="15" x14ac:dyDescent="0.2">
      <c r="B231" s="764" t="s">
        <v>19</v>
      </c>
      <c r="C231" s="484">
        <v>43319</v>
      </c>
      <c r="D231" s="485" t="s">
        <v>183</v>
      </c>
      <c r="E231" s="2119"/>
      <c r="F231" s="765" t="s">
        <v>91</v>
      </c>
      <c r="G231" s="487">
        <v>3.7187499999999998E-2</v>
      </c>
      <c r="H231" s="766">
        <v>9.51</v>
      </c>
      <c r="I231" s="767">
        <f t="shared" si="26"/>
        <v>3.9103575184016824E-3</v>
      </c>
      <c r="J231" s="768">
        <v>124</v>
      </c>
      <c r="K231" s="490">
        <v>55</v>
      </c>
      <c r="L231" s="491">
        <v>215</v>
      </c>
      <c r="M231" s="769"/>
      <c r="N231" s="770">
        <f>IFERROR((L231/68)/(1/(I231*24)/3.6),"")</f>
        <v>1.0682176656151421</v>
      </c>
      <c r="O231" s="2330" t="s">
        <v>103</v>
      </c>
      <c r="P231" s="291" t="str">
        <f>IFERROR(VLOOKUP(F231,[1]Trainingsarten!$A$9:$N$84,12,FALSE),"")</f>
        <v/>
      </c>
      <c r="Q231" s="292" t="s">
        <v>14</v>
      </c>
      <c r="R231" s="292" t="str">
        <f>IFERROR(VLOOKUP(F231,[1]Trainingsarten!$A$9:$N$84,14,FALSE),"")</f>
        <v/>
      </c>
      <c r="S231" s="293">
        <f>IFERROR(L231/J231,"")</f>
        <v>1.7338709677419355</v>
      </c>
      <c r="T231" s="294">
        <f>T230+(K231-T230)/7</f>
        <v>53.208343559802856</v>
      </c>
      <c r="U231" s="295">
        <f>U230+(K231-U230)/42</f>
        <v>47.389658213756739</v>
      </c>
      <c r="V231" s="296">
        <f t="shared" si="27"/>
        <v>-5.7056940316939873</v>
      </c>
      <c r="W231" s="297">
        <f t="shared" si="23"/>
        <v>1.1227838639350434</v>
      </c>
    </row>
    <row r="232" spans="2:23" ht="16" thickBot="1" x14ac:dyDescent="0.25">
      <c r="B232" s="24">
        <f>SUM(H230:H236)</f>
        <v>46.65</v>
      </c>
      <c r="C232" s="484">
        <v>43320</v>
      </c>
      <c r="D232" s="485" t="s">
        <v>184</v>
      </c>
      <c r="E232" s="2119"/>
      <c r="F232" s="765" t="s">
        <v>91</v>
      </c>
      <c r="G232" s="487">
        <v>3.7384259259259263E-2</v>
      </c>
      <c r="H232" s="766">
        <v>9.5399999999999991</v>
      </c>
      <c r="I232" s="767">
        <f t="shared" si="26"/>
        <v>3.9186854569454154E-3</v>
      </c>
      <c r="J232" s="768">
        <v>122</v>
      </c>
      <c r="K232" s="490">
        <v>54</v>
      </c>
      <c r="L232" s="491">
        <v>214</v>
      </c>
      <c r="M232" s="771"/>
      <c r="N232" s="770">
        <f>IFERROR((L232/68)/(1/(I232*24)/3.6),"")</f>
        <v>1.0655136268343817</v>
      </c>
      <c r="O232" s="2330" t="s">
        <v>103</v>
      </c>
      <c r="P232" s="291" t="str">
        <f>IFERROR(VLOOKUP(F232,[1]Trainingsarten!$A$9:$N$84,12,FALSE),"")</f>
        <v/>
      </c>
      <c r="Q232" s="292" t="s">
        <v>14</v>
      </c>
      <c r="R232" s="292" t="str">
        <f>IFERROR(VLOOKUP(F232,[1]Trainingsarten!$A$9:$N$84,14,FALSE),"")</f>
        <v/>
      </c>
      <c r="S232" s="293">
        <f>IFERROR(L232/J232,"")</f>
        <v>1.7540983606557377</v>
      </c>
      <c r="T232" s="294">
        <f>T231+(K232-T231)/7</f>
        <v>53.321437336973879</v>
      </c>
      <c r="U232" s="295">
        <f>U231+(K232-U231)/42</f>
        <v>47.547047303905387</v>
      </c>
      <c r="V232" s="296">
        <f t="shared" si="27"/>
        <v>-5.8186853460461165</v>
      </c>
      <c r="W232" s="297">
        <f t="shared" si="23"/>
        <v>1.1214458175743376</v>
      </c>
    </row>
    <row r="233" spans="2:23" ht="15" x14ac:dyDescent="0.2">
      <c r="B233" s="26" t="s">
        <v>9</v>
      </c>
      <c r="C233" s="484">
        <v>43321</v>
      </c>
      <c r="D233" s="485"/>
      <c r="E233" s="2119"/>
      <c r="F233" s="765"/>
      <c r="G233" s="487"/>
      <c r="H233" s="766" t="str">
        <f>IFERROR(VLOOKUP(F233,[1]Trainingsarten!$A$9:$K$78,10,FALSE),"")</f>
        <v/>
      </c>
      <c r="I233" s="767" t="str">
        <f t="shared" si="26"/>
        <v/>
      </c>
      <c r="J233" s="768"/>
      <c r="K233" s="490"/>
      <c r="L233" s="491"/>
      <c r="M233" s="771"/>
      <c r="N233" s="770" t="str">
        <f>IFERROR((L233/68)/(1/(I233*24)/3.6),"")</f>
        <v/>
      </c>
      <c r="O233" s="2330"/>
      <c r="P233" s="291" t="str">
        <f>IFERROR(VLOOKUP(F233,[1]Trainingsarten!$A$9:$N$84,12,FALSE),"")</f>
        <v/>
      </c>
      <c r="Q233" s="292" t="s">
        <v>14</v>
      </c>
      <c r="R233" s="292" t="str">
        <f>IFERROR(VLOOKUP(F233,[1]Trainingsarten!$A$9:$N$84,14,FALSE),"")</f>
        <v/>
      </c>
      <c r="S233" s="293" t="str">
        <f>IFERROR(L233/J233,"")</f>
        <v/>
      </c>
      <c r="T233" s="294">
        <f>T232+(K233-T232)/7</f>
        <v>45.704089145977612</v>
      </c>
      <c r="U233" s="295">
        <f>U232+(K233-U232)/42</f>
        <v>46.414974749050494</v>
      </c>
      <c r="V233" s="296">
        <f t="shared" si="27"/>
        <v>-5.7743900330684923</v>
      </c>
      <c r="W233" s="297">
        <f t="shared" ref="W233:W296" si="28">T233/U233</f>
        <v>0.98468413250429654</v>
      </c>
    </row>
    <row r="234" spans="2:23" ht="16" thickBot="1" x14ac:dyDescent="0.25">
      <c r="B234" s="27">
        <f>SUM(K230:K236)</f>
        <v>278</v>
      </c>
      <c r="C234" s="484">
        <v>43322</v>
      </c>
      <c r="D234" s="485" t="s">
        <v>185</v>
      </c>
      <c r="E234" s="2119"/>
      <c r="F234" s="772" t="s">
        <v>18</v>
      </c>
      <c r="G234" s="487">
        <v>4.4988425925925925E-2</v>
      </c>
      <c r="H234" s="766">
        <v>13.2</v>
      </c>
      <c r="I234" s="767">
        <f t="shared" si="26"/>
        <v>3.4082140852974186E-3</v>
      </c>
      <c r="J234" s="768">
        <v>140</v>
      </c>
      <c r="K234" s="490">
        <v>87</v>
      </c>
      <c r="L234" s="491">
        <v>243</v>
      </c>
      <c r="M234" s="771"/>
      <c r="N234" s="770">
        <f>IFERROR((L234/68)/(1/(I234*24)/3.6),"")</f>
        <v>1.0522961229946526</v>
      </c>
      <c r="O234" s="2330" t="s">
        <v>103</v>
      </c>
      <c r="P234" s="291" t="str">
        <f>IFERROR(VLOOKUP(F234,[1]Trainingsarten!$A$9:$N$84,12,FALSE),"")</f>
        <v/>
      </c>
      <c r="Q234" s="292" t="s">
        <v>14</v>
      </c>
      <c r="R234" s="292" t="str">
        <f>IFERROR(VLOOKUP(F234,[1]Trainingsarten!$A$9:$N$84,14,FALSE),"")</f>
        <v/>
      </c>
      <c r="S234" s="293">
        <f>IFERROR(L234/J234,"")</f>
        <v>1.7357142857142858</v>
      </c>
      <c r="T234" s="294">
        <f>T233+(K234-T233)/7</f>
        <v>51.603504982266521</v>
      </c>
      <c r="U234" s="295">
        <f>U233+(K234-U233)/42</f>
        <v>47.381284874073103</v>
      </c>
      <c r="V234" s="296">
        <f t="shared" si="27"/>
        <v>0.71088560307288162</v>
      </c>
      <c r="W234" s="297">
        <f t="shared" si="28"/>
        <v>1.0891115578527464</v>
      </c>
    </row>
    <row r="235" spans="2:23" ht="15" x14ac:dyDescent="0.2">
      <c r="B235" s="28" t="s">
        <v>20</v>
      </c>
      <c r="C235" s="484">
        <v>43323</v>
      </c>
      <c r="D235" s="485" t="s">
        <v>186</v>
      </c>
      <c r="E235" s="2119"/>
      <c r="F235" s="772" t="s">
        <v>131</v>
      </c>
      <c r="G235" s="487">
        <v>5.6041666666666663E-2</v>
      </c>
      <c r="H235" s="773">
        <v>14.4</v>
      </c>
      <c r="I235" s="774">
        <f t="shared" si="26"/>
        <v>3.8917824074074072E-3</v>
      </c>
      <c r="J235" s="775">
        <v>129</v>
      </c>
      <c r="K235" s="490">
        <v>82</v>
      </c>
      <c r="L235" s="491">
        <v>215</v>
      </c>
      <c r="M235" s="771"/>
      <c r="N235" s="770">
        <f>IFERROR((L235/68)/(1/(I235*24)/3.6),"")</f>
        <v>1.063143382352941</v>
      </c>
      <c r="O235" s="2330" t="s">
        <v>103</v>
      </c>
      <c r="P235" s="291" t="str">
        <f>IFERROR(VLOOKUP(F235,[1]Trainingsarten!$A$9:$N$84,12,FALSE),"")</f>
        <v/>
      </c>
      <c r="Q235" s="292" t="s">
        <v>14</v>
      </c>
      <c r="R235" s="292" t="str">
        <f>IFERROR(VLOOKUP(F235,[1]Trainingsarten!$A$9:$N$84,14,FALSE),"")</f>
        <v/>
      </c>
      <c r="S235" s="293">
        <f>IFERROR(L235/J235,"")</f>
        <v>1.6666666666666667</v>
      </c>
      <c r="T235" s="294">
        <f>T234+(K235-T234)/7</f>
        <v>55.945861413371304</v>
      </c>
      <c r="U235" s="295">
        <f>U234+(K235-U234)/42</f>
        <v>48.205539996118979</v>
      </c>
      <c r="V235" s="296">
        <f t="shared" si="27"/>
        <v>-4.2222201081934188</v>
      </c>
      <c r="W235" s="297">
        <f t="shared" si="28"/>
        <v>1.1605691258281827</v>
      </c>
    </row>
    <row r="236" spans="2:23" ht="16" thickBot="1" x14ac:dyDescent="0.25">
      <c r="B236" s="29">
        <f>AVERAGE(W230:W236)</f>
        <v>1.0883576864583644</v>
      </c>
      <c r="C236" s="526">
        <v>43324</v>
      </c>
      <c r="D236" s="527"/>
      <c r="E236" s="2122"/>
      <c r="F236" s="776"/>
      <c r="G236" s="529"/>
      <c r="H236" s="777"/>
      <c r="I236" s="778"/>
      <c r="J236" s="779"/>
      <c r="K236" s="533"/>
      <c r="L236" s="534"/>
      <c r="M236" s="684"/>
      <c r="N236" s="780"/>
      <c r="O236" s="2333"/>
      <c r="P236" s="78" t="str">
        <f>IFERROR(VLOOKUP(F236,[1]Trainingsarten!$A$9:$N$84,12,FALSE),"")</f>
        <v/>
      </c>
      <c r="Q236" s="79" t="s">
        <v>14</v>
      </c>
      <c r="R236" s="79" t="str">
        <f>IFERROR(VLOOKUP(F236,[1]Trainingsarten!$A$9:$N$84,14,FALSE),"")</f>
        <v/>
      </c>
      <c r="S236" s="43" t="str">
        <f>IFERROR(L236/J236,"")</f>
        <v/>
      </c>
      <c r="T236" s="80">
        <f>T235+(K236-T235)/7</f>
        <v>47.953595497175407</v>
      </c>
      <c r="U236" s="68">
        <f>U235+(K236-U235)/42</f>
        <v>47.057789043830432</v>
      </c>
      <c r="V236" s="81">
        <f t="shared" si="27"/>
        <v>-7.7403214172523249</v>
      </c>
      <c r="W236" s="82">
        <f t="shared" si="28"/>
        <v>1.0190363056052336</v>
      </c>
    </row>
    <row r="237" spans="2:23" ht="16" thickBot="1" x14ac:dyDescent="0.25">
      <c r="B237" s="781">
        <f>B230+1</f>
        <v>33</v>
      </c>
      <c r="C237" s="782">
        <v>43325</v>
      </c>
      <c r="D237" s="783"/>
      <c r="E237" s="2129"/>
      <c r="F237" s="784"/>
      <c r="G237" s="785"/>
      <c r="H237" s="786" t="str">
        <f>IFERROR(VLOOKUP(F237,[1]Trainingsarten!$A$9:$K$78,10,FALSE),"")</f>
        <v/>
      </c>
      <c r="I237" s="787" t="str">
        <f t="shared" si="26"/>
        <v/>
      </c>
      <c r="J237" s="788"/>
      <c r="K237" s="789"/>
      <c r="L237" s="788"/>
      <c r="M237" s="790"/>
      <c r="N237" s="791" t="str">
        <f>IFERROR((L237/68)/(1/(I237*24)/3.6),"")</f>
        <v/>
      </c>
      <c r="O237" s="2340"/>
      <c r="P237" s="792" t="str">
        <f>IFERROR(VLOOKUP(F237,[1]Trainingsarten!$A$9:$N$84,12,FALSE),"")</f>
        <v/>
      </c>
      <c r="Q237" s="793" t="s">
        <v>14</v>
      </c>
      <c r="R237" s="793" t="str">
        <f>IFERROR(VLOOKUP(F237,[1]Trainingsarten!$A$9:$N$84,14,FALSE),"")</f>
        <v/>
      </c>
      <c r="S237" s="794" t="str">
        <f>IFERROR(L237/J237,"")</f>
        <v/>
      </c>
      <c r="T237" s="795">
        <f>T236+(K237-T236)/7</f>
        <v>41.103081854721779</v>
      </c>
      <c r="U237" s="783">
        <f>U236+(K237-U236)/42</f>
        <v>45.937365495167803</v>
      </c>
      <c r="V237" s="796">
        <f t="shared" si="27"/>
        <v>-0.89580645334497433</v>
      </c>
      <c r="W237" s="797">
        <f t="shared" si="28"/>
        <v>0.89476358540947354</v>
      </c>
    </row>
    <row r="238" spans="2:23" ht="15" x14ac:dyDescent="0.2">
      <c r="B238" s="798" t="s">
        <v>19</v>
      </c>
      <c r="C238" s="7">
        <v>43326</v>
      </c>
      <c r="D238" s="5" t="s">
        <v>187</v>
      </c>
      <c r="E238" s="2098"/>
      <c r="F238" s="799" t="s">
        <v>109</v>
      </c>
      <c r="G238" s="325">
        <v>3.363425925925926E-2</v>
      </c>
      <c r="H238" s="800">
        <v>10.199999999999999</v>
      </c>
      <c r="I238" s="656">
        <f t="shared" si="26"/>
        <v>3.2974763979665943E-3</v>
      </c>
      <c r="J238" s="290">
        <v>154</v>
      </c>
      <c r="K238" s="289">
        <v>64</v>
      </c>
      <c r="L238" s="290">
        <v>243</v>
      </c>
      <c r="M238" s="801"/>
      <c r="N238" s="127">
        <f>IFERROR((L238/67)/(1/(I238*24)/3.6),"")</f>
        <v>1.0333011413520634</v>
      </c>
      <c r="O238" s="2324" t="s">
        <v>164</v>
      </c>
      <c r="P238" s="291" t="str">
        <f>IFERROR(VLOOKUP(F238,[1]Trainingsarten!$A$9:$N$84,12,FALSE),"")</f>
        <v/>
      </c>
      <c r="Q238" s="292" t="s">
        <v>14</v>
      </c>
      <c r="R238" s="292" t="str">
        <f>IFERROR(VLOOKUP(F238,[1]Trainingsarten!$A$9:$N$84,14,FALSE),"")</f>
        <v/>
      </c>
      <c r="S238" s="293">
        <f>IFERROR(L238/J238,"")</f>
        <v>1.5779220779220779</v>
      </c>
      <c r="T238" s="294">
        <f>T237+(K238-T237)/7</f>
        <v>44.374070161190097</v>
      </c>
      <c r="U238" s="295">
        <f>U237+(K238-U237)/42</f>
        <v>46.367428221473332</v>
      </c>
      <c r="V238" s="296">
        <f t="shared" si="27"/>
        <v>4.8342836404460243</v>
      </c>
      <c r="W238" s="297">
        <f t="shared" si="28"/>
        <v>0.95700951860512962</v>
      </c>
    </row>
    <row r="239" spans="2:23" ht="16" thickBot="1" x14ac:dyDescent="0.25">
      <c r="B239" s="24">
        <f>SUM(H237:H243)</f>
        <v>64.05</v>
      </c>
      <c r="C239" s="298">
        <v>43327</v>
      </c>
      <c r="D239" s="295" t="s">
        <v>188</v>
      </c>
      <c r="E239" s="2111"/>
      <c r="F239" s="799" t="s">
        <v>91</v>
      </c>
      <c r="G239" s="325">
        <v>4.65625E-2</v>
      </c>
      <c r="H239" s="800">
        <v>11.64</v>
      </c>
      <c r="I239" s="656">
        <f t="shared" si="26"/>
        <v>4.0002147766323021E-3</v>
      </c>
      <c r="J239" s="290">
        <v>131</v>
      </c>
      <c r="K239" s="289">
        <v>64</v>
      </c>
      <c r="L239" s="290">
        <v>207</v>
      </c>
      <c r="M239" s="801"/>
      <c r="N239" s="127">
        <f>IFERROR((L239/67)/(1/(I239*24)/3.6),"")</f>
        <v>1.0678065856285581</v>
      </c>
      <c r="O239" s="2324" t="s">
        <v>103</v>
      </c>
      <c r="P239" s="291" t="str">
        <f>IFERROR(VLOOKUP(F239,[1]Trainingsarten!$A$9:$N$84,12,FALSE),"")</f>
        <v/>
      </c>
      <c r="Q239" s="292" t="s">
        <v>14</v>
      </c>
      <c r="R239" s="292" t="str">
        <f>IFERROR(VLOOKUP(F239,[1]Trainingsarten!$A$9:$N$84,14,FALSE),"")</f>
        <v/>
      </c>
      <c r="S239" s="293">
        <f>IFERROR(L239/J239,"")</f>
        <v>1.5801526717557253</v>
      </c>
      <c r="T239" s="294">
        <f>T238+(K239-T238)/7</f>
        <v>47.177774423877224</v>
      </c>
      <c r="U239" s="295">
        <f>U238+(K239-U238)/42</f>
        <v>46.787251359057301</v>
      </c>
      <c r="V239" s="296">
        <f t="shared" si="27"/>
        <v>1.993358060283235</v>
      </c>
      <c r="W239" s="297">
        <f t="shared" si="28"/>
        <v>1.008346783653157</v>
      </c>
    </row>
    <row r="240" spans="2:23" ht="15" x14ac:dyDescent="0.2">
      <c r="B240" s="26" t="s">
        <v>9</v>
      </c>
      <c r="C240" s="298">
        <v>43328</v>
      </c>
      <c r="D240" s="295" t="s">
        <v>189</v>
      </c>
      <c r="E240" s="2111"/>
      <c r="F240" s="802" t="s">
        <v>169</v>
      </c>
      <c r="G240" s="325">
        <v>3.8333333333333337E-2</v>
      </c>
      <c r="H240" s="803">
        <v>11.91</v>
      </c>
      <c r="I240" s="656">
        <f t="shared" si="26"/>
        <v>3.2185838231178284E-3</v>
      </c>
      <c r="J240" s="290">
        <v>150</v>
      </c>
      <c r="K240" s="289">
        <v>80</v>
      </c>
      <c r="L240" s="290">
        <v>246</v>
      </c>
      <c r="M240" s="801"/>
      <c r="N240" s="127">
        <f>IFERROR((L240/67)/(1/(I240*24)/3.6),"")</f>
        <v>1.0210308658220235</v>
      </c>
      <c r="O240" s="2324" t="s">
        <v>164</v>
      </c>
      <c r="P240" s="291" t="str">
        <f>IFERROR(VLOOKUP(F240,[1]Trainingsarten!$A$9:$N$84,12,FALSE),"")</f>
        <v/>
      </c>
      <c r="Q240" s="292" t="s">
        <v>14</v>
      </c>
      <c r="R240" s="292" t="str">
        <f>IFERROR(VLOOKUP(F240,[1]Trainingsarten!$A$9:$N$84,14,FALSE),"")</f>
        <v/>
      </c>
      <c r="S240" s="293">
        <f>IFERROR(L240/J240,"")</f>
        <v>1.64</v>
      </c>
      <c r="T240" s="294">
        <f>T239+(K240-T239)/7</f>
        <v>51.866663791894766</v>
      </c>
      <c r="U240" s="295">
        <f>U239+(K240-U239)/42</f>
        <v>47.578031088603552</v>
      </c>
      <c r="V240" s="296">
        <f t="shared" si="27"/>
        <v>-0.3905230648199236</v>
      </c>
      <c r="W240" s="297">
        <f t="shared" si="28"/>
        <v>1.0901389276766116</v>
      </c>
    </row>
    <row r="241" spans="2:23" ht="16" thickBot="1" x14ac:dyDescent="0.25">
      <c r="B241" s="27">
        <f>SUM(K237:K243)</f>
        <v>377</v>
      </c>
      <c r="C241" s="298">
        <v>43329</v>
      </c>
      <c r="D241" s="295" t="s">
        <v>190</v>
      </c>
      <c r="E241" s="2111"/>
      <c r="F241" s="802" t="s">
        <v>91</v>
      </c>
      <c r="G241" s="325">
        <v>3.9409722222222221E-2</v>
      </c>
      <c r="H241" s="803">
        <v>10.4</v>
      </c>
      <c r="I241" s="656">
        <f t="shared" si="26"/>
        <v>3.7893963675213671E-3</v>
      </c>
      <c r="J241" s="290">
        <v>122</v>
      </c>
      <c r="K241" s="289">
        <v>57</v>
      </c>
      <c r="L241" s="290">
        <v>215</v>
      </c>
      <c r="M241" s="804"/>
      <c r="N241" s="127">
        <f>IFERROR((L241/67)/(1/(I241*24)/3.6),"")</f>
        <v>1.0506242824339838</v>
      </c>
      <c r="O241" s="2324" t="s">
        <v>103</v>
      </c>
      <c r="P241" s="291" t="str">
        <f>IFERROR(VLOOKUP(F241,[1]Trainingsarten!$A$9:$N$84,12,FALSE),"")</f>
        <v/>
      </c>
      <c r="Q241" s="292" t="s">
        <v>14</v>
      </c>
      <c r="R241" s="292" t="str">
        <f>IFERROR(VLOOKUP(F241,[1]Trainingsarten!$A$9:$N$84,14,FALSE),"")</f>
        <v/>
      </c>
      <c r="S241" s="293">
        <f>IFERROR(L241/J241,"")</f>
        <v>1.7622950819672132</v>
      </c>
      <c r="T241" s="294">
        <f>T240+(K241-T240)/7</f>
        <v>52.5999975359098</v>
      </c>
      <c r="U241" s="295">
        <f>U240+(K241-U240)/42</f>
        <v>47.802363681732039</v>
      </c>
      <c r="V241" s="296">
        <f t="shared" si="27"/>
        <v>-4.2886327032912135</v>
      </c>
      <c r="W241" s="297">
        <f t="shared" si="28"/>
        <v>1.1003639461454331</v>
      </c>
    </row>
    <row r="242" spans="2:23" ht="15" x14ac:dyDescent="0.2">
      <c r="B242" s="28" t="s">
        <v>20</v>
      </c>
      <c r="C242" s="298">
        <v>43330</v>
      </c>
      <c r="D242" s="295"/>
      <c r="E242" s="2111"/>
      <c r="F242" s="802"/>
      <c r="G242" s="325"/>
      <c r="H242" s="803" t="str">
        <f>IFERROR(VLOOKUP(F242,[1]Trainingsarten!$A$9:$K$78,10,FALSE),"")</f>
        <v/>
      </c>
      <c r="I242" s="656" t="str">
        <f t="shared" si="26"/>
        <v/>
      </c>
      <c r="J242" s="290"/>
      <c r="K242" s="289"/>
      <c r="L242" s="290"/>
      <c r="M242" s="804"/>
      <c r="N242" s="127" t="str">
        <f>IFERROR((L242/67)/(1/(I242*24)/3.6),"")</f>
        <v/>
      </c>
      <c r="O242" s="2324"/>
      <c r="P242" s="291" t="str">
        <f>IFERROR(VLOOKUP(F242,[1]Trainingsarten!$A$9:$N$84,12,FALSE),"")</f>
        <v/>
      </c>
      <c r="Q242" s="292" t="s">
        <v>14</v>
      </c>
      <c r="R242" s="292" t="str">
        <f>IFERROR(VLOOKUP(F242,[1]Trainingsarten!$A$9:$N$84,14,FALSE),"")</f>
        <v/>
      </c>
      <c r="S242" s="293" t="str">
        <f>IFERROR(L242/J242,"")</f>
        <v/>
      </c>
      <c r="T242" s="294">
        <f>T241+(K242-T241)/7</f>
        <v>45.085712173636971</v>
      </c>
      <c r="U242" s="295">
        <f>U241+(K242-U241)/42</f>
        <v>46.664212165500324</v>
      </c>
      <c r="V242" s="296">
        <f t="shared" si="27"/>
        <v>-4.7976338541777608</v>
      </c>
      <c r="W242" s="297">
        <f t="shared" si="28"/>
        <v>0.9661732210057461</v>
      </c>
    </row>
    <row r="243" spans="2:23" ht="16" thickBot="1" x14ac:dyDescent="0.25">
      <c r="B243" s="29">
        <f>AVERAGE(W237:W243)</f>
        <v>1.0214344831023872</v>
      </c>
      <c r="C243" s="247">
        <v>43331</v>
      </c>
      <c r="D243" s="45" t="s">
        <v>191</v>
      </c>
      <c r="E243" s="2109"/>
      <c r="F243" s="755" t="s">
        <v>144</v>
      </c>
      <c r="G243" s="399">
        <v>7.6655092592592594E-2</v>
      </c>
      <c r="H243" s="805">
        <v>19.899999999999999</v>
      </c>
      <c r="I243" s="661">
        <f t="shared" si="26"/>
        <v>3.8520147031453566E-3</v>
      </c>
      <c r="J243" s="312">
        <v>141</v>
      </c>
      <c r="K243" s="311">
        <v>112</v>
      </c>
      <c r="L243" s="312">
        <v>213</v>
      </c>
      <c r="M243" s="806"/>
      <c r="N243" s="40">
        <f>IFERROR((L243/67)/(1/(I243*24)/3.6),"")</f>
        <v>1.0580507012675318</v>
      </c>
      <c r="O243" s="2325" t="s">
        <v>26</v>
      </c>
      <c r="P243" s="313" t="str">
        <f>IFERROR(VLOOKUP(F243,[1]Trainingsarten!$A$9:$N$84,12,FALSE),"")</f>
        <v/>
      </c>
      <c r="Q243" s="314" t="s">
        <v>14</v>
      </c>
      <c r="R243" s="314" t="str">
        <f>IFERROR(VLOOKUP(F243,[1]Trainingsarten!$A$9:$N$84,14,FALSE),"")</f>
        <v/>
      </c>
      <c r="S243" s="43">
        <f>IFERROR(L243/J243,"")</f>
        <v>1.5106382978723405</v>
      </c>
      <c r="T243" s="315">
        <f>T242+(K243-T242)/7</f>
        <v>54.644896148831691</v>
      </c>
      <c r="U243" s="45">
        <f>U242+(K243-U242)/42</f>
        <v>48.219826161559837</v>
      </c>
      <c r="V243" s="316">
        <f t="shared" si="27"/>
        <v>1.5784999918633531</v>
      </c>
      <c r="W243" s="317">
        <f t="shared" si="28"/>
        <v>1.1332453992211575</v>
      </c>
    </row>
    <row r="244" spans="2:23" ht="16" thickBot="1" x14ac:dyDescent="0.25">
      <c r="B244" s="807">
        <f>B237+1</f>
        <v>34</v>
      </c>
      <c r="C244" s="808">
        <v>43332</v>
      </c>
      <c r="D244" s="809"/>
      <c r="E244" s="2130"/>
      <c r="F244" s="810"/>
      <c r="G244" s="811"/>
      <c r="H244" s="812" t="str">
        <f>IFERROR(VLOOKUP(F244,[1]Trainingsarten!$A$9:$K$78,10,FALSE),"")</f>
        <v/>
      </c>
      <c r="I244" s="813" t="str">
        <f t="shared" si="26"/>
        <v/>
      </c>
      <c r="J244" s="814"/>
      <c r="K244" s="815"/>
      <c r="L244" s="816"/>
      <c r="M244" s="817"/>
      <c r="N244" s="818" t="str">
        <f>IFERROR((L244/67)/(1/(I244*24)/3.6),"")</f>
        <v/>
      </c>
      <c r="O244" s="2341"/>
      <c r="P244" s="819" t="str">
        <f>IFERROR(VLOOKUP(F244,[1]Trainingsarten!$A$9:$N$84,12,FALSE),"")</f>
        <v/>
      </c>
      <c r="Q244" s="820" t="s">
        <v>14</v>
      </c>
      <c r="R244" s="820" t="str">
        <f>IFERROR(VLOOKUP(F244,[1]Trainingsarten!$A$9:$N$84,14,FALSE),"")</f>
        <v/>
      </c>
      <c r="S244" s="821" t="str">
        <f>IFERROR(L244/J244,"")</f>
        <v/>
      </c>
      <c r="T244" s="809">
        <f>T243+(K244-T243)/7</f>
        <v>46.838482413284304</v>
      </c>
      <c r="U244" s="822">
        <f>U243+(K244-U243)/42</f>
        <v>47.071735062475078</v>
      </c>
      <c r="V244" s="823">
        <f t="shared" si="27"/>
        <v>-6.4250699872718542</v>
      </c>
      <c r="W244" s="322">
        <f t="shared" si="28"/>
        <v>0.99504474077955285</v>
      </c>
    </row>
    <row r="245" spans="2:23" ht="15" x14ac:dyDescent="0.2">
      <c r="B245" s="824" t="s">
        <v>19</v>
      </c>
      <c r="C245" s="298">
        <v>43333</v>
      </c>
      <c r="D245" s="294" t="s">
        <v>192</v>
      </c>
      <c r="E245" s="2131"/>
      <c r="F245" s="825" t="s">
        <v>175</v>
      </c>
      <c r="G245" s="325">
        <v>4.8969907407407413E-2</v>
      </c>
      <c r="H245" s="803">
        <v>14.3</v>
      </c>
      <c r="I245" s="826">
        <f t="shared" si="26"/>
        <v>3.4244690494690498E-3</v>
      </c>
      <c r="J245" s="827">
        <v>141</v>
      </c>
      <c r="K245" s="289">
        <v>93</v>
      </c>
      <c r="L245" s="290">
        <v>234</v>
      </c>
      <c r="M245" s="804"/>
      <c r="N245" s="127">
        <f>IFERROR((L245/67)/(1/(I245*24)/3.6),"")</f>
        <v>1.0333514246947084</v>
      </c>
      <c r="O245" s="2324" t="s">
        <v>164</v>
      </c>
      <c r="P245" s="291" t="str">
        <f>IFERROR(VLOOKUP(F245,[1]Trainingsarten!$A$9:$N$84,12,FALSE),"")</f>
        <v/>
      </c>
      <c r="Q245" s="292" t="s">
        <v>14</v>
      </c>
      <c r="R245" s="292" t="str">
        <f>IFERROR(VLOOKUP(F245,[1]Trainingsarten!$A$9:$N$84,14,FALSE),"")</f>
        <v/>
      </c>
      <c r="S245" s="293">
        <f>IFERROR(L245/J245,"")</f>
        <v>1.6595744680851063</v>
      </c>
      <c r="T245" s="294">
        <f>T244+(K245-T244)/7</f>
        <v>53.432984925672258</v>
      </c>
      <c r="U245" s="295">
        <f>U244+(K245-U244)/42</f>
        <v>48.165265180035192</v>
      </c>
      <c r="V245" s="296">
        <f t="shared" si="27"/>
        <v>0.23325264919077426</v>
      </c>
      <c r="W245" s="297">
        <f t="shared" si="28"/>
        <v>1.1093676060112416</v>
      </c>
    </row>
    <row r="246" spans="2:23" ht="16" thickBot="1" x14ac:dyDescent="0.25">
      <c r="B246" s="24">
        <f>SUM(H244:H250)</f>
        <v>70.36</v>
      </c>
      <c r="C246" s="298">
        <v>43334</v>
      </c>
      <c r="D246" s="294" t="s">
        <v>193</v>
      </c>
      <c r="E246" s="2131"/>
      <c r="F246" s="828" t="s">
        <v>91</v>
      </c>
      <c r="G246" s="325">
        <v>4.5312499999999999E-2</v>
      </c>
      <c r="H246" s="803">
        <v>11.6</v>
      </c>
      <c r="I246" s="826">
        <f t="shared" si="26"/>
        <v>3.90625E-3</v>
      </c>
      <c r="J246" s="827">
        <v>123</v>
      </c>
      <c r="K246" s="289">
        <v>63</v>
      </c>
      <c r="L246" s="290">
        <v>210</v>
      </c>
      <c r="M246" s="804"/>
      <c r="N246" s="127">
        <f>IFERROR((L246/67)/(1/(I246*24)/3.6),"")</f>
        <v>1.0578358208955225</v>
      </c>
      <c r="O246" s="2324" t="s">
        <v>103</v>
      </c>
      <c r="P246" s="291" t="str">
        <f>IFERROR(VLOOKUP(F246,[1]Trainingsarten!$A$9:$N$84,12,FALSE),"")</f>
        <v/>
      </c>
      <c r="Q246" s="292" t="s">
        <v>14</v>
      </c>
      <c r="R246" s="292" t="str">
        <f>IFERROR(VLOOKUP(F246,[1]Trainingsarten!$A$9:$N$84,14,FALSE),"")</f>
        <v/>
      </c>
      <c r="S246" s="293">
        <f>IFERROR(L246/J246,"")</f>
        <v>1.7073170731707317</v>
      </c>
      <c r="T246" s="294">
        <f>T245+(K246-T245)/7</f>
        <v>54.799701364861939</v>
      </c>
      <c r="U246" s="295">
        <f>U245+(K246-U245)/42</f>
        <v>48.518473151939119</v>
      </c>
      <c r="V246" s="296">
        <f t="shared" si="27"/>
        <v>-5.2677197456370664</v>
      </c>
      <c r="W246" s="297">
        <f t="shared" si="28"/>
        <v>1.1294605498662891</v>
      </c>
    </row>
    <row r="247" spans="2:23" ht="15" x14ac:dyDescent="0.2">
      <c r="B247" s="26" t="s">
        <v>9</v>
      </c>
      <c r="C247" s="7">
        <v>43335</v>
      </c>
      <c r="D247" s="829" t="s">
        <v>194</v>
      </c>
      <c r="E247" s="2132"/>
      <c r="F247" s="830" t="s">
        <v>129</v>
      </c>
      <c r="G247" s="325">
        <v>3.8819444444444441E-2</v>
      </c>
      <c r="H247" s="803">
        <v>12.86</v>
      </c>
      <c r="I247" s="826">
        <f t="shared" si="26"/>
        <v>3.0186193191636427E-3</v>
      </c>
      <c r="J247" s="827">
        <v>155</v>
      </c>
      <c r="K247" s="289">
        <v>85</v>
      </c>
      <c r="L247" s="290">
        <v>262</v>
      </c>
      <c r="M247" s="804"/>
      <c r="N247" s="127">
        <f>IFERROR((L247/67)/(1/(I247*24)/3.6),"")</f>
        <v>1.0198788328961723</v>
      </c>
      <c r="O247" s="2324" t="s">
        <v>164</v>
      </c>
      <c r="P247" s="291" t="str">
        <f>IFERROR(VLOOKUP(F247,[1]Trainingsarten!$A$9:$N$84,12,FALSE),"")</f>
        <v/>
      </c>
      <c r="Q247" s="292" t="s">
        <v>14</v>
      </c>
      <c r="R247" s="292" t="str">
        <f>IFERROR(VLOOKUP(F247,[1]Trainingsarten!$A$9:$N$84,14,FALSE),"")</f>
        <v/>
      </c>
      <c r="S247" s="293">
        <f>IFERROR(L247/J247,"")</f>
        <v>1.6903225806451614</v>
      </c>
      <c r="T247" s="294">
        <f>T246+(K247-T246)/7</f>
        <v>59.114029741310233</v>
      </c>
      <c r="U247" s="295">
        <f>U246+(K247-U246)/42</f>
        <v>49.387080934035808</v>
      </c>
      <c r="V247" s="296">
        <f t="shared" si="27"/>
        <v>-6.2812282129228194</v>
      </c>
      <c r="W247" s="297">
        <f t="shared" si="28"/>
        <v>1.1969533048585377</v>
      </c>
    </row>
    <row r="248" spans="2:23" ht="16" thickBot="1" x14ac:dyDescent="0.25">
      <c r="B248" s="27">
        <f>SUM(K244:K250)</f>
        <v>425</v>
      </c>
      <c r="C248" s="298">
        <v>43336</v>
      </c>
      <c r="D248" s="294" t="s">
        <v>195</v>
      </c>
      <c r="E248" s="2131"/>
      <c r="F248" s="831" t="s">
        <v>91</v>
      </c>
      <c r="G248" s="325">
        <v>4.4849537037037035E-2</v>
      </c>
      <c r="H248" s="803">
        <v>11.6</v>
      </c>
      <c r="I248" s="826">
        <f t="shared" si="26"/>
        <v>3.866339399744572E-3</v>
      </c>
      <c r="J248" s="827">
        <v>128</v>
      </c>
      <c r="K248" s="289">
        <v>65</v>
      </c>
      <c r="L248" s="290">
        <v>214</v>
      </c>
      <c r="M248" s="804"/>
      <c r="N248" s="127">
        <f>IFERROR((L248/67)/(1/(I248*24)/3.6),"")</f>
        <v>1.0669711785898095</v>
      </c>
      <c r="O248" s="2324" t="s">
        <v>103</v>
      </c>
      <c r="P248" s="291" t="str">
        <f>IFERROR(VLOOKUP(F248,[1]Trainingsarten!$A$9:$N$84,12,FALSE),"")</f>
        <v/>
      </c>
      <c r="Q248" s="292" t="s">
        <v>14</v>
      </c>
      <c r="R248" s="292" t="str">
        <f>IFERROR(VLOOKUP(F248,[1]Trainingsarten!$A$9:$N$84,14,FALSE),"")</f>
        <v/>
      </c>
      <c r="S248" s="293">
        <f>IFERROR(L248/J248,"")</f>
        <v>1.671875</v>
      </c>
      <c r="T248" s="294">
        <f>T247+(K248-T247)/7</f>
        <v>59.954882635408772</v>
      </c>
      <c r="U248" s="295">
        <f>U247+(K248-U247)/42</f>
        <v>49.758817102273049</v>
      </c>
      <c r="V248" s="296">
        <f t="shared" si="27"/>
        <v>-9.7269488072744252</v>
      </c>
      <c r="W248" s="297">
        <f t="shared" si="28"/>
        <v>1.204909725088098</v>
      </c>
    </row>
    <row r="249" spans="2:23" ht="15" x14ac:dyDescent="0.2">
      <c r="B249" s="28" t="s">
        <v>20</v>
      </c>
      <c r="C249" s="298">
        <v>43337</v>
      </c>
      <c r="D249" s="294" t="s">
        <v>196</v>
      </c>
      <c r="E249" s="2131"/>
      <c r="F249" s="831" t="s">
        <v>75</v>
      </c>
      <c r="G249" s="325">
        <v>7.2268518518518524E-2</v>
      </c>
      <c r="H249" s="803">
        <v>20</v>
      </c>
      <c r="I249" s="826">
        <f t="shared" si="26"/>
        <v>3.6134259259259262E-3</v>
      </c>
      <c r="J249" s="827">
        <v>135</v>
      </c>
      <c r="K249" s="289">
        <v>119</v>
      </c>
      <c r="L249" s="290">
        <v>225</v>
      </c>
      <c r="M249" s="804"/>
      <c r="N249" s="127">
        <f>IFERROR((L249/67)/(1/(I249*24)/3.6),"")</f>
        <v>1.0484328358208956</v>
      </c>
      <c r="O249" s="2324" t="s">
        <v>26</v>
      </c>
      <c r="P249" s="291" t="str">
        <f>IFERROR(VLOOKUP(F249,[1]Trainingsarten!$A$9:$N$84,12,FALSE),"")</f>
        <v/>
      </c>
      <c r="Q249" s="292" t="s">
        <v>14</v>
      </c>
      <c r="R249" s="292" t="str">
        <f>IFERROR(VLOOKUP(F249,[1]Trainingsarten!$A$9:$N$84,14,FALSE),"")</f>
        <v/>
      </c>
      <c r="S249" s="293">
        <f>IFERROR(L249/J249,"")</f>
        <v>1.6666666666666667</v>
      </c>
      <c r="T249" s="294">
        <f>T248+(K249-T248)/7</f>
        <v>68.389899401778948</v>
      </c>
      <c r="U249" s="295">
        <f>U248+(K249-U248)/42</f>
        <v>51.407416695076073</v>
      </c>
      <c r="V249" s="296">
        <f t="shared" si="27"/>
        <v>-10.196065533135723</v>
      </c>
      <c r="W249" s="297">
        <f t="shared" si="28"/>
        <v>1.330350828703079</v>
      </c>
    </row>
    <row r="250" spans="2:23" ht="16" thickBot="1" x14ac:dyDescent="0.25">
      <c r="B250" s="29">
        <f>AVERAGE(W244:W250)</f>
        <v>1.1620285254386395</v>
      </c>
      <c r="C250" s="247">
        <v>43338</v>
      </c>
      <c r="D250" s="832"/>
      <c r="E250" s="2133"/>
      <c r="F250" s="833"/>
      <c r="G250" s="399"/>
      <c r="H250" s="805" t="str">
        <f>IFERROR(VLOOKUP(F250,[1]Trainingsarten!$A$9:$K$78,10,FALSE),"")</f>
        <v/>
      </c>
      <c r="I250" s="834" t="str">
        <f t="shared" si="26"/>
        <v/>
      </c>
      <c r="J250" s="835"/>
      <c r="K250" s="311"/>
      <c r="L250" s="312"/>
      <c r="M250" s="806"/>
      <c r="N250" s="40" t="str">
        <f>IFERROR((L250/67)/(1/(I250*24)/3.6),"")</f>
        <v/>
      </c>
      <c r="O250" s="2325"/>
      <c r="P250" s="313" t="str">
        <f>IFERROR(VLOOKUP(F250,[1]Trainingsarten!$A$9:$N$84,12,FALSE),"")</f>
        <v/>
      </c>
      <c r="Q250" s="314" t="s">
        <v>14</v>
      </c>
      <c r="R250" s="314" t="str">
        <f>IFERROR(VLOOKUP(F250,[1]Trainingsarten!$A$9:$N$84,14,FALSE),"")</f>
        <v/>
      </c>
      <c r="S250" s="43" t="str">
        <f>IFERROR(L250/J250,"")</f>
        <v/>
      </c>
      <c r="T250" s="315">
        <f>T249+(K250-T249)/7</f>
        <v>58.619913772953382</v>
      </c>
      <c r="U250" s="45">
        <f>U249+(K250-U249)/42</f>
        <v>50.183430583288548</v>
      </c>
      <c r="V250" s="316">
        <f t="shared" si="27"/>
        <v>-16.982482706702875</v>
      </c>
      <c r="W250" s="82">
        <f t="shared" si="28"/>
        <v>1.1681129227636791</v>
      </c>
    </row>
    <row r="251" spans="2:23" ht="16" thickBot="1" x14ac:dyDescent="0.25">
      <c r="B251" s="836">
        <f>B244+1</f>
        <v>35</v>
      </c>
      <c r="C251" s="358">
        <v>43339</v>
      </c>
      <c r="D251" s="321" t="s">
        <v>197</v>
      </c>
      <c r="E251" s="2134"/>
      <c r="F251" s="837" t="s">
        <v>198</v>
      </c>
      <c r="G251" s="52">
        <v>5.0474537037037033E-2</v>
      </c>
      <c r="H251" s="714">
        <v>15</v>
      </c>
      <c r="I251" s="838">
        <f t="shared" si="26"/>
        <v>3.3649691358024689E-3</v>
      </c>
      <c r="J251" s="57">
        <v>149</v>
      </c>
      <c r="K251" s="56">
        <v>100</v>
      </c>
      <c r="L251" s="57">
        <v>236</v>
      </c>
      <c r="M251" s="839"/>
      <c r="N251" s="59">
        <f>IFERROR((L251/67)/(1/(I251*24)/3.6),"")</f>
        <v>1.0240756218905471</v>
      </c>
      <c r="O251" s="2313" t="s">
        <v>164</v>
      </c>
      <c r="P251" s="319">
        <f>IFERROR(VLOOKUP(F251,[1]Trainingsarten!$A$9:$N$84,12,FALSE),"")</f>
        <v>274</v>
      </c>
      <c r="Q251" s="61" t="s">
        <v>14</v>
      </c>
      <c r="R251" s="61">
        <f>IFERROR(VLOOKUP(F251,[1]Trainingsarten!$A$9:$N$84,14,FALSE),"")</f>
        <v>299</v>
      </c>
      <c r="S251" s="840">
        <f>IFERROR(L251/J251,"")</f>
        <v>1.5838926174496644</v>
      </c>
      <c r="T251" s="321">
        <f>T250+(K251-T250)/7</f>
        <v>64.53135466253147</v>
      </c>
      <c r="U251" s="50">
        <f>U250+(K251-U250)/42</f>
        <v>51.369539378924536</v>
      </c>
      <c r="V251" s="120">
        <f t="shared" si="27"/>
        <v>-8.436483189664834</v>
      </c>
      <c r="W251" s="841">
        <f t="shared" si="28"/>
        <v>1.2562182850525394</v>
      </c>
    </row>
    <row r="252" spans="2:23" ht="15" x14ac:dyDescent="0.2">
      <c r="B252" s="842" t="s">
        <v>19</v>
      </c>
      <c r="C252" s="298">
        <v>43340</v>
      </c>
      <c r="D252" s="294"/>
      <c r="E252" s="2131"/>
      <c r="F252" s="831"/>
      <c r="G252" s="325"/>
      <c r="H252" s="803" t="str">
        <f>IFERROR(VLOOKUP(F252,[1]Trainingsarten!$A$9:$K$78,10,FALSE),"")</f>
        <v/>
      </c>
      <c r="I252" s="656" t="str">
        <f t="shared" si="26"/>
        <v/>
      </c>
      <c r="J252" s="290"/>
      <c r="K252" s="289"/>
      <c r="L252" s="290"/>
      <c r="M252" s="804"/>
      <c r="N252" s="127" t="str">
        <f>IFERROR((L252/67)/(1/(I252*24)/3.6),"")</f>
        <v/>
      </c>
      <c r="O252" s="2324"/>
      <c r="P252" s="291" t="str">
        <f>IFERROR(VLOOKUP(F252,[1]Trainingsarten!$A$9:$N$84,12,FALSE),"")</f>
        <v/>
      </c>
      <c r="Q252" s="292" t="s">
        <v>14</v>
      </c>
      <c r="R252" s="292" t="str">
        <f>IFERROR(VLOOKUP(F252,[1]Trainingsarten!$A$9:$N$84,14,FALSE),"")</f>
        <v/>
      </c>
      <c r="S252" s="293" t="str">
        <f>IFERROR(L252/J252,"")</f>
        <v/>
      </c>
      <c r="T252" s="294">
        <f>T251+(K252-T251)/7</f>
        <v>55.312589710741264</v>
      </c>
      <c r="U252" s="295">
        <f>U251+(K252-U251)/42</f>
        <v>50.14645510799776</v>
      </c>
      <c r="V252" s="296">
        <f t="shared" si="27"/>
        <v>-13.161815283606934</v>
      </c>
      <c r="W252" s="297">
        <f t="shared" si="28"/>
        <v>1.1030209332168639</v>
      </c>
    </row>
    <row r="253" spans="2:23" ht="16" thickBot="1" x14ac:dyDescent="0.25">
      <c r="B253" s="24">
        <f>SUM(H251:H257)</f>
        <v>79.3</v>
      </c>
      <c r="C253" s="298">
        <v>43341</v>
      </c>
      <c r="D253" s="294" t="s">
        <v>199</v>
      </c>
      <c r="E253" s="2131"/>
      <c r="F253" s="831" t="s">
        <v>91</v>
      </c>
      <c r="G253" s="325">
        <v>4.5567129629629631E-2</v>
      </c>
      <c r="H253" s="803">
        <v>11.6</v>
      </c>
      <c r="I253" s="656">
        <f t="shared" si="26"/>
        <v>3.9282008301404856E-3</v>
      </c>
      <c r="J253" s="290">
        <v>127</v>
      </c>
      <c r="K253" s="289">
        <v>64</v>
      </c>
      <c r="L253" s="290">
        <v>210</v>
      </c>
      <c r="M253" s="804"/>
      <c r="N253" s="127">
        <f>IFERROR((L253/67)/(1/(I253*24)/3.6),"")</f>
        <v>1.0637802367472982</v>
      </c>
      <c r="O253" s="2324" t="s">
        <v>103</v>
      </c>
      <c r="P253" s="291" t="str">
        <f>IFERROR(VLOOKUP(F253,[1]Trainingsarten!$A$9:$N$84,12,FALSE),"")</f>
        <v/>
      </c>
      <c r="Q253" s="292" t="s">
        <v>14</v>
      </c>
      <c r="R253" s="292" t="str">
        <f>IFERROR(VLOOKUP(F253,[1]Trainingsarten!$A$9:$N$84,14,FALSE),"")</f>
        <v/>
      </c>
      <c r="S253" s="293">
        <f>IFERROR(L253/J253,"")</f>
        <v>1.6535433070866141</v>
      </c>
      <c r="T253" s="294">
        <f>T252+(K253-T252)/7</f>
        <v>56.55364832349251</v>
      </c>
      <c r="U253" s="295">
        <f>U252+(K253-U252)/42</f>
        <v>50.476301414950193</v>
      </c>
      <c r="V253" s="296">
        <f t="shared" si="27"/>
        <v>-5.1661346027435044</v>
      </c>
      <c r="W253" s="297">
        <f t="shared" si="28"/>
        <v>1.1204000043224702</v>
      </c>
    </row>
    <row r="254" spans="2:23" ht="15" x14ac:dyDescent="0.2">
      <c r="B254" s="26" t="s">
        <v>9</v>
      </c>
      <c r="C254" s="298">
        <v>43342</v>
      </c>
      <c r="D254" s="294"/>
      <c r="E254" s="2131"/>
      <c r="F254" s="831"/>
      <c r="G254" s="325"/>
      <c r="H254" s="803" t="str">
        <f>IFERROR(VLOOKUP(F254,[1]Trainingsarten!$A$9:$K$78,10,FALSE),"")</f>
        <v/>
      </c>
      <c r="I254" s="656" t="str">
        <f t="shared" si="26"/>
        <v/>
      </c>
      <c r="J254" s="290"/>
      <c r="K254" s="289"/>
      <c r="L254" s="290"/>
      <c r="M254" s="804"/>
      <c r="N254" s="127" t="str">
        <f>IFERROR((L254/67)/(1/(I254*24)/3.6),"")</f>
        <v/>
      </c>
      <c r="O254" s="2324"/>
      <c r="P254" s="291" t="str">
        <f>IFERROR(VLOOKUP(F254,[1]Trainingsarten!$A$9:$N$84,12,FALSE),"")</f>
        <v/>
      </c>
      <c r="Q254" s="292" t="s">
        <v>14</v>
      </c>
      <c r="R254" s="292" t="str">
        <f>IFERROR(VLOOKUP(F254,[1]Trainingsarten!$A$9:$N$84,14,FALSE),"")</f>
        <v/>
      </c>
      <c r="S254" s="293" t="str">
        <f>IFERROR(L254/J254,"")</f>
        <v/>
      </c>
      <c r="T254" s="294">
        <f>T253+(K254-T253)/7</f>
        <v>48.474555705850719</v>
      </c>
      <c r="U254" s="295">
        <f>U253+(K254-U253)/42</f>
        <v>49.274484714594237</v>
      </c>
      <c r="V254" s="296">
        <f t="shared" si="27"/>
        <v>-6.0773469085423173</v>
      </c>
      <c r="W254" s="297">
        <f t="shared" si="28"/>
        <v>0.98376585745387624</v>
      </c>
    </row>
    <row r="255" spans="2:23" ht="16" thickBot="1" x14ac:dyDescent="0.25">
      <c r="B255" s="27">
        <f>SUM(K251:K257)</f>
        <v>479</v>
      </c>
      <c r="C255" s="298">
        <v>43343</v>
      </c>
      <c r="D255" s="294" t="s">
        <v>200</v>
      </c>
      <c r="E255" s="2131"/>
      <c r="F255" s="831" t="s">
        <v>201</v>
      </c>
      <c r="G255" s="325">
        <v>6.2210648148148147E-2</v>
      </c>
      <c r="H255" s="803">
        <v>19.2</v>
      </c>
      <c r="I255" s="656">
        <f t="shared" si="26"/>
        <v>3.2401379243827159E-3</v>
      </c>
      <c r="J255" s="290">
        <v>151</v>
      </c>
      <c r="K255" s="289">
        <v>125</v>
      </c>
      <c r="L255" s="290">
        <v>246</v>
      </c>
      <c r="M255" s="804"/>
      <c r="N255" s="127">
        <f>IFERROR((L255/67)/(1/(I255*24)/3.6),"")</f>
        <v>1.0278684701492538</v>
      </c>
      <c r="O255" s="2324" t="s">
        <v>164</v>
      </c>
      <c r="P255" s="291" t="str">
        <f>IFERROR(VLOOKUP(F255,[1]Trainingsarten!$A$9:$N$84,12,FALSE),"")</f>
        <v/>
      </c>
      <c r="Q255" s="292" t="s">
        <v>14</v>
      </c>
      <c r="R255" s="292" t="str">
        <f>IFERROR(VLOOKUP(F255,[1]Trainingsarten!$A$9:$N$84,14,FALSE),"")</f>
        <v/>
      </c>
      <c r="S255" s="293">
        <f>IFERROR(L255/J255,"")</f>
        <v>1.6291390728476822</v>
      </c>
      <c r="T255" s="294">
        <f>T254+(K255-T254)/7</f>
        <v>59.406762033586332</v>
      </c>
      <c r="U255" s="295">
        <f>U254+(K255-U254)/42</f>
        <v>51.077473173770564</v>
      </c>
      <c r="V255" s="296">
        <f t="shared" si="27"/>
        <v>0.79992900874351847</v>
      </c>
      <c r="W255" s="297">
        <f t="shared" si="28"/>
        <v>1.1630716701955619</v>
      </c>
    </row>
    <row r="256" spans="2:23" ht="15" x14ac:dyDescent="0.2">
      <c r="B256" s="28" t="s">
        <v>20</v>
      </c>
      <c r="C256" s="298">
        <v>43344</v>
      </c>
      <c r="D256" s="294" t="s">
        <v>202</v>
      </c>
      <c r="E256" s="2131"/>
      <c r="F256" s="843" t="s">
        <v>91</v>
      </c>
      <c r="G256" s="325">
        <v>3.8240740740740742E-2</v>
      </c>
      <c r="H256" s="803">
        <v>10.1</v>
      </c>
      <c r="I256" s="656">
        <f t="shared" si="26"/>
        <v>3.7862119545287866E-3</v>
      </c>
      <c r="J256" s="290">
        <v>132</v>
      </c>
      <c r="K256" s="289">
        <v>59</v>
      </c>
      <c r="L256" s="290">
        <v>216</v>
      </c>
      <c r="M256" s="804"/>
      <c r="N256" s="127">
        <f>IFERROR((L256/67)/(1/(I256*24)/3.6),"")</f>
        <v>1.0546239101522095</v>
      </c>
      <c r="O256" s="2324" t="s">
        <v>103</v>
      </c>
      <c r="P256" s="291" t="str">
        <f>IFERROR(VLOOKUP(F256,[1]Trainingsarten!$A$9:$N$84,12,FALSE),"")</f>
        <v/>
      </c>
      <c r="Q256" s="292" t="s">
        <v>14</v>
      </c>
      <c r="R256" s="292" t="str">
        <f>IFERROR(VLOOKUP(F256,[1]Trainingsarten!$A$9:$N$84,14,FALSE),"")</f>
        <v/>
      </c>
      <c r="S256" s="293">
        <f>IFERROR(L256/J256,"")</f>
        <v>1.6363636363636365</v>
      </c>
      <c r="T256" s="294">
        <f>T255+(K256-T255)/7</f>
        <v>59.348653171645431</v>
      </c>
      <c r="U256" s="295">
        <f>U255+(K256-U255)/42</f>
        <v>51.266104764871265</v>
      </c>
      <c r="V256" s="296">
        <f t="shared" si="27"/>
        <v>-8.3292888598157688</v>
      </c>
      <c r="W256" s="297">
        <f t="shared" si="28"/>
        <v>1.1576587190277916</v>
      </c>
    </row>
    <row r="257" spans="2:23" ht="16" thickBot="1" x14ac:dyDescent="0.25">
      <c r="B257" s="29">
        <f>AVERAGE(W251:W257)</f>
        <v>1.1561412211152025</v>
      </c>
      <c r="C257" s="133">
        <v>43345</v>
      </c>
      <c r="D257" s="80" t="s">
        <v>203</v>
      </c>
      <c r="E257" s="2135"/>
      <c r="F257" s="828" t="s">
        <v>159</v>
      </c>
      <c r="G257" s="70">
        <v>8.8159722222222223E-2</v>
      </c>
      <c r="H257" s="634">
        <v>23.4</v>
      </c>
      <c r="I257" s="844">
        <f t="shared" si="26"/>
        <v>3.7675094966761638E-3</v>
      </c>
      <c r="J257" s="75">
        <v>134</v>
      </c>
      <c r="K257" s="74">
        <v>131</v>
      </c>
      <c r="L257" s="75">
        <v>216</v>
      </c>
      <c r="M257" s="637"/>
      <c r="N257" s="77">
        <f>IFERROR((L257/67)/(1/(I257*24)/3.6),"")</f>
        <v>1.049414466130884</v>
      </c>
      <c r="O257" s="2316" t="s">
        <v>103</v>
      </c>
      <c r="P257" s="78" t="str">
        <f>IFERROR(VLOOKUP(F257,[1]Trainingsarten!$A$9:$N$84,12,FALSE),"")</f>
        <v/>
      </c>
      <c r="Q257" s="79" t="s">
        <v>14</v>
      </c>
      <c r="R257" s="79" t="str">
        <f>IFERROR(VLOOKUP(F257,[1]Trainingsarten!$A$9:$N$84,14,FALSE),"")</f>
        <v/>
      </c>
      <c r="S257" s="43">
        <f>IFERROR(L257/J257,"")</f>
        <v>1.6119402985074627</v>
      </c>
      <c r="T257" s="80">
        <f>T256+(K257-T256)/7</f>
        <v>69.584559861410369</v>
      </c>
      <c r="U257" s="68">
        <f>U256+(K257-U256)/42</f>
        <v>53.164530841898141</v>
      </c>
      <c r="V257" s="81">
        <f t="shared" si="27"/>
        <v>-8.0825484067741655</v>
      </c>
      <c r="W257" s="845">
        <f t="shared" si="28"/>
        <v>1.3088530785373143</v>
      </c>
    </row>
    <row r="258" spans="2:23" ht="16" thickBot="1" x14ac:dyDescent="0.25">
      <c r="B258" s="846">
        <f>B251+1</f>
        <v>36</v>
      </c>
      <c r="C258" s="847">
        <v>43346</v>
      </c>
      <c r="D258" s="848"/>
      <c r="E258" s="2136"/>
      <c r="F258" s="849"/>
      <c r="G258" s="850"/>
      <c r="H258" s="851" t="str">
        <f>IFERROR(VLOOKUP(F258,[1]Trainingsarten!$A$9:$K$78,10,FALSE),"")</f>
        <v/>
      </c>
      <c r="I258" s="852" t="str">
        <f t="shared" si="26"/>
        <v/>
      </c>
      <c r="J258" s="853"/>
      <c r="K258" s="854"/>
      <c r="L258" s="855"/>
      <c r="M258" s="856"/>
      <c r="N258" s="857" t="str">
        <f>IFERROR((L258/67)/(1/(I258*24)/3.6),"")</f>
        <v/>
      </c>
      <c r="O258" s="2342"/>
      <c r="P258" s="858" t="str">
        <f>IFERROR(VLOOKUP(F258,[1]Trainingsarten!$A$9:$N$84,12,FALSE),"")</f>
        <v/>
      </c>
      <c r="Q258" s="859" t="s">
        <v>14</v>
      </c>
      <c r="R258" s="859" t="str">
        <f>IFERROR(VLOOKUP(F258,[1]Trainingsarten!$A$9:$N$84,14,FALSE),"")</f>
        <v/>
      </c>
      <c r="S258" s="860" t="str">
        <f>IFERROR(L258/J258,"")</f>
        <v/>
      </c>
      <c r="T258" s="861">
        <f>T257+(K258-T257)/7</f>
        <v>59.643908452637461</v>
      </c>
      <c r="U258" s="862">
        <f>U257+(K258-U257)/42</f>
        <v>51.898708678995803</v>
      </c>
      <c r="V258" s="863">
        <f t="shared" si="27"/>
        <v>-16.420029019512228</v>
      </c>
      <c r="W258" s="65">
        <f t="shared" si="28"/>
        <v>1.1492368494473979</v>
      </c>
    </row>
    <row r="259" spans="2:23" ht="15" x14ac:dyDescent="0.2">
      <c r="B259" s="864" t="s">
        <v>19</v>
      </c>
      <c r="C259" s="865">
        <v>43347</v>
      </c>
      <c r="D259" s="866"/>
      <c r="E259" s="2137"/>
      <c r="F259" s="867"/>
      <c r="G259" s="487"/>
      <c r="H259" s="868" t="str">
        <f>IFERROR(VLOOKUP(F259,[1]Trainingsarten!$A$9:$K$78,10,FALSE),"")</f>
        <v/>
      </c>
      <c r="I259" s="869" t="str">
        <f t="shared" si="26"/>
        <v/>
      </c>
      <c r="J259" s="870"/>
      <c r="K259" s="490"/>
      <c r="L259" s="491"/>
      <c r="M259" s="871"/>
      <c r="N259" s="770" t="str">
        <f>IFERROR((L259/67)/(1/(I259*24)/3.6),"")</f>
        <v/>
      </c>
      <c r="O259" s="2330"/>
      <c r="P259" s="291" t="str">
        <f>IFERROR(VLOOKUP(F259,[1]Trainingsarten!$A$9:$N$84,12,FALSE),"")</f>
        <v/>
      </c>
      <c r="Q259" s="292" t="s">
        <v>14</v>
      </c>
      <c r="R259" s="292" t="str">
        <f>IFERROR(VLOOKUP(F259,[1]Trainingsarten!$A$9:$N$84,14,FALSE),"")</f>
        <v/>
      </c>
      <c r="S259" s="293" t="str">
        <f>IFERROR(L259/J259,"")</f>
        <v/>
      </c>
      <c r="T259" s="294">
        <f>T258+(K259-T258)/7</f>
        <v>51.12335010226068</v>
      </c>
      <c r="U259" s="295">
        <f>U258+(K259-U258)/42</f>
        <v>50.663025139019709</v>
      </c>
      <c r="V259" s="296">
        <f t="shared" si="27"/>
        <v>-7.7451997736416587</v>
      </c>
      <c r="W259" s="297">
        <f t="shared" si="28"/>
        <v>1.0090860141489348</v>
      </c>
    </row>
    <row r="260" spans="2:23" ht="16" thickBot="1" x14ac:dyDescent="0.25">
      <c r="B260" s="24">
        <f>SUM(H258:H264)</f>
        <v>33.200000000000003</v>
      </c>
      <c r="C260" s="484">
        <v>43348</v>
      </c>
      <c r="D260" s="485" t="s">
        <v>204</v>
      </c>
      <c r="E260" s="2119"/>
      <c r="F260" s="867" t="s">
        <v>91</v>
      </c>
      <c r="G260" s="487">
        <v>4.462962962962963E-2</v>
      </c>
      <c r="H260" s="868">
        <v>11.6</v>
      </c>
      <c r="I260" s="869">
        <f t="shared" si="26"/>
        <v>3.8473818646232441E-3</v>
      </c>
      <c r="J260" s="870">
        <v>126</v>
      </c>
      <c r="K260" s="490">
        <v>64</v>
      </c>
      <c r="L260" s="491">
        <v>213</v>
      </c>
      <c r="M260" s="871"/>
      <c r="N260" s="770">
        <f>IFERROR((L260/67)/(1/(I260*24)/3.6),"")</f>
        <v>1.0567781780751415</v>
      </c>
      <c r="O260" s="2330" t="s">
        <v>103</v>
      </c>
      <c r="P260" s="291" t="str">
        <f>IFERROR(VLOOKUP(F260,[1]Trainingsarten!$A$9:$N$84,12,FALSE),"")</f>
        <v/>
      </c>
      <c r="Q260" s="292" t="s">
        <v>14</v>
      </c>
      <c r="R260" s="292" t="str">
        <f>IFERROR(VLOOKUP(F260,[1]Trainingsarten!$A$9:$N$84,14,FALSE),"")</f>
        <v/>
      </c>
      <c r="S260" s="293">
        <f>IFERROR(L260/J260,"")</f>
        <v>1.6904761904761905</v>
      </c>
      <c r="T260" s="294">
        <f>T259+(K260-T259)/7</f>
        <v>52.962871516223437</v>
      </c>
      <c r="U260" s="295">
        <f>U259+(K260-U259)/42</f>
        <v>50.980572159519241</v>
      </c>
      <c r="V260" s="296">
        <f t="shared" si="27"/>
        <v>-0.46032496324097139</v>
      </c>
      <c r="W260" s="297">
        <f t="shared" si="28"/>
        <v>1.0388834270141485</v>
      </c>
    </row>
    <row r="261" spans="2:23" ht="15" x14ac:dyDescent="0.2">
      <c r="B261" s="26" t="s">
        <v>9</v>
      </c>
      <c r="C261" s="484">
        <v>43349</v>
      </c>
      <c r="D261" s="485"/>
      <c r="E261" s="2119"/>
      <c r="F261" s="867"/>
      <c r="G261" s="487"/>
      <c r="H261" s="868" t="str">
        <f>IFERROR(VLOOKUP(F261,[1]Trainingsarten!$A$9:$K$78,10,FALSE),"")</f>
        <v/>
      </c>
      <c r="I261" s="869" t="str">
        <f t="shared" si="26"/>
        <v/>
      </c>
      <c r="J261" s="870"/>
      <c r="K261" s="490"/>
      <c r="L261" s="491"/>
      <c r="M261" s="871"/>
      <c r="N261" s="770" t="str">
        <f>IFERROR((L261/67)/(1/(I261*24)/3.6),"")</f>
        <v/>
      </c>
      <c r="O261" s="2330"/>
      <c r="P261" s="291" t="str">
        <f>IFERROR(VLOOKUP(F261,[1]Trainingsarten!$A$9:$N$84,12,FALSE),"")</f>
        <v/>
      </c>
      <c r="Q261" s="292" t="s">
        <v>14</v>
      </c>
      <c r="R261" s="292" t="str">
        <f>IFERROR(VLOOKUP(F261,[1]Trainingsarten!$A$9:$N$84,14,FALSE),"")</f>
        <v/>
      </c>
      <c r="S261" s="293" t="str">
        <f>IFERROR(L261/J261,"")</f>
        <v/>
      </c>
      <c r="T261" s="294">
        <f>T260+(K261-T260)/7</f>
        <v>45.396747013905802</v>
      </c>
      <c r="U261" s="295">
        <f>U260+(K261-U260)/42</f>
        <v>49.766749012864018</v>
      </c>
      <c r="V261" s="296">
        <f t="shared" si="27"/>
        <v>-1.9822993567041962</v>
      </c>
      <c r="W261" s="297">
        <f t="shared" si="28"/>
        <v>0.9121903261587645</v>
      </c>
    </row>
    <row r="262" spans="2:23" ht="16" thickBot="1" x14ac:dyDescent="0.25">
      <c r="B262" s="27">
        <f>SUM(K258:K264)</f>
        <v>192</v>
      </c>
      <c r="C262" s="484">
        <v>43350</v>
      </c>
      <c r="D262" s="485" t="s">
        <v>205</v>
      </c>
      <c r="E262" s="2119"/>
      <c r="F262" s="867" t="s">
        <v>79</v>
      </c>
      <c r="G262" s="487">
        <v>3.5613425925925923E-2</v>
      </c>
      <c r="H262" s="868">
        <v>10</v>
      </c>
      <c r="I262" s="869">
        <f t="shared" ref="I262:I325" si="29">IFERROR(G262/H262,"")</f>
        <v>3.5613425925925925E-3</v>
      </c>
      <c r="J262" s="870">
        <v>140</v>
      </c>
      <c r="K262" s="490">
        <v>63</v>
      </c>
      <c r="L262" s="491">
        <v>227</v>
      </c>
      <c r="M262" s="871"/>
      <c r="N262" s="770">
        <f>IFERROR((L262/67)/(1/(I262*24)/3.6),"")</f>
        <v>1.0425059701492536</v>
      </c>
      <c r="O262" s="2330" t="s">
        <v>164</v>
      </c>
      <c r="P262" s="291">
        <f>IFERROR(VLOOKUP(F262,[1]Trainingsarten!$A$9:$N$84,12,FALSE),"")</f>
        <v>248</v>
      </c>
      <c r="Q262" s="292" t="s">
        <v>14</v>
      </c>
      <c r="R262" s="292">
        <f>IFERROR(VLOOKUP(F262,[1]Trainingsarten!$A$9:$N$84,14,FALSE),"")</f>
        <v>273</v>
      </c>
      <c r="S262" s="293">
        <f>IFERROR(L262/J262,"")</f>
        <v>1.6214285714285714</v>
      </c>
      <c r="T262" s="294">
        <f>T261+(K262-T261)/7</f>
        <v>47.911497440490685</v>
      </c>
      <c r="U262" s="295">
        <f>U261+(K262-U261)/42</f>
        <v>50.08182641731964</v>
      </c>
      <c r="V262" s="296">
        <f t="shared" si="27"/>
        <v>4.3700019989582159</v>
      </c>
      <c r="W262" s="297">
        <f t="shared" si="28"/>
        <v>0.9566643404986046</v>
      </c>
    </row>
    <row r="263" spans="2:23" ht="15" x14ac:dyDescent="0.2">
      <c r="B263" s="28" t="s">
        <v>20</v>
      </c>
      <c r="C263" s="484">
        <v>43351</v>
      </c>
      <c r="D263" s="485" t="s">
        <v>206</v>
      </c>
      <c r="E263" s="2119"/>
      <c r="F263" s="867" t="s">
        <v>131</v>
      </c>
      <c r="G263" s="487">
        <v>4.520833333333333E-2</v>
      </c>
      <c r="H263" s="868">
        <v>11.6</v>
      </c>
      <c r="I263" s="869">
        <f t="shared" si="29"/>
        <v>3.8972701149425286E-3</v>
      </c>
      <c r="J263" s="870">
        <v>132</v>
      </c>
      <c r="K263" s="490">
        <v>65</v>
      </c>
      <c r="L263" s="491">
        <v>211</v>
      </c>
      <c r="M263" s="871"/>
      <c r="N263" s="770">
        <f>IFERROR((L263/67)/(1/(I263*24)/3.6),"")</f>
        <v>1.0604297478126608</v>
      </c>
      <c r="O263" s="2330" t="s">
        <v>103</v>
      </c>
      <c r="P263" s="291" t="str">
        <f>IFERROR(VLOOKUP(F263,[1]Trainingsarten!$A$9:$N$84,12,FALSE),"")</f>
        <v/>
      </c>
      <c r="Q263" s="292" t="s">
        <v>14</v>
      </c>
      <c r="R263" s="292" t="str">
        <f>IFERROR(VLOOKUP(F263,[1]Trainingsarten!$A$9:$N$84,14,FALSE),"")</f>
        <v/>
      </c>
      <c r="S263" s="293">
        <f>IFERROR(L263/J263,"")</f>
        <v>1.5984848484848484</v>
      </c>
      <c r="T263" s="294">
        <f>T262+(K263-T262)/7</f>
        <v>50.352712091849156</v>
      </c>
      <c r="U263" s="295">
        <f>U262+(K263-U262)/42</f>
        <v>50.437021026431076</v>
      </c>
      <c r="V263" s="296">
        <f t="shared" si="27"/>
        <v>2.1703289768289551</v>
      </c>
      <c r="W263" s="297">
        <f t="shared" si="28"/>
        <v>0.99832843151982076</v>
      </c>
    </row>
    <row r="264" spans="2:23" ht="16" thickBot="1" x14ac:dyDescent="0.25">
      <c r="B264" s="29">
        <f>AVERAGE(W258:W264)</f>
        <v>0.99156720722999314</v>
      </c>
      <c r="C264" s="494">
        <v>43352</v>
      </c>
      <c r="D264" s="495"/>
      <c r="E264" s="2120"/>
      <c r="F264" s="872"/>
      <c r="G264" s="497"/>
      <c r="H264" s="873" t="str">
        <f>IFERROR(VLOOKUP(F264,[1]Trainingsarten!$A$9:$K$78,10,FALSE),"")</f>
        <v/>
      </c>
      <c r="I264" s="874" t="str">
        <f t="shared" si="29"/>
        <v/>
      </c>
      <c r="J264" s="875"/>
      <c r="K264" s="501"/>
      <c r="L264" s="502"/>
      <c r="M264" s="876"/>
      <c r="N264" s="877" t="str">
        <f>IFERROR((L264/67)/(1/(I264*24)/3.6),"")</f>
        <v/>
      </c>
      <c r="O264" s="2331"/>
      <c r="P264" s="313" t="str">
        <f>IFERROR(VLOOKUP(F264,[1]Trainingsarten!$A$9:$N$84,12,FALSE),"")</f>
        <v/>
      </c>
      <c r="Q264" s="314" t="s">
        <v>14</v>
      </c>
      <c r="R264" s="314" t="str">
        <f>IFERROR(VLOOKUP(F264,[1]Trainingsarten!$A$9:$N$84,14,FALSE),"")</f>
        <v/>
      </c>
      <c r="S264" s="43" t="str">
        <f>IFERROR(L264/J264,"")</f>
        <v/>
      </c>
      <c r="T264" s="315">
        <f>T263+(K264-T263)/7</f>
        <v>43.159467507299276</v>
      </c>
      <c r="U264" s="45">
        <f>U263+(K264-U263)/42</f>
        <v>49.236139573420814</v>
      </c>
      <c r="V264" s="316">
        <f t="shared" si="27"/>
        <v>8.4308934581919459E-2</v>
      </c>
      <c r="W264" s="82">
        <f t="shared" si="28"/>
        <v>0.87658106182228157</v>
      </c>
    </row>
    <row r="265" spans="2:23" ht="16" thickBot="1" x14ac:dyDescent="0.25">
      <c r="B265" s="878">
        <f>B258+1</f>
        <v>37</v>
      </c>
      <c r="C265" s="879">
        <v>43353</v>
      </c>
      <c r="D265" s="506" t="s">
        <v>207</v>
      </c>
      <c r="E265" s="2121"/>
      <c r="F265" s="880" t="s">
        <v>81</v>
      </c>
      <c r="G265" s="508">
        <v>2.0555555555555556E-2</v>
      </c>
      <c r="H265" s="881">
        <v>5.4</v>
      </c>
      <c r="I265" s="882">
        <f t="shared" si="29"/>
        <v>3.8065843621399175E-3</v>
      </c>
      <c r="J265" s="513">
        <v>139</v>
      </c>
      <c r="K265" s="512">
        <v>36</v>
      </c>
      <c r="L265" s="513">
        <v>211</v>
      </c>
      <c r="M265" s="761"/>
      <c r="N265" s="762">
        <f>IFERROR((L265/67)/(1/(I265*24)/3.6),"")</f>
        <v>1.0357545605306799</v>
      </c>
      <c r="O265" s="2332" t="s">
        <v>164</v>
      </c>
      <c r="P265" s="319" t="str">
        <f>IFERROR(VLOOKUP(F265,[1]Trainingsarten!$A$9:$N$84,12,FALSE),"")</f>
        <v/>
      </c>
      <c r="Q265" s="61" t="s">
        <v>14</v>
      </c>
      <c r="R265" s="61" t="str">
        <f>IFERROR(VLOOKUP(F265,[1]Trainingsarten!$A$9:$N$84,14,FALSE),"")</f>
        <v/>
      </c>
      <c r="S265" s="883">
        <f>IFERROR(L265/J265,"")</f>
        <v>1.5179856115107915</v>
      </c>
      <c r="T265" s="321">
        <f>T264+(K265-T264)/7</f>
        <v>42.136686434827951</v>
      </c>
      <c r="U265" s="50">
        <f>U264+(K265-U264)/42</f>
        <v>48.92099339310127</v>
      </c>
      <c r="V265" s="120">
        <f t="shared" si="27"/>
        <v>6.0766720661215388</v>
      </c>
      <c r="W265" s="884">
        <f t="shared" si="28"/>
        <v>0.86132115299134482</v>
      </c>
    </row>
    <row r="266" spans="2:23" ht="15" x14ac:dyDescent="0.2">
      <c r="B266" s="885" t="s">
        <v>19</v>
      </c>
      <c r="C266" s="484">
        <v>43354</v>
      </c>
      <c r="D266" s="485"/>
      <c r="E266" s="2119"/>
      <c r="F266" s="886"/>
      <c r="G266" s="487"/>
      <c r="H266" s="868" t="str">
        <f>IFERROR(VLOOKUP(F266,[1]Trainingsarten!$A$9:$K$78,10,FALSE),"")</f>
        <v/>
      </c>
      <c r="I266" s="887" t="str">
        <f t="shared" si="29"/>
        <v/>
      </c>
      <c r="J266" s="491"/>
      <c r="K266" s="490"/>
      <c r="L266" s="491"/>
      <c r="M266" s="871"/>
      <c r="N266" s="770" t="str">
        <f>IFERROR((L266/67)/(1/(I266*24)/3.6),"")</f>
        <v/>
      </c>
      <c r="O266" s="2330"/>
      <c r="P266" s="291" t="str">
        <f>IFERROR(VLOOKUP(F266,[1]Trainingsarten!$A$9:$N$84,12,FALSE),"")</f>
        <v/>
      </c>
      <c r="Q266" s="292" t="s">
        <v>14</v>
      </c>
      <c r="R266" s="292" t="str">
        <f>IFERROR(VLOOKUP(F266,[1]Trainingsarten!$A$9:$N$84,14,FALSE),"")</f>
        <v/>
      </c>
      <c r="S266" s="293" t="str">
        <f>IFERROR(L266/J266,"")</f>
        <v/>
      </c>
      <c r="T266" s="294">
        <f>T265+(K266-T265)/7</f>
        <v>36.117159801281097</v>
      </c>
      <c r="U266" s="295">
        <f>U265+(K266-U265)/42</f>
        <v>47.75620783612267</v>
      </c>
      <c r="V266" s="296">
        <f t="shared" si="27"/>
        <v>6.7843069582733193</v>
      </c>
      <c r="W266" s="297">
        <f t="shared" si="28"/>
        <v>0.75628198799240032</v>
      </c>
    </row>
    <row r="267" spans="2:23" ht="16" thickBot="1" x14ac:dyDescent="0.25">
      <c r="B267" s="24">
        <f>SUM(H265:H271)</f>
        <v>33.394999999999996</v>
      </c>
      <c r="C267" s="484">
        <v>43355</v>
      </c>
      <c r="D267" s="485" t="s">
        <v>208</v>
      </c>
      <c r="E267" s="2119"/>
      <c r="F267" s="886" t="s">
        <v>84</v>
      </c>
      <c r="G267" s="487">
        <v>2.8009259259259262E-2</v>
      </c>
      <c r="H267" s="888">
        <v>6.9</v>
      </c>
      <c r="I267" s="887">
        <f t="shared" si="29"/>
        <v>4.0593129361245301E-3</v>
      </c>
      <c r="J267" s="491">
        <v>131</v>
      </c>
      <c r="K267" s="490">
        <v>37</v>
      </c>
      <c r="L267" s="491">
        <v>203</v>
      </c>
      <c r="M267" s="871"/>
      <c r="N267" s="770">
        <f>IFERROR((L267/67)/(1/(I267*24)/3.6),"")</f>
        <v>1.062643305213065</v>
      </c>
      <c r="O267" s="2330" t="s">
        <v>164</v>
      </c>
      <c r="P267" s="291" t="str">
        <f>IFERROR(VLOOKUP(F267,[1]Trainingsarten!$A$9:$N$84,12,FALSE),"")</f>
        <v/>
      </c>
      <c r="Q267" s="292" t="s">
        <v>14</v>
      </c>
      <c r="R267" s="292" t="str">
        <f>IFERROR(VLOOKUP(F267,[1]Trainingsarten!$A$9:$N$84,14,FALSE),"")</f>
        <v/>
      </c>
      <c r="S267" s="293">
        <f>IFERROR(L267/J267,"")</f>
        <v>1.5496183206106871</v>
      </c>
      <c r="T267" s="294">
        <f>T266+(K267-T266)/7</f>
        <v>36.243279829669511</v>
      </c>
      <c r="U267" s="295">
        <f>U266+(K267-U266)/42</f>
        <v>47.500107649548319</v>
      </c>
      <c r="V267" s="296">
        <f t="shared" si="27"/>
        <v>11.639048034841572</v>
      </c>
      <c r="W267" s="297">
        <f t="shared" si="28"/>
        <v>0.76301468824174656</v>
      </c>
    </row>
    <row r="268" spans="2:23" ht="15" x14ac:dyDescent="0.2">
      <c r="B268" s="26" t="s">
        <v>9</v>
      </c>
      <c r="C268" s="484">
        <v>43356</v>
      </c>
      <c r="D268" s="485"/>
      <c r="E268" s="2119"/>
      <c r="F268" s="886"/>
      <c r="G268" s="487"/>
      <c r="H268" s="888" t="str">
        <f>IFERROR(VLOOKUP(F268,[1]Trainingsarten!$A$9:$K$78,10,FALSE),"")</f>
        <v/>
      </c>
      <c r="I268" s="887" t="str">
        <f t="shared" si="29"/>
        <v/>
      </c>
      <c r="J268" s="491"/>
      <c r="K268" s="490"/>
      <c r="L268" s="491"/>
      <c r="M268" s="889"/>
      <c r="N268" s="770" t="str">
        <f>IFERROR((L268/67)/(1/(I268*24)/3.6),"")</f>
        <v/>
      </c>
      <c r="O268" s="2330"/>
      <c r="P268" s="291" t="str">
        <f>IFERROR(VLOOKUP(F268,[1]Trainingsarten!$A$9:$N$84,12,FALSE),"")</f>
        <v/>
      </c>
      <c r="Q268" s="292" t="s">
        <v>14</v>
      </c>
      <c r="R268" s="292" t="str">
        <f>IFERROR(VLOOKUP(F268,[1]Trainingsarten!$A$9:$N$84,14,FALSE),"")</f>
        <v/>
      </c>
      <c r="S268" s="293" t="str">
        <f>IFERROR(L268/J268,"")</f>
        <v/>
      </c>
      <c r="T268" s="294">
        <f>T267+(K268-T267)/7</f>
        <v>31.06566842543101</v>
      </c>
      <c r="U268" s="295">
        <f>U267+(K268-U267)/42</f>
        <v>46.369152705511453</v>
      </c>
      <c r="V268" s="296">
        <f t="shared" si="27"/>
        <v>11.256827819878808</v>
      </c>
      <c r="W268" s="297">
        <f t="shared" si="28"/>
        <v>0.66996411650494825</v>
      </c>
    </row>
    <row r="269" spans="2:23" ht="16" thickBot="1" x14ac:dyDescent="0.25">
      <c r="B269" s="27">
        <f>SUM(K265:K271)</f>
        <v>215</v>
      </c>
      <c r="C269" s="484">
        <v>43357</v>
      </c>
      <c r="D269" s="485"/>
      <c r="E269" s="2119"/>
      <c r="F269" s="886"/>
      <c r="G269" s="487"/>
      <c r="H269" s="888" t="str">
        <f>IFERROR(VLOOKUP(F269,[1]Trainingsarten!$A$9:$K$78,10,FALSE),"")</f>
        <v/>
      </c>
      <c r="I269" s="887" t="str">
        <f t="shared" si="29"/>
        <v/>
      </c>
      <c r="J269" s="491"/>
      <c r="K269" s="490"/>
      <c r="L269" s="491"/>
      <c r="M269" s="889"/>
      <c r="N269" s="770" t="str">
        <f>IFERROR((L269/67)/(1/(I269*24)/3.6),"")</f>
        <v/>
      </c>
      <c r="O269" s="2330"/>
      <c r="P269" s="291" t="str">
        <f>IFERROR(VLOOKUP(F269,[1]Trainingsarten!$A$9:$N$84,12,FALSE),"")</f>
        <v/>
      </c>
      <c r="Q269" s="292" t="s">
        <v>14</v>
      </c>
      <c r="R269" s="292" t="str">
        <f>IFERROR(VLOOKUP(F269,[1]Trainingsarten!$A$9:$N$84,14,FALSE),"")</f>
        <v/>
      </c>
      <c r="S269" s="293" t="str">
        <f>IFERROR(L269/J269,"")</f>
        <v/>
      </c>
      <c r="T269" s="294">
        <f>T268+(K269-T268)/7</f>
        <v>26.627715793226578</v>
      </c>
      <c r="U269" s="295">
        <f>U268+(K269-U268)/42</f>
        <v>45.265125260142135</v>
      </c>
      <c r="V269" s="296">
        <f t="shared" si="27"/>
        <v>15.303484280080443</v>
      </c>
      <c r="W269" s="297">
        <f t="shared" si="28"/>
        <v>0.58826117546775936</v>
      </c>
    </row>
    <row r="270" spans="2:23" ht="15" x14ac:dyDescent="0.2">
      <c r="B270" s="28" t="s">
        <v>20</v>
      </c>
      <c r="C270" s="890">
        <v>43358</v>
      </c>
      <c r="D270" s="891" t="s">
        <v>209</v>
      </c>
      <c r="E270" s="2138" t="s">
        <v>33</v>
      </c>
      <c r="F270" s="892" t="s">
        <v>34</v>
      </c>
      <c r="G270" s="893">
        <v>6.4201388888888891E-2</v>
      </c>
      <c r="H270" s="894">
        <v>21.094999999999999</v>
      </c>
      <c r="I270" s="895">
        <f>IFERROR(G270/H270,"")</f>
        <v>3.0434410471149036E-3</v>
      </c>
      <c r="J270" s="896">
        <v>164</v>
      </c>
      <c r="K270" s="897">
        <v>142</v>
      </c>
      <c r="L270" s="896">
        <v>266</v>
      </c>
      <c r="M270" s="898"/>
      <c r="N270" s="899">
        <f>IFERROR((L270/67)/(1/(I270*24)/3.6),"")</f>
        <v>1.0439638734509487</v>
      </c>
      <c r="O270" s="2343" t="s">
        <v>164</v>
      </c>
      <c r="P270" s="900" t="str">
        <f>IFERROR(VLOOKUP(F270,[1]Trainingsarten!$A$9:$N$84,12,FALSE),"")</f>
        <v/>
      </c>
      <c r="Q270" s="901" t="s">
        <v>14</v>
      </c>
      <c r="R270" s="901" t="str">
        <f>IFERROR(VLOOKUP(F270,[1]Trainingsarten!$A$9:$N$84,14,FALSE),"")</f>
        <v/>
      </c>
      <c r="S270" s="293">
        <f>IFERROR(L270/J270,"")</f>
        <v>1.6219512195121952</v>
      </c>
      <c r="T270" s="294">
        <f>T269+(K270-T269)/7</f>
        <v>43.109470679908497</v>
      </c>
      <c r="U270" s="295">
        <f>U269+(K270-U269)/42</f>
        <v>47.568336563472087</v>
      </c>
      <c r="V270" s="296">
        <f t="shared" ref="V270:V333" si="30">U269-T269</f>
        <v>18.637409466915557</v>
      </c>
      <c r="W270" s="297">
        <f t="shared" si="28"/>
        <v>0.90626399395711532</v>
      </c>
    </row>
    <row r="271" spans="2:23" ht="16" thickBot="1" x14ac:dyDescent="0.25">
      <c r="B271" s="29">
        <f>AVERAGE(W265:W271)</f>
        <v>0.76297872997848093</v>
      </c>
      <c r="C271" s="133">
        <v>43359</v>
      </c>
      <c r="D271" s="362"/>
      <c r="E271" s="2115"/>
      <c r="F271" s="727"/>
      <c r="G271" s="70"/>
      <c r="H271" s="728"/>
      <c r="I271" s="844" t="str">
        <f t="shared" si="29"/>
        <v/>
      </c>
      <c r="J271" s="75"/>
      <c r="K271" s="74"/>
      <c r="L271" s="75"/>
      <c r="M271" s="637"/>
      <c r="N271" s="77" t="str">
        <f>IFERROR((L271/67)/(1/(I271*24)/3.6),"")</f>
        <v/>
      </c>
      <c r="O271" s="2316"/>
      <c r="P271" s="78" t="str">
        <f>IFERROR(VLOOKUP(F271,[1]Trainingsarten!$A$9:$N$84,12,FALSE),"")</f>
        <v/>
      </c>
      <c r="Q271" s="79" t="s">
        <v>14</v>
      </c>
      <c r="R271" s="79" t="str">
        <f>IFERROR(VLOOKUP(F271,[1]Trainingsarten!$A$9:$N$84,14,FALSE),"")</f>
        <v/>
      </c>
      <c r="S271" s="43" t="str">
        <f>IFERROR(L271/J271,"")</f>
        <v/>
      </c>
      <c r="T271" s="80">
        <f>T270+(K271-T270)/7</f>
        <v>36.950974868492999</v>
      </c>
      <c r="U271" s="362">
        <f>U270+(K271-U270)/42</f>
        <v>46.435757121484656</v>
      </c>
      <c r="V271" s="81">
        <f t="shared" si="30"/>
        <v>4.4588658835635897</v>
      </c>
      <c r="W271" s="845">
        <f t="shared" si="28"/>
        <v>0.79574399469405255</v>
      </c>
    </row>
    <row r="272" spans="2:23" ht="16" thickBot="1" x14ac:dyDescent="0.25">
      <c r="B272" s="902">
        <f>B265+1</f>
        <v>38</v>
      </c>
      <c r="C272" s="903">
        <v>43360</v>
      </c>
      <c r="D272" s="904"/>
      <c r="E272" s="2139"/>
      <c r="F272" s="905"/>
      <c r="G272" s="906"/>
      <c r="H272" s="907" t="str">
        <f>IFERROR(VLOOKUP(F272,[1]Trainingsarten!$A$9:$K$78,10,FALSE),"")</f>
        <v/>
      </c>
      <c r="I272" s="908" t="str">
        <f t="shared" si="29"/>
        <v/>
      </c>
      <c r="J272" s="909"/>
      <c r="K272" s="910"/>
      <c r="L272" s="911"/>
      <c r="M272" s="912"/>
      <c r="N272" s="913" t="str">
        <f>IFERROR((L272/67)/(1/(I272*24)/3.6),"")</f>
        <v/>
      </c>
      <c r="O272" s="2344"/>
      <c r="P272" s="914" t="str">
        <f>IFERROR(VLOOKUP(F272,[1]Trainingsarten!$A$9:$N$84,12,FALSE),"")</f>
        <v/>
      </c>
      <c r="Q272" s="915" t="s">
        <v>14</v>
      </c>
      <c r="R272" s="915" t="str">
        <f>IFERROR(VLOOKUP(F272,[1]Trainingsarten!$A$9:$N$84,14,FALSE),"")</f>
        <v/>
      </c>
      <c r="S272" s="916" t="str">
        <f>IFERROR(L272/J272,"")</f>
        <v/>
      </c>
      <c r="T272" s="917">
        <f>T271+(K272-T271)/7</f>
        <v>31.672264172993998</v>
      </c>
      <c r="U272" s="904">
        <f>U271+(K272-U271)/42</f>
        <v>45.3301438566874</v>
      </c>
      <c r="V272" s="918">
        <f t="shared" si="30"/>
        <v>9.484782252991657</v>
      </c>
      <c r="W272" s="322">
        <f t="shared" si="28"/>
        <v>0.69870204412160708</v>
      </c>
    </row>
    <row r="273" spans="1:23" ht="15" x14ac:dyDescent="0.2">
      <c r="B273" s="919" t="s">
        <v>19</v>
      </c>
      <c r="C273" s="298">
        <v>43361</v>
      </c>
      <c r="D273" s="295"/>
      <c r="E273" s="2111"/>
      <c r="F273" s="324"/>
      <c r="G273" s="325"/>
      <c r="H273" s="920" t="str">
        <f>IFERROR(VLOOKUP(F273,[1]Trainingsarten!$A$9:$K$78,10,FALSE),"")</f>
        <v/>
      </c>
      <c r="I273" s="921" t="str">
        <f t="shared" si="29"/>
        <v/>
      </c>
      <c r="J273" s="922"/>
      <c r="K273" s="289"/>
      <c r="L273" s="290"/>
      <c r="M273" s="923"/>
      <c r="N273" s="127" t="str">
        <f>IFERROR((L273/67)/(1/(I273*24)/3.6),"")</f>
        <v/>
      </c>
      <c r="O273" s="2324"/>
      <c r="P273" s="291" t="str">
        <f>IFERROR(VLOOKUP(F273,[1]Trainingsarten!$A$9:$N$84,12,FALSE),"")</f>
        <v/>
      </c>
      <c r="Q273" s="292" t="s">
        <v>14</v>
      </c>
      <c r="R273" s="292" t="str">
        <f>IFERROR(VLOOKUP(F273,[1]Trainingsarten!$A$9:$N$84,14,FALSE),"")</f>
        <v/>
      </c>
      <c r="S273" s="293" t="str">
        <f>IFERROR(L273/J273,"")</f>
        <v/>
      </c>
      <c r="T273" s="294">
        <f>T272+(K273-T272)/7</f>
        <v>27.147655005423427</v>
      </c>
      <c r="U273" s="295">
        <f>U272+(K273-U272)/42</f>
        <v>44.250854717242461</v>
      </c>
      <c r="V273" s="296">
        <f t="shared" si="30"/>
        <v>13.657879683693402</v>
      </c>
      <c r="W273" s="297">
        <f t="shared" si="28"/>
        <v>0.61349447776531363</v>
      </c>
    </row>
    <row r="274" spans="1:23" ht="16" thickBot="1" x14ac:dyDescent="0.25">
      <c r="B274" s="24">
        <f>SUM(H272:H278)</f>
        <v>21.48</v>
      </c>
      <c r="C274" s="298">
        <v>43362</v>
      </c>
      <c r="D274" s="295"/>
      <c r="E274" s="2111"/>
      <c r="F274" s="324"/>
      <c r="G274" s="325"/>
      <c r="H274" s="920" t="str">
        <f>IFERROR(VLOOKUP(F274,[1]Trainingsarten!$A$9:$K$78,10,FALSE),"")</f>
        <v/>
      </c>
      <c r="I274" s="921" t="str">
        <f t="shared" si="29"/>
        <v/>
      </c>
      <c r="J274" s="922"/>
      <c r="K274" s="289"/>
      <c r="L274" s="290"/>
      <c r="M274" s="923"/>
      <c r="N274" s="127" t="str">
        <f>IFERROR((L274/67)/(1/(I274*24)/3.6),"")</f>
        <v/>
      </c>
      <c r="O274" s="2324"/>
      <c r="P274" s="291" t="str">
        <f>IFERROR(VLOOKUP(F274,[1]Trainingsarten!$A$9:$N$84,12,FALSE),"")</f>
        <v/>
      </c>
      <c r="Q274" s="292" t="s">
        <v>14</v>
      </c>
      <c r="R274" s="292" t="str">
        <f>IFERROR(VLOOKUP(F274,[1]Trainingsarten!$A$9:$N$84,14,FALSE),"")</f>
        <v/>
      </c>
      <c r="S274" s="293" t="str">
        <f>IFERROR(L274/J274,"")</f>
        <v/>
      </c>
      <c r="T274" s="294">
        <f>T273+(K274-T273)/7</f>
        <v>23.269418576077225</v>
      </c>
      <c r="U274" s="295">
        <f>U273+(K274-U273)/42</f>
        <v>43.197262938260501</v>
      </c>
      <c r="V274" s="296">
        <f t="shared" si="30"/>
        <v>17.103199711819034</v>
      </c>
      <c r="W274" s="297">
        <f t="shared" si="28"/>
        <v>0.53867807803783629</v>
      </c>
    </row>
    <row r="275" spans="1:23" ht="15" x14ac:dyDescent="0.2">
      <c r="B275" s="26" t="s">
        <v>9</v>
      </c>
      <c r="C275" s="298">
        <v>43363</v>
      </c>
      <c r="D275" s="295" t="s">
        <v>210</v>
      </c>
      <c r="E275" s="2111"/>
      <c r="F275" s="324" t="s">
        <v>91</v>
      </c>
      <c r="G275" s="325">
        <v>4.4444444444444446E-2</v>
      </c>
      <c r="H275" s="920">
        <v>11.51</v>
      </c>
      <c r="I275" s="921">
        <f t="shared" si="29"/>
        <v>3.8613765807510381E-3</v>
      </c>
      <c r="J275" s="922">
        <v>138</v>
      </c>
      <c r="K275" s="289">
        <v>67</v>
      </c>
      <c r="L275" s="290">
        <v>215</v>
      </c>
      <c r="M275" s="923"/>
      <c r="N275" s="127">
        <f>IFERROR((L275/67)/(1/(I275*24)/3.6),"")</f>
        <v>1.0705810651347953</v>
      </c>
      <c r="O275" s="2324" t="s">
        <v>103</v>
      </c>
      <c r="P275" s="291" t="str">
        <f>IFERROR(VLOOKUP(F275,[1]Trainingsarten!$A$9:$N$84,12,FALSE),"")</f>
        <v/>
      </c>
      <c r="Q275" s="292" t="s">
        <v>14</v>
      </c>
      <c r="R275" s="292" t="str">
        <f>IFERROR(VLOOKUP(F275,[1]Trainingsarten!$A$9:$N$84,14,FALSE),"")</f>
        <v/>
      </c>
      <c r="S275" s="293">
        <f>IFERROR(L275/J275,"")</f>
        <v>1.5579710144927537</v>
      </c>
      <c r="T275" s="294">
        <f>T274+(K275-T274)/7</f>
        <v>29.516644493780479</v>
      </c>
      <c r="U275" s="295">
        <f>U274+(K275-U274)/42</f>
        <v>43.763994773063821</v>
      </c>
      <c r="V275" s="296">
        <f t="shared" si="30"/>
        <v>19.927844362183276</v>
      </c>
      <c r="W275" s="297">
        <f t="shared" si="28"/>
        <v>0.67445041630312041</v>
      </c>
    </row>
    <row r="276" spans="1:23" ht="16" thickBot="1" x14ac:dyDescent="0.25">
      <c r="B276" s="27">
        <f>SUM(K272:K278)</f>
        <v>131</v>
      </c>
      <c r="C276" s="298">
        <v>43364</v>
      </c>
      <c r="D276" s="295"/>
      <c r="E276" s="2111"/>
      <c r="F276" s="324"/>
      <c r="G276" s="325"/>
      <c r="H276" s="920"/>
      <c r="I276" s="921"/>
      <c r="J276" s="922"/>
      <c r="K276" s="289"/>
      <c r="L276" s="290"/>
      <c r="M276" s="923"/>
      <c r="N276" s="127" t="str">
        <f>IFERROR((L276/67)/(1/(I276*24)/3.6),"")</f>
        <v/>
      </c>
      <c r="O276" s="2324"/>
      <c r="P276" s="291" t="str">
        <f>IFERROR(VLOOKUP(F276,[1]Trainingsarten!$A$9:$N$84,12,FALSE),"")</f>
        <v/>
      </c>
      <c r="Q276" s="292" t="s">
        <v>14</v>
      </c>
      <c r="R276" s="292" t="str">
        <f>IFERROR(VLOOKUP(F276,[1]Trainingsarten!$A$9:$N$84,14,FALSE),"")</f>
        <v/>
      </c>
      <c r="S276" s="293" t="str">
        <f>IFERROR(L276/J276,"")</f>
        <v/>
      </c>
      <c r="T276" s="294">
        <f>T275+(K276-T275)/7</f>
        <v>25.299980994668982</v>
      </c>
      <c r="U276" s="295">
        <f>U275+(K276-U275)/42</f>
        <v>42.721994897514683</v>
      </c>
      <c r="V276" s="296">
        <f t="shared" si="30"/>
        <v>14.247350279283342</v>
      </c>
      <c r="W276" s="297">
        <f t="shared" si="28"/>
        <v>0.5922003655344471</v>
      </c>
    </row>
    <row r="277" spans="1:23" ht="15" x14ac:dyDescent="0.2">
      <c r="B277" s="28" t="s">
        <v>20</v>
      </c>
      <c r="C277" s="298">
        <v>43365</v>
      </c>
      <c r="D277" s="295" t="s">
        <v>211</v>
      </c>
      <c r="E277" s="2111"/>
      <c r="F277" s="324" t="s">
        <v>212</v>
      </c>
      <c r="G277" s="325">
        <v>3.770833333333333E-2</v>
      </c>
      <c r="H277" s="920">
        <v>9.9700000000000006</v>
      </c>
      <c r="I277" s="921">
        <f t="shared" si="29"/>
        <v>3.7821798729521894E-3</v>
      </c>
      <c r="J277" s="922">
        <v>135</v>
      </c>
      <c r="K277" s="289">
        <v>64</v>
      </c>
      <c r="L277" s="290">
        <v>221</v>
      </c>
      <c r="M277" s="923"/>
      <c r="N277" s="127">
        <f>IFERROR((L277/67)/(1/(I277*24)/3.6),"")</f>
        <v>1.0778873935238549</v>
      </c>
      <c r="O277" s="2324" t="s">
        <v>103</v>
      </c>
      <c r="P277" s="291" t="str">
        <f>IFERROR(VLOOKUP(F277,[1]Trainingsarten!$A$9:$N$84,12,FALSE),"")</f>
        <v/>
      </c>
      <c r="Q277" s="292" t="s">
        <v>14</v>
      </c>
      <c r="R277" s="292" t="str">
        <f>IFERROR(VLOOKUP(F277,[1]Trainingsarten!$A$9:$N$84,14,FALSE),"")</f>
        <v/>
      </c>
      <c r="S277" s="293">
        <f>IFERROR(L277/J277,"")</f>
        <v>1.6370370370370371</v>
      </c>
      <c r="T277" s="294">
        <f>T276+(K277-T276)/7</f>
        <v>30.828555138287697</v>
      </c>
      <c r="U277" s="295">
        <f>U276+(K277-U276)/42</f>
        <v>43.228614066621475</v>
      </c>
      <c r="V277" s="296">
        <f t="shared" si="30"/>
        <v>17.422013902845702</v>
      </c>
      <c r="W277" s="297">
        <f t="shared" si="28"/>
        <v>0.71315159655075888</v>
      </c>
    </row>
    <row r="278" spans="1:23" ht="16" thickBot="1" x14ac:dyDescent="0.25">
      <c r="B278" s="29">
        <f>AVERAGE(W272:W278)</f>
        <v>0.63669412399534409</v>
      </c>
      <c r="C278" s="247">
        <v>43366</v>
      </c>
      <c r="D278" s="45"/>
      <c r="E278" s="2109"/>
      <c r="F278" s="355"/>
      <c r="G278" s="399"/>
      <c r="H278" s="805" t="str">
        <f>IFERROR(VLOOKUP(F278,[1]Trainingsarten!$A$9:$K$78,10,FALSE),"")</f>
        <v/>
      </c>
      <c r="I278" s="834" t="str">
        <f t="shared" si="29"/>
        <v/>
      </c>
      <c r="J278" s="835"/>
      <c r="K278" s="311"/>
      <c r="L278" s="312"/>
      <c r="M278" s="806"/>
      <c r="N278" s="40" t="str">
        <f>IFERROR((L278/67)/(1/(I278*24)/3.6),"")</f>
        <v/>
      </c>
      <c r="O278" s="2325"/>
      <c r="P278" s="313" t="str">
        <f>IFERROR(VLOOKUP(F278,[1]Trainingsarten!$A$9:$N$84,12,FALSE),"")</f>
        <v/>
      </c>
      <c r="Q278" s="314" t="s">
        <v>14</v>
      </c>
      <c r="R278" s="314" t="str">
        <f>IFERROR(VLOOKUP(F278,[1]Trainingsarten!$A$9:$N$84,14,FALSE),"")</f>
        <v/>
      </c>
      <c r="S278" s="43" t="str">
        <f>IFERROR(L278/J278,"")</f>
        <v/>
      </c>
      <c r="T278" s="315">
        <f>T277+(K278-T277)/7</f>
        <v>26.424475832818025</v>
      </c>
      <c r="U278" s="45">
        <f>U277+(K278-U277)/42</f>
        <v>42.199361350749534</v>
      </c>
      <c r="V278" s="316">
        <f t="shared" si="30"/>
        <v>12.400058928333777</v>
      </c>
      <c r="W278" s="82">
        <f t="shared" si="28"/>
        <v>0.62618188965432486</v>
      </c>
    </row>
    <row r="279" spans="1:23" ht="16" thickBot="1" x14ac:dyDescent="0.25">
      <c r="B279" s="924">
        <f>B272+1</f>
        <v>39</v>
      </c>
      <c r="C279" s="358">
        <v>43367</v>
      </c>
      <c r="D279" s="50"/>
      <c r="E279" s="2101"/>
      <c r="F279" s="51"/>
      <c r="G279" s="925"/>
      <c r="H279" s="926" t="str">
        <f>IFERROR(VLOOKUP(F279,[1]Trainingsarten!$A$9:$K$78,10,FALSE),"")</f>
        <v/>
      </c>
      <c r="I279" s="838" t="str">
        <f t="shared" si="29"/>
        <v/>
      </c>
      <c r="J279" s="57"/>
      <c r="K279" s="56"/>
      <c r="L279" s="57"/>
      <c r="M279" s="839"/>
      <c r="N279" s="59" t="str">
        <f>IFERROR((L279/67)/(1/(I279*24)/3.6),"")</f>
        <v/>
      </c>
      <c r="O279" s="2313"/>
      <c r="P279" s="319" t="str">
        <f>IFERROR(VLOOKUP(F279,[1]Trainingsarten!$A$9:$N$84,12,FALSE),"")</f>
        <v/>
      </c>
      <c r="Q279" s="61" t="s">
        <v>14</v>
      </c>
      <c r="R279" s="61" t="str">
        <f>IFERROR(VLOOKUP(F279,[1]Trainingsarten!$A$9:$N$84,14,FALSE),"")</f>
        <v/>
      </c>
      <c r="S279" s="927" t="str">
        <f>IFERROR(L279/J279,"")</f>
        <v/>
      </c>
      <c r="T279" s="321">
        <f>T278+(K279-T278)/7</f>
        <v>22.649550713844022</v>
      </c>
      <c r="U279" s="50">
        <f>U278+(K279-U278)/42</f>
        <v>41.194614651922166</v>
      </c>
      <c r="V279" s="120">
        <f t="shared" si="30"/>
        <v>15.774885517931509</v>
      </c>
      <c r="W279" s="928">
        <f t="shared" si="28"/>
        <v>0.5498182445745291</v>
      </c>
    </row>
    <row r="280" spans="1:23" ht="15" x14ac:dyDescent="0.2">
      <c r="B280" s="929" t="s">
        <v>19</v>
      </c>
      <c r="C280" s="298">
        <v>43368</v>
      </c>
      <c r="D280" s="295"/>
      <c r="E280" s="2111"/>
      <c r="F280" s="324"/>
      <c r="G280" s="285"/>
      <c r="H280" s="930" t="str">
        <f>IFERROR(VLOOKUP(F280,[1]Trainingsarten!$A$9:$K$78,10,FALSE),"")</f>
        <v/>
      </c>
      <c r="I280" s="656" t="str">
        <f t="shared" si="29"/>
        <v/>
      </c>
      <c r="J280" s="290"/>
      <c r="K280" s="289"/>
      <c r="L280" s="290"/>
      <c r="M280" s="923"/>
      <c r="N280" s="127" t="str">
        <f>IFERROR((L280/67)/(1/(I280*24)/3.6),"")</f>
        <v/>
      </c>
      <c r="O280" s="2324"/>
      <c r="P280" s="291" t="str">
        <f>IFERROR(VLOOKUP(F280,[1]Trainingsarten!$A$9:$N$84,12,FALSE),"")</f>
        <v/>
      </c>
      <c r="Q280" s="292" t="s">
        <v>14</v>
      </c>
      <c r="R280" s="292" t="str">
        <f>IFERROR(VLOOKUP(F280,[1]Trainingsarten!$A$9:$N$84,14,FALSE),"")</f>
        <v/>
      </c>
      <c r="S280" s="293" t="str">
        <f>IFERROR(L280/J280,"")</f>
        <v/>
      </c>
      <c r="T280" s="294">
        <f>T279+(K280-T279)/7</f>
        <v>19.413900611866303</v>
      </c>
      <c r="U280" s="295">
        <f>U279+(K280-U279)/42</f>
        <v>40.213790493543065</v>
      </c>
      <c r="V280" s="296">
        <f t="shared" si="30"/>
        <v>18.545063938078144</v>
      </c>
      <c r="W280" s="297">
        <f t="shared" si="28"/>
        <v>0.48276723913861092</v>
      </c>
    </row>
    <row r="281" spans="1:23" ht="16" thickBot="1" x14ac:dyDescent="0.25">
      <c r="B281" s="24">
        <f>SUM(H279:H285)</f>
        <v>20.259999999999998</v>
      </c>
      <c r="C281" s="298">
        <v>43369</v>
      </c>
      <c r="D281" s="295" t="s">
        <v>213</v>
      </c>
      <c r="E281" s="2111"/>
      <c r="F281" s="324" t="s">
        <v>91</v>
      </c>
      <c r="G281" s="285">
        <v>3.9305555555555559E-2</v>
      </c>
      <c r="H281" s="930">
        <v>10.7</v>
      </c>
      <c r="I281" s="656">
        <f t="shared" si="29"/>
        <v>3.6734164070612676E-3</v>
      </c>
      <c r="J281" s="290">
        <v>137</v>
      </c>
      <c r="K281" s="289">
        <v>65</v>
      </c>
      <c r="L281" s="290"/>
      <c r="M281" s="923"/>
      <c r="N281" s="127"/>
      <c r="O281" s="2324" t="s">
        <v>103</v>
      </c>
      <c r="P281" s="291" t="str">
        <f>IFERROR(VLOOKUP(F281,[1]Trainingsarten!$A$9:$N$84,12,FALSE),"")</f>
        <v/>
      </c>
      <c r="Q281" s="292" t="s">
        <v>14</v>
      </c>
      <c r="R281" s="292" t="str">
        <f>IFERROR(VLOOKUP(F281,[1]Trainingsarten!$A$9:$N$84,14,FALSE),"")</f>
        <v/>
      </c>
      <c r="S281" s="293"/>
      <c r="T281" s="294">
        <f>T280+(K281-T280)/7</f>
        <v>25.926200524456831</v>
      </c>
      <c r="U281" s="295">
        <f>U280+(K281-U280)/42</f>
        <v>40.803938338934898</v>
      </c>
      <c r="V281" s="296">
        <f t="shared" si="30"/>
        <v>20.799889881676762</v>
      </c>
      <c r="W281" s="297">
        <f t="shared" si="28"/>
        <v>0.63538475891966018</v>
      </c>
    </row>
    <row r="282" spans="1:23" ht="15" x14ac:dyDescent="0.2">
      <c r="B282" s="26" t="s">
        <v>9</v>
      </c>
      <c r="C282" s="298">
        <v>43370</v>
      </c>
      <c r="D282" s="295"/>
      <c r="E282" s="2111"/>
      <c r="F282" s="324"/>
      <c r="G282" s="285"/>
      <c r="H282" s="930" t="str">
        <f>IFERROR(VLOOKUP(F282,[1]Trainingsarten!$A$9:$K$78,10,FALSE),"")</f>
        <v/>
      </c>
      <c r="I282" s="656" t="str">
        <f t="shared" si="29"/>
        <v/>
      </c>
      <c r="J282" s="290"/>
      <c r="K282" s="289"/>
      <c r="L282" s="290"/>
      <c r="M282" s="923"/>
      <c r="N282" s="127" t="str">
        <f>IFERROR((L282/67)/(1/(I282*24)/3.6),"")</f>
        <v/>
      </c>
      <c r="O282" s="2324"/>
      <c r="P282" s="291" t="str">
        <f>IFERROR(VLOOKUP(F282,[1]Trainingsarten!$A$9:$N$84,12,FALSE),"")</f>
        <v/>
      </c>
      <c r="Q282" s="292" t="s">
        <v>14</v>
      </c>
      <c r="R282" s="292" t="str">
        <f>IFERROR(VLOOKUP(F282,[1]Trainingsarten!$A$9:$N$84,14,FALSE),"")</f>
        <v/>
      </c>
      <c r="S282" s="293" t="str">
        <f>IFERROR(L282/J282,"")</f>
        <v/>
      </c>
      <c r="T282" s="294">
        <f>T281+(K282-T281)/7</f>
        <v>22.222457592391571</v>
      </c>
      <c r="U282" s="295">
        <f>U281+(K282-U281)/42</f>
        <v>39.832415997531683</v>
      </c>
      <c r="V282" s="296">
        <f t="shared" si="30"/>
        <v>14.877737814478067</v>
      </c>
      <c r="W282" s="297">
        <f t="shared" si="28"/>
        <v>0.55789881270994568</v>
      </c>
    </row>
    <row r="283" spans="1:23" ht="16" thickBot="1" x14ac:dyDescent="0.25">
      <c r="B283" s="27">
        <f>SUM(K279:K285)</f>
        <v>120</v>
      </c>
      <c r="C283" s="298">
        <v>43371</v>
      </c>
      <c r="D283" s="295" t="s">
        <v>214</v>
      </c>
      <c r="E283" s="2111"/>
      <c r="F283" s="324" t="s">
        <v>215</v>
      </c>
      <c r="G283" s="285">
        <v>3.7002314814814814E-2</v>
      </c>
      <c r="H283" s="930">
        <v>9.56</v>
      </c>
      <c r="I283" s="656">
        <f t="shared" si="29"/>
        <v>3.8705350224701686E-3</v>
      </c>
      <c r="J283" s="290">
        <v>137</v>
      </c>
      <c r="K283" s="289">
        <v>55</v>
      </c>
      <c r="L283" s="290">
        <v>213</v>
      </c>
      <c r="M283" s="923"/>
      <c r="N283" s="127">
        <f>IFERROR((L283/67)/(1/(I283*24)/3.6),"")</f>
        <v>1.0631377630675074</v>
      </c>
      <c r="O283" s="2324" t="s">
        <v>103</v>
      </c>
      <c r="P283" s="291" t="str">
        <f>IFERROR(VLOOKUP(F283,[1]Trainingsarten!$A$9:$N$84,12,FALSE),"")</f>
        <v/>
      </c>
      <c r="Q283" s="292" t="s">
        <v>14</v>
      </c>
      <c r="R283" s="292" t="str">
        <f>IFERROR(VLOOKUP(F283,[1]Trainingsarten!$A$9:$N$84,14,FALSE),"")</f>
        <v/>
      </c>
      <c r="S283" s="293">
        <f>IFERROR(L283/J283,"")</f>
        <v>1.5547445255474452</v>
      </c>
      <c r="T283" s="294">
        <f>T282+(K283-T282)/7</f>
        <v>26.904963650621347</v>
      </c>
      <c r="U283" s="295">
        <f>U282+(K283-U282)/42</f>
        <v>40.193548949971408</v>
      </c>
      <c r="V283" s="296">
        <f t="shared" si="30"/>
        <v>17.609958405140112</v>
      </c>
      <c r="W283" s="297">
        <f t="shared" si="28"/>
        <v>0.66938512158032482</v>
      </c>
    </row>
    <row r="284" spans="1:23" ht="15" x14ac:dyDescent="0.2">
      <c r="B284" s="28" t="s">
        <v>20</v>
      </c>
      <c r="C284" s="298">
        <v>43372</v>
      </c>
      <c r="D284" s="295"/>
      <c r="E284" s="2111"/>
      <c r="F284" s="324"/>
      <c r="G284" s="285"/>
      <c r="H284" s="930"/>
      <c r="I284" s="656"/>
      <c r="J284" s="290"/>
      <c r="K284" s="289"/>
      <c r="L284" s="290"/>
      <c r="M284" s="923"/>
      <c r="N284" s="127" t="str">
        <f>IFERROR((L284/67)/(1/(I284*24)/3.6),"")</f>
        <v/>
      </c>
      <c r="O284" s="2324"/>
      <c r="P284" s="291" t="str">
        <f>IFERROR(VLOOKUP(F284,[1]Trainingsarten!$A$9:$N$84,12,FALSE),"")</f>
        <v/>
      </c>
      <c r="Q284" s="292" t="s">
        <v>14</v>
      </c>
      <c r="R284" s="292" t="str">
        <f>IFERROR(VLOOKUP(F284,[1]Trainingsarten!$A$9:$N$84,14,FALSE),"")</f>
        <v/>
      </c>
      <c r="S284" s="293" t="str">
        <f>IFERROR(L284/J284,"")</f>
        <v/>
      </c>
      <c r="T284" s="294">
        <f>T283+(K284-T283)/7</f>
        <v>23.061397414818298</v>
      </c>
      <c r="U284" s="295">
        <f>U283+(K284-U283)/42</f>
        <v>39.236559689257803</v>
      </c>
      <c r="V284" s="296">
        <f t="shared" si="30"/>
        <v>13.288585299350061</v>
      </c>
      <c r="W284" s="297">
        <f t="shared" si="28"/>
        <v>0.58775278968028521</v>
      </c>
    </row>
    <row r="285" spans="1:23" customFormat="1" ht="16" thickBot="1" x14ac:dyDescent="0.25">
      <c r="A285" s="1"/>
      <c r="B285" s="29">
        <f>AVERAGE(W279:W285)</f>
        <v>0.57129751240149074</v>
      </c>
      <c r="C285" s="133">
        <v>43373</v>
      </c>
      <c r="D285" s="362"/>
      <c r="E285" s="2115"/>
      <c r="F285" s="69"/>
      <c r="G285" s="931"/>
      <c r="H285" s="932" t="str">
        <f>IFERROR(VLOOKUP(F285,[1]Trainingsarten!$A$9:$K$78,10,FALSE),"")</f>
        <v/>
      </c>
      <c r="I285" s="844" t="str">
        <f t="shared" si="29"/>
        <v/>
      </c>
      <c r="J285" s="75"/>
      <c r="K285" s="74"/>
      <c r="L285" s="75"/>
      <c r="M285" s="637"/>
      <c r="N285" s="77" t="str">
        <f>IFERROR((L285/67)/(1/(I285*24)/3.6),"")</f>
        <v/>
      </c>
      <c r="O285" s="2316"/>
      <c r="P285" s="78" t="str">
        <f>IFERROR(VLOOKUP(F285,[1]Trainingsarten!$A$9:$N$84,12,FALSE),"")</f>
        <v/>
      </c>
      <c r="Q285" s="79" t="s">
        <v>14</v>
      </c>
      <c r="R285" s="79" t="str">
        <f>IFERROR(VLOOKUP(F285,[1]Trainingsarten!$A$9:$N$84,14,FALSE),"")</f>
        <v/>
      </c>
      <c r="S285" s="43" t="str">
        <f>IFERROR(L285/J285,"")</f>
        <v/>
      </c>
      <c r="T285" s="80">
        <f>T284+(K285-T284)/7</f>
        <v>19.766912069844256</v>
      </c>
      <c r="U285" s="68">
        <f>U284+(K285-U284)/42</f>
        <v>38.30235588713262</v>
      </c>
      <c r="V285" s="81">
        <f t="shared" si="30"/>
        <v>16.175162274439504</v>
      </c>
      <c r="W285" s="845">
        <f t="shared" si="28"/>
        <v>0.51607562020707964</v>
      </c>
    </row>
    <row r="286" spans="1:23" ht="16" thickBot="1" x14ac:dyDescent="0.25">
      <c r="B286" s="933">
        <f>B279+1</f>
        <v>40</v>
      </c>
      <c r="C286" s="934">
        <v>43374</v>
      </c>
      <c r="D286" s="935" t="s">
        <v>216</v>
      </c>
      <c r="E286" s="2140"/>
      <c r="F286" s="936" t="s">
        <v>215</v>
      </c>
      <c r="G286" s="937">
        <v>3.6932870370370366E-2</v>
      </c>
      <c r="H286" s="938">
        <v>9.5500000000000007</v>
      </c>
      <c r="I286" s="939">
        <f t="shared" si="29"/>
        <v>3.8673162691487293E-3</v>
      </c>
      <c r="J286" s="940">
        <v>132</v>
      </c>
      <c r="K286" s="941">
        <v>56</v>
      </c>
      <c r="L286" s="942">
        <v>213</v>
      </c>
      <c r="M286" s="943"/>
      <c r="N286" s="944">
        <f>IFERROR((L286/67)/(1/(I286*24)/3.6),"")</f>
        <v>1.0622536531999687</v>
      </c>
      <c r="O286" s="2345" t="s">
        <v>103</v>
      </c>
      <c r="P286" s="945" t="str">
        <f>IFERROR(VLOOKUP(F286,[1]Trainingsarten!$A$9:$N$84,12,FALSE),"")</f>
        <v/>
      </c>
      <c r="Q286" s="946" t="s">
        <v>14</v>
      </c>
      <c r="R286" s="946" t="str">
        <f>IFERROR(VLOOKUP(F286,[1]Trainingsarten!$A$9:$N$84,14,FALSE),"")</f>
        <v/>
      </c>
      <c r="S286" s="947">
        <f>IFERROR(L286/J286,"")</f>
        <v>1.6136363636363635</v>
      </c>
      <c r="T286" s="948">
        <f>T285+(K286-T285)/7</f>
        <v>24.943067488437933</v>
      </c>
      <c r="U286" s="935">
        <f>U285+(K286-U285)/42</f>
        <v>38.723728366010413</v>
      </c>
      <c r="V286" s="949">
        <f t="shared" si="30"/>
        <v>18.535443817288364</v>
      </c>
      <c r="W286" s="322">
        <f t="shared" si="28"/>
        <v>0.64412876912780959</v>
      </c>
    </row>
    <row r="287" spans="1:23" ht="15" x14ac:dyDescent="0.2">
      <c r="B287" s="950" t="s">
        <v>19</v>
      </c>
      <c r="C287" s="7">
        <v>43375</v>
      </c>
      <c r="D287" s="5"/>
      <c r="E287" s="2098"/>
      <c r="F287" s="951"/>
      <c r="G287" s="325"/>
      <c r="H287" s="952" t="str">
        <f>IFERROR(VLOOKUP(F287,[1]Trainingsarten!$A$9:$K$78,10,FALSE),"")</f>
        <v/>
      </c>
      <c r="I287" s="953" t="str">
        <f t="shared" si="29"/>
        <v/>
      </c>
      <c r="J287" s="954"/>
      <c r="K287" s="289"/>
      <c r="L287" s="290"/>
      <c r="M287" s="955"/>
      <c r="N287" s="127" t="str">
        <f>IFERROR((L287/67)/(1/(I287*24)/3.6),"")</f>
        <v/>
      </c>
      <c r="O287" s="2324"/>
      <c r="P287" s="291" t="str">
        <f>IFERROR(VLOOKUP(F287,[1]Trainingsarten!$A$9:$N$84,12,FALSE),"")</f>
        <v/>
      </c>
      <c r="Q287" s="292" t="s">
        <v>14</v>
      </c>
      <c r="R287" s="292" t="str">
        <f>IFERROR(VLOOKUP(F287,[1]Trainingsarten!$A$9:$N$84,14,FALSE),"")</f>
        <v/>
      </c>
      <c r="S287" s="293" t="str">
        <f>IFERROR(L287/J287,"")</f>
        <v/>
      </c>
      <c r="T287" s="294">
        <f>T286+(K287-T286)/7</f>
        <v>21.379772132946801</v>
      </c>
      <c r="U287" s="295">
        <f>U286+(K287-U286)/42</f>
        <v>37.801734833486357</v>
      </c>
      <c r="V287" s="296">
        <f t="shared" si="30"/>
        <v>13.78066087757248</v>
      </c>
      <c r="W287" s="297">
        <f t="shared" si="28"/>
        <v>0.56557648020978402</v>
      </c>
    </row>
    <row r="288" spans="1:23" ht="16" thickBot="1" x14ac:dyDescent="0.25">
      <c r="B288" s="24">
        <f>SUM(H286:H292)</f>
        <v>37.230000000000004</v>
      </c>
      <c r="C288" s="298">
        <v>43376</v>
      </c>
      <c r="D288" s="295" t="s">
        <v>217</v>
      </c>
      <c r="E288" s="2111"/>
      <c r="F288" s="951" t="s">
        <v>41</v>
      </c>
      <c r="G288" s="325">
        <v>2.4548611111111115E-2</v>
      </c>
      <c r="H288" s="952">
        <f>5.05+1.18+1.54</f>
        <v>7.77</v>
      </c>
      <c r="I288" s="953">
        <v>2.7893518518518519E-3</v>
      </c>
      <c r="J288" s="954"/>
      <c r="K288" s="289">
        <f>7+35+8</f>
        <v>50</v>
      </c>
      <c r="L288" s="290">
        <v>278</v>
      </c>
      <c r="M288" s="955"/>
      <c r="N288" s="127">
        <f>IFERROR((L288/67)/(1/(I288*24)/3.6),"")</f>
        <v>0.99997014925373129</v>
      </c>
      <c r="O288" s="2324" t="s">
        <v>164</v>
      </c>
      <c r="P288" s="291" t="str">
        <f>IFERROR(VLOOKUP(F288,[1]Trainingsarten!$A$9:$N$84,12,FALSE),"")</f>
        <v/>
      </c>
      <c r="Q288" s="292" t="s">
        <v>14</v>
      </c>
      <c r="R288" s="292" t="str">
        <f>IFERROR(VLOOKUP(F288,[1]Trainingsarten!$A$9:$N$84,14,FALSE),"")</f>
        <v/>
      </c>
      <c r="S288" s="293" t="str">
        <f>IFERROR(L288/J288,"")</f>
        <v/>
      </c>
      <c r="T288" s="294">
        <f>T287+(K288-T287)/7</f>
        <v>25.468376113954399</v>
      </c>
      <c r="U288" s="295">
        <f>U287+(K288-U287)/42</f>
        <v>38.092169718403348</v>
      </c>
      <c r="V288" s="296">
        <f t="shared" si="30"/>
        <v>16.421962700539556</v>
      </c>
      <c r="W288" s="297">
        <f t="shared" si="28"/>
        <v>0.66859872520335706</v>
      </c>
    </row>
    <row r="289" spans="1:23" ht="15" x14ac:dyDescent="0.2">
      <c r="B289" s="26" t="s">
        <v>9</v>
      </c>
      <c r="C289" s="298">
        <v>43377</v>
      </c>
      <c r="D289" s="295"/>
      <c r="E289" s="2111"/>
      <c r="F289" s="956"/>
      <c r="G289" s="325"/>
      <c r="H289" s="957" t="str">
        <f>IFERROR(VLOOKUP(F289,[1]Trainingsarten!$A$9:$K$78,10,FALSE),"")</f>
        <v/>
      </c>
      <c r="I289" s="958" t="str">
        <f t="shared" si="29"/>
        <v/>
      </c>
      <c r="J289" s="959"/>
      <c r="K289" s="289"/>
      <c r="L289" s="290"/>
      <c r="M289" s="955"/>
      <c r="N289" s="127" t="str">
        <f>IFERROR((L289/67)/(1/(I289*24)/3.6),"")</f>
        <v/>
      </c>
      <c r="O289" s="2324"/>
      <c r="P289" s="291" t="str">
        <f>IFERROR(VLOOKUP(F289,[1]Trainingsarten!$A$9:$N$84,12,FALSE),"")</f>
        <v/>
      </c>
      <c r="Q289" s="292" t="s">
        <v>14</v>
      </c>
      <c r="R289" s="292" t="str">
        <f>IFERROR(VLOOKUP(F289,[1]Trainingsarten!$A$9:$N$84,14,FALSE),"")</f>
        <v/>
      </c>
      <c r="S289" s="293" t="str">
        <f>IFERROR(L289/J289,"")</f>
        <v/>
      </c>
      <c r="T289" s="294">
        <f>T288+(K289-T288)/7</f>
        <v>21.830036669103769</v>
      </c>
      <c r="U289" s="295">
        <f>U288+(K289-U288)/42</f>
        <v>37.185213296536602</v>
      </c>
      <c r="V289" s="296">
        <f t="shared" si="30"/>
        <v>12.623793604448949</v>
      </c>
      <c r="W289" s="297">
        <f t="shared" si="28"/>
        <v>0.58706229530050857</v>
      </c>
    </row>
    <row r="290" spans="1:23" ht="16" thickBot="1" x14ac:dyDescent="0.25">
      <c r="B290" s="27">
        <f>SUM(K286:K292)</f>
        <v>230</v>
      </c>
      <c r="C290" s="298">
        <v>43378</v>
      </c>
      <c r="D290" s="295" t="s">
        <v>218</v>
      </c>
      <c r="E290" s="2111"/>
      <c r="F290" s="956" t="s">
        <v>215</v>
      </c>
      <c r="G290" s="325">
        <v>3.8773148148148147E-2</v>
      </c>
      <c r="H290" s="957">
        <v>10</v>
      </c>
      <c r="I290" s="958">
        <f t="shared" si="29"/>
        <v>3.8773148148148148E-3</v>
      </c>
      <c r="J290" s="959">
        <v>134</v>
      </c>
      <c r="K290" s="289">
        <v>59</v>
      </c>
      <c r="L290" s="290">
        <v>213</v>
      </c>
      <c r="M290" s="960"/>
      <c r="N290" s="127">
        <f>IFERROR((L290/67)/(1/(I290*24)/3.6),"")</f>
        <v>1.0650000000000002</v>
      </c>
      <c r="O290" s="2324" t="s">
        <v>103</v>
      </c>
      <c r="P290" s="291" t="str">
        <f>IFERROR(VLOOKUP(F290,[1]Trainingsarten!$A$9:$N$84,12,FALSE),"")</f>
        <v/>
      </c>
      <c r="Q290" s="292" t="s">
        <v>14</v>
      </c>
      <c r="R290" s="292" t="str">
        <f>IFERROR(VLOOKUP(F290,[1]Trainingsarten!$A$9:$N$84,14,FALSE),"")</f>
        <v/>
      </c>
      <c r="S290" s="293">
        <f>IFERROR(L290/J290,"")</f>
        <v>1.5895522388059702</v>
      </c>
      <c r="T290" s="294">
        <f>T289+(K290-T289)/7</f>
        <v>27.140031430660372</v>
      </c>
      <c r="U290" s="295">
        <f>U289+(K290-U289)/42</f>
        <v>37.704612979952401</v>
      </c>
      <c r="V290" s="296">
        <f t="shared" si="30"/>
        <v>15.355176627432833</v>
      </c>
      <c r="W290" s="297">
        <f t="shared" si="28"/>
        <v>0.71980665721435111</v>
      </c>
    </row>
    <row r="291" spans="1:23" ht="15" x14ac:dyDescent="0.2">
      <c r="B291" s="28" t="s">
        <v>20</v>
      </c>
      <c r="C291" s="484">
        <v>43379</v>
      </c>
      <c r="D291" s="485"/>
      <c r="E291" s="2119"/>
      <c r="F291" s="961"/>
      <c r="G291" s="962"/>
      <c r="H291" s="963"/>
      <c r="I291" s="964" t="str">
        <f t="shared" si="29"/>
        <v/>
      </c>
      <c r="J291" s="965"/>
      <c r="K291" s="966"/>
      <c r="L291" s="967"/>
      <c r="M291" s="968"/>
      <c r="N291" s="770" t="str">
        <f>IFERROR((L291/67)/(1/(I291*24)/3.6),"")</f>
        <v/>
      </c>
      <c r="O291" s="2346"/>
      <c r="P291" s="291" t="str">
        <f>IFERROR(VLOOKUP(F291,[1]Trainingsarten!$A$9:$N$84,12,FALSE),"")</f>
        <v/>
      </c>
      <c r="Q291" s="292" t="s">
        <v>14</v>
      </c>
      <c r="R291" s="292" t="str">
        <f>IFERROR(VLOOKUP(F291,[1]Trainingsarten!$A$9:$N$84,14,FALSE),"")</f>
        <v/>
      </c>
      <c r="S291" s="293" t="str">
        <f>IFERROR(L291/J291,"")</f>
        <v/>
      </c>
      <c r="T291" s="294">
        <f>T290+(K291-T290)/7</f>
        <v>23.262884083423177</v>
      </c>
      <c r="U291" s="295">
        <f>U290+(K291-U290)/42</f>
        <v>36.806884099477344</v>
      </c>
      <c r="V291" s="296">
        <f t="shared" si="30"/>
        <v>10.564581549292029</v>
      </c>
      <c r="W291" s="297">
        <f t="shared" si="28"/>
        <v>0.63202535755406442</v>
      </c>
    </row>
    <row r="292" spans="1:23" ht="16" thickBot="1" x14ac:dyDescent="0.25">
      <c r="B292" s="29">
        <f>AVERAGE(W286:W292)</f>
        <v>0.65671354058952758</v>
      </c>
      <c r="C292" s="494">
        <v>43380</v>
      </c>
      <c r="D292" s="969" t="s">
        <v>219</v>
      </c>
      <c r="E292" s="2141"/>
      <c r="F292" s="970" t="s">
        <v>212</v>
      </c>
      <c r="G292" s="971">
        <v>3.7812500000000006E-2</v>
      </c>
      <c r="H292" s="805">
        <v>9.91</v>
      </c>
      <c r="I292" s="834">
        <f t="shared" si="29"/>
        <v>3.8155903128153385E-3</v>
      </c>
      <c r="J292" s="835">
        <v>138</v>
      </c>
      <c r="K292" s="311">
        <v>65</v>
      </c>
      <c r="L292" s="972">
        <v>221</v>
      </c>
      <c r="M292" s="973"/>
      <c r="N292" s="40">
        <f>IFERROR((L292/67)/(1/(I292*24)/3.6),"")</f>
        <v>1.0874090696868837</v>
      </c>
      <c r="O292" s="2347" t="s">
        <v>103</v>
      </c>
      <c r="P292" s="974" t="str">
        <f>IFERROR(VLOOKUP(F292,[1]Trainingsarten!$A$9:$N$84,12,FALSE),"")</f>
        <v/>
      </c>
      <c r="Q292" s="975" t="s">
        <v>14</v>
      </c>
      <c r="R292" s="975" t="str">
        <f>IFERROR(VLOOKUP(F292,[1]Trainingsarten!$A$9:$N$84,14,FALSE),"")</f>
        <v/>
      </c>
      <c r="S292" s="43">
        <f>IFERROR(L292/J292,"")</f>
        <v>1.6014492753623188</v>
      </c>
      <c r="T292" s="832">
        <f>T291+(K292-T291)/7</f>
        <v>29.225329214362723</v>
      </c>
      <c r="U292" s="45">
        <f>U291+(K292-U291)/42</f>
        <v>37.478148763775501</v>
      </c>
      <c r="V292" s="976">
        <f t="shared" si="30"/>
        <v>13.544000016054166</v>
      </c>
      <c r="W292" s="977">
        <f t="shared" si="28"/>
        <v>0.77979649951681873</v>
      </c>
    </row>
    <row r="293" spans="1:23" ht="16" thickBot="1" x14ac:dyDescent="0.25">
      <c r="B293" s="978">
        <f>B286+1</f>
        <v>41</v>
      </c>
      <c r="C293" s="358">
        <v>43381</v>
      </c>
      <c r="D293" s="50"/>
      <c r="E293" s="2101"/>
      <c r="F293" s="51"/>
      <c r="G293" s="52"/>
      <c r="H293" s="714" t="str">
        <f>IFERROR(VLOOKUP(F293,[1]Trainingsarten!$A$9:$K$78,10,FALSE),"")</f>
        <v/>
      </c>
      <c r="I293" s="838" t="str">
        <f t="shared" si="29"/>
        <v/>
      </c>
      <c r="J293" s="57"/>
      <c r="K293" s="56"/>
      <c r="L293" s="57"/>
      <c r="M293" s="839"/>
      <c r="N293" s="59" t="str">
        <f>IFERROR((L293/67)/(1/(I293*24)/3.6),"")</f>
        <v/>
      </c>
      <c r="O293" s="2313"/>
      <c r="P293" s="319" t="str">
        <f>IFERROR(VLOOKUP(F293,[1]Trainingsarten!$A$9:$N$84,12,FALSE),"")</f>
        <v/>
      </c>
      <c r="Q293" s="61" t="s">
        <v>14</v>
      </c>
      <c r="R293" s="61" t="str">
        <f>IFERROR(VLOOKUP(F293,[1]Trainingsarten!$A$9:$N$84,14,FALSE),"")</f>
        <v/>
      </c>
      <c r="S293" s="979" t="str">
        <f>IFERROR(L293/J293,"")</f>
        <v/>
      </c>
      <c r="T293" s="321">
        <f>T292+(K293-T292)/7</f>
        <v>25.050282183739476</v>
      </c>
      <c r="U293" s="50">
        <f>U292+(K293-U292)/42</f>
        <v>36.585811888447509</v>
      </c>
      <c r="V293" s="120">
        <f t="shared" si="30"/>
        <v>8.2528195494127772</v>
      </c>
      <c r="W293" s="980">
        <f t="shared" si="28"/>
        <v>0.68469936542940191</v>
      </c>
    </row>
    <row r="294" spans="1:23" ht="15" x14ac:dyDescent="0.2">
      <c r="B294" s="981" t="s">
        <v>19</v>
      </c>
      <c r="C294" s="7">
        <v>43382</v>
      </c>
      <c r="D294" s="5" t="s">
        <v>220</v>
      </c>
      <c r="E294" s="2098"/>
      <c r="F294" s="324" t="s">
        <v>77</v>
      </c>
      <c r="G294" s="325">
        <v>3.2337962962962964E-2</v>
      </c>
      <c r="H294" s="957">
        <v>8.57</v>
      </c>
      <c r="I294" s="656">
        <f t="shared" si="29"/>
        <v>3.7733912442197157E-3</v>
      </c>
      <c r="J294" s="290">
        <v>137</v>
      </c>
      <c r="K294" s="289">
        <v>52</v>
      </c>
      <c r="L294" s="290">
        <v>220</v>
      </c>
      <c r="M294" s="960"/>
      <c r="N294" s="127">
        <f>IFERROR((L294/67)/(1/(I294*24)/3.6),"")</f>
        <v>1.0705167279123637</v>
      </c>
      <c r="O294" s="2324" t="s">
        <v>103</v>
      </c>
      <c r="P294" s="291" t="str">
        <f>IFERROR(VLOOKUP(F294,[1]Trainingsarten!$A$9:$N$84,12,FALSE),"")</f>
        <v/>
      </c>
      <c r="Q294" s="292" t="s">
        <v>14</v>
      </c>
      <c r="R294" s="292" t="str">
        <f>IFERROR(VLOOKUP(F294,[1]Trainingsarten!$A$9:$N$84,14,FALSE),"")</f>
        <v/>
      </c>
      <c r="S294" s="293">
        <f>IFERROR(L294/J294,"")</f>
        <v>1.6058394160583942</v>
      </c>
      <c r="T294" s="294">
        <f>T293+(K294-T293)/7</f>
        <v>28.900241871776693</v>
      </c>
      <c r="U294" s="295">
        <f>U293+(K294-U293)/42</f>
        <v>36.952816367293998</v>
      </c>
      <c r="V294" s="296">
        <f t="shared" si="30"/>
        <v>11.535529704708033</v>
      </c>
      <c r="W294" s="297">
        <f t="shared" si="28"/>
        <v>0.7820849589520209</v>
      </c>
    </row>
    <row r="295" spans="1:23" ht="16" thickBot="1" x14ac:dyDescent="0.25">
      <c r="B295" s="24">
        <f>SUM(H293:H299)</f>
        <v>28.98</v>
      </c>
      <c r="C295" s="298">
        <v>43383</v>
      </c>
      <c r="D295" s="295"/>
      <c r="E295" s="2111"/>
      <c r="F295" s="324"/>
      <c r="G295" s="325"/>
      <c r="H295" s="957" t="str">
        <f>IFERROR(VLOOKUP(F295,[1]Trainingsarten!$A$9:$K$78,10,FALSE),"")</f>
        <v/>
      </c>
      <c r="I295" s="656" t="str">
        <f t="shared" si="29"/>
        <v/>
      </c>
      <c r="J295" s="290"/>
      <c r="K295" s="289"/>
      <c r="L295" s="290"/>
      <c r="M295" s="960"/>
      <c r="N295" s="127" t="str">
        <f>IFERROR((L295/67)/(1/(I295*24)/3.6),"")</f>
        <v/>
      </c>
      <c r="O295" s="2324"/>
      <c r="P295" s="291" t="str">
        <f>IFERROR(VLOOKUP(F295,[1]Trainingsarten!$A$9:$N$84,12,FALSE),"")</f>
        <v/>
      </c>
      <c r="Q295" s="292" t="s">
        <v>14</v>
      </c>
      <c r="R295" s="292" t="str">
        <f>IFERROR(VLOOKUP(F295,[1]Trainingsarten!$A$9:$N$84,14,FALSE),"")</f>
        <v/>
      </c>
      <c r="S295" s="293" t="str">
        <f>IFERROR(L295/J295,"")</f>
        <v/>
      </c>
      <c r="T295" s="294">
        <f>T294+(K295-T294)/7</f>
        <v>24.771635890094309</v>
      </c>
      <c r="U295" s="295">
        <f>U294+(K295-U294)/42</f>
        <v>36.072987406167954</v>
      </c>
      <c r="V295" s="296">
        <f t="shared" si="30"/>
        <v>8.0525744955173053</v>
      </c>
      <c r="W295" s="297">
        <f t="shared" si="28"/>
        <v>0.68670874444567687</v>
      </c>
    </row>
    <row r="296" spans="1:23" ht="15" x14ac:dyDescent="0.2">
      <c r="B296" s="26" t="s">
        <v>9</v>
      </c>
      <c r="C296" s="298">
        <v>43384</v>
      </c>
      <c r="D296" s="295" t="s">
        <v>221</v>
      </c>
      <c r="E296" s="2111"/>
      <c r="F296" s="324" t="s">
        <v>91</v>
      </c>
      <c r="G296" s="325">
        <v>4.0659722222222222E-2</v>
      </c>
      <c r="H296" s="957">
        <v>10.7</v>
      </c>
      <c r="I296" s="656">
        <f t="shared" si="29"/>
        <v>3.799974039460021E-3</v>
      </c>
      <c r="J296" s="290">
        <v>140</v>
      </c>
      <c r="K296" s="289">
        <v>64</v>
      </c>
      <c r="L296" s="290">
        <v>217</v>
      </c>
      <c r="M296" s="960"/>
      <c r="N296" s="127">
        <f>IFERROR((L296/67)/(1/(I296*24)/3.6),"")</f>
        <v>1.063357511507881</v>
      </c>
      <c r="O296" s="2324" t="s">
        <v>26</v>
      </c>
      <c r="P296" s="291" t="str">
        <f>IFERROR(VLOOKUP(F296,[1]Trainingsarten!$A$9:$N$84,12,FALSE),"")</f>
        <v/>
      </c>
      <c r="Q296" s="292" t="s">
        <v>14</v>
      </c>
      <c r="R296" s="292" t="str">
        <f>IFERROR(VLOOKUP(F296,[1]Trainingsarten!$A$9:$N$84,14,FALSE),"")</f>
        <v/>
      </c>
      <c r="S296" s="293">
        <f>IFERROR(L296/J296,"")</f>
        <v>1.55</v>
      </c>
      <c r="T296" s="294">
        <f>T295+(K296-T295)/7</f>
        <v>30.375687905795122</v>
      </c>
      <c r="U296" s="295">
        <f>U295+(K296-U295)/42</f>
        <v>36.737916277449671</v>
      </c>
      <c r="V296" s="296">
        <f t="shared" si="30"/>
        <v>11.301351516073645</v>
      </c>
      <c r="W296" s="297">
        <f t="shared" si="28"/>
        <v>0.82682119683636524</v>
      </c>
    </row>
    <row r="297" spans="1:23" ht="16" thickBot="1" x14ac:dyDescent="0.25">
      <c r="B297" s="27">
        <f>SUM(K293:K299)</f>
        <v>179</v>
      </c>
      <c r="C297" s="298">
        <v>43385</v>
      </c>
      <c r="D297" s="295"/>
      <c r="E297" s="2111"/>
      <c r="F297" s="324"/>
      <c r="G297" s="325"/>
      <c r="H297" s="957" t="str">
        <f>IFERROR(VLOOKUP(F297,[1]Trainingsarten!$A$9:$K$78,10,FALSE),"")</f>
        <v/>
      </c>
      <c r="I297" s="656" t="str">
        <f t="shared" si="29"/>
        <v/>
      </c>
      <c r="J297" s="290"/>
      <c r="K297" s="289"/>
      <c r="L297" s="290"/>
      <c r="M297" s="960"/>
      <c r="N297" s="127" t="str">
        <f>IFERROR((L297/67)/(1/(I297*24)/3.6),"")</f>
        <v/>
      </c>
      <c r="O297" s="2324"/>
      <c r="P297" s="291" t="str">
        <f>IFERROR(VLOOKUP(F297,[1]Trainingsarten!$A$9:$N$84,12,FALSE),"")</f>
        <v/>
      </c>
      <c r="Q297" s="292" t="s">
        <v>14</v>
      </c>
      <c r="R297" s="292" t="str">
        <f>IFERROR(VLOOKUP(F297,[1]Trainingsarten!$A$9:$N$84,14,FALSE),"")</f>
        <v/>
      </c>
      <c r="S297" s="293" t="str">
        <f>IFERROR(L297/J297,"")</f>
        <v/>
      </c>
      <c r="T297" s="294">
        <f>T296+(K297-T296)/7</f>
        <v>26.036303919252962</v>
      </c>
      <c r="U297" s="295">
        <f>U296+(K297-U296)/42</f>
        <v>35.863203985129438</v>
      </c>
      <c r="V297" s="296">
        <f t="shared" si="30"/>
        <v>6.3622283716545489</v>
      </c>
      <c r="W297" s="297">
        <f t="shared" ref="W297:W360" si="31">T297/U297</f>
        <v>0.72598934356363787</v>
      </c>
    </row>
    <row r="298" spans="1:23" ht="15" x14ac:dyDescent="0.2">
      <c r="B298" s="28" t="s">
        <v>20</v>
      </c>
      <c r="C298" s="298">
        <v>43386</v>
      </c>
      <c r="D298" s="295" t="s">
        <v>222</v>
      </c>
      <c r="E298" s="2111"/>
      <c r="F298" s="324" t="s">
        <v>212</v>
      </c>
      <c r="G298" s="325">
        <v>3.4733796296296297E-2</v>
      </c>
      <c r="H298" s="957">
        <v>9.7100000000000009</v>
      </c>
      <c r="I298" s="656">
        <f t="shared" si="29"/>
        <v>3.5771159934393712E-3</v>
      </c>
      <c r="J298" s="290">
        <v>141</v>
      </c>
      <c r="K298" s="289">
        <v>63</v>
      </c>
      <c r="L298" s="290">
        <v>233</v>
      </c>
      <c r="M298" s="960"/>
      <c r="N298" s="127">
        <f>IFERROR((L298/67)/(1/(I298*24)/3.6),"")</f>
        <v>1.0748005595093533</v>
      </c>
      <c r="O298" s="2324" t="s">
        <v>103</v>
      </c>
      <c r="P298" s="291" t="str">
        <f>IFERROR(VLOOKUP(F298,[1]Trainingsarten!$A$9:$N$84,12,FALSE),"")</f>
        <v/>
      </c>
      <c r="Q298" s="292" t="s">
        <v>14</v>
      </c>
      <c r="R298" s="292" t="str">
        <f>IFERROR(VLOOKUP(F298,[1]Trainingsarten!$A$9:$N$84,14,FALSE),"")</f>
        <v/>
      </c>
      <c r="S298" s="293">
        <f>IFERROR(L298/J298,"")</f>
        <v>1.6524822695035462</v>
      </c>
      <c r="T298" s="294">
        <f>T297+(K298-T297)/7</f>
        <v>31.316831930788254</v>
      </c>
      <c r="U298" s="295">
        <f>U297+(K298-U297)/42</f>
        <v>36.509318175959692</v>
      </c>
      <c r="V298" s="296">
        <f t="shared" si="30"/>
        <v>9.826900065876476</v>
      </c>
      <c r="W298" s="297">
        <f t="shared" si="31"/>
        <v>0.85777641148635486</v>
      </c>
    </row>
    <row r="299" spans="1:23" customFormat="1" ht="16" thickBot="1" x14ac:dyDescent="0.25">
      <c r="A299" s="1"/>
      <c r="B299" s="29">
        <f>AVERAGE(W293:W299)</f>
        <v>0.75960707896432234</v>
      </c>
      <c r="C299" s="133">
        <v>43387</v>
      </c>
      <c r="D299" s="362"/>
      <c r="E299" s="2115"/>
      <c r="F299" s="69"/>
      <c r="G299" s="70"/>
      <c r="H299" s="634" t="str">
        <f>IFERROR(VLOOKUP(F299,[1]Trainingsarten!$A$9:$K$78,10,FALSE),"")</f>
        <v/>
      </c>
      <c r="I299" s="844" t="str">
        <f t="shared" si="29"/>
        <v/>
      </c>
      <c r="J299" s="75"/>
      <c r="K299" s="74"/>
      <c r="L299" s="75"/>
      <c r="M299" s="637"/>
      <c r="N299" s="77" t="str">
        <f>IFERROR((L299/67)/(1/(I299*24)/3.6),"")</f>
        <v/>
      </c>
      <c r="O299" s="2316"/>
      <c r="P299" s="78" t="str">
        <f>IFERROR(VLOOKUP(F299,[1]Trainingsarten!$A$9:$N$84,12,FALSE),"")</f>
        <v/>
      </c>
      <c r="Q299" s="79" t="s">
        <v>14</v>
      </c>
      <c r="R299" s="79" t="str">
        <f>IFERROR(VLOOKUP(F299,[1]Trainingsarten!$A$9:$N$84,14,FALSE),"")</f>
        <v/>
      </c>
      <c r="S299" s="43" t="str">
        <f>IFERROR(L299/J299,"")</f>
        <v/>
      </c>
      <c r="T299" s="80">
        <f>T298+(K299-T298)/7</f>
        <v>26.842998797818503</v>
      </c>
      <c r="U299" s="362">
        <f>U298+(K299-U298)/42</f>
        <v>35.640048695579701</v>
      </c>
      <c r="V299" s="81">
        <f t="shared" si="30"/>
        <v>5.1924862451714375</v>
      </c>
      <c r="W299" s="317">
        <f t="shared" si="31"/>
        <v>0.75316953203679926</v>
      </c>
    </row>
    <row r="300" spans="1:23" ht="16" thickBot="1" x14ac:dyDescent="0.25">
      <c r="B300" s="982">
        <f>B293+1</f>
        <v>42</v>
      </c>
      <c r="C300" s="983">
        <v>43388</v>
      </c>
      <c r="D300" s="984" t="s">
        <v>223</v>
      </c>
      <c r="E300" s="2142"/>
      <c r="F300" s="985" t="s">
        <v>77</v>
      </c>
      <c r="G300" s="986">
        <v>3.2974537037037038E-2</v>
      </c>
      <c r="H300" s="987">
        <v>8.09</v>
      </c>
      <c r="I300" s="988">
        <f t="shared" si="29"/>
        <v>4.0759625509316491E-3</v>
      </c>
      <c r="J300" s="989">
        <v>124</v>
      </c>
      <c r="K300" s="990">
        <v>45</v>
      </c>
      <c r="L300" s="991">
        <v>202</v>
      </c>
      <c r="M300" s="992"/>
      <c r="N300" s="993">
        <f>IFERROR((L300/67)/(1/(I300*24)/3.6),"")</f>
        <v>1.0617456598343264</v>
      </c>
      <c r="O300" s="2348" t="s">
        <v>103</v>
      </c>
      <c r="P300" s="994" t="str">
        <f>IFERROR(VLOOKUP(F300,[1]Trainingsarten!$A$9:$N$84,12,FALSE),"")</f>
        <v/>
      </c>
      <c r="Q300" s="995" t="s">
        <v>14</v>
      </c>
      <c r="R300" s="995" t="str">
        <f>IFERROR(VLOOKUP(F300,[1]Trainingsarten!$A$9:$N$84,14,FALSE),"")</f>
        <v/>
      </c>
      <c r="S300" s="996">
        <f>IFERROR(L300/J300,"")</f>
        <v>1.6290322580645162</v>
      </c>
      <c r="T300" s="997">
        <f>T299+(K300-T299)/7</f>
        <v>29.43685611241586</v>
      </c>
      <c r="U300" s="984">
        <f>U299+(K300-U299)/42</f>
        <v>35.862904679018278</v>
      </c>
      <c r="V300" s="998">
        <f t="shared" si="30"/>
        <v>8.7970498977611982</v>
      </c>
      <c r="W300" s="322">
        <f t="shared" si="31"/>
        <v>0.82081628289406239</v>
      </c>
    </row>
    <row r="301" spans="1:23" ht="15" x14ac:dyDescent="0.2">
      <c r="B301" s="999" t="s">
        <v>19</v>
      </c>
      <c r="C301" s="298">
        <v>43389</v>
      </c>
      <c r="D301" s="295"/>
      <c r="E301" s="2111"/>
      <c r="F301" s="1000"/>
      <c r="G301" s="325"/>
      <c r="H301" s="1001" t="str">
        <f>IFERROR(VLOOKUP(F301,[1]Trainingsarten!$A$9:$K$78,10,FALSE),"")</f>
        <v/>
      </c>
      <c r="I301" s="1002" t="str">
        <f t="shared" si="29"/>
        <v/>
      </c>
      <c r="J301" s="1003"/>
      <c r="K301" s="289"/>
      <c r="L301" s="290"/>
      <c r="M301" s="1004"/>
      <c r="N301" s="127" t="str">
        <f>IFERROR((L301/67)/(1/(I301*24)/3.6),"")</f>
        <v/>
      </c>
      <c r="O301" s="2324"/>
      <c r="P301" s="291" t="str">
        <f>IFERROR(VLOOKUP(F301,[1]Trainingsarten!$A$9:$N$84,12,FALSE),"")</f>
        <v/>
      </c>
      <c r="Q301" s="292" t="s">
        <v>14</v>
      </c>
      <c r="R301" s="292" t="str">
        <f>IFERROR(VLOOKUP(F301,[1]Trainingsarten!$A$9:$N$84,14,FALSE),"")</f>
        <v/>
      </c>
      <c r="S301" s="293" t="str">
        <f>IFERROR(L301/J301,"")</f>
        <v/>
      </c>
      <c r="T301" s="294">
        <f>T300+(K301-T300)/7</f>
        <v>25.231590953499307</v>
      </c>
      <c r="U301" s="295">
        <f>U300+(K301-U300)/42</f>
        <v>35.009025996184512</v>
      </c>
      <c r="V301" s="296">
        <f t="shared" si="30"/>
        <v>6.4260485666024181</v>
      </c>
      <c r="W301" s="297">
        <f t="shared" si="31"/>
        <v>0.72071673619966437</v>
      </c>
    </row>
    <row r="302" spans="1:23" ht="16" thickBot="1" x14ac:dyDescent="0.25">
      <c r="B302" s="24">
        <f>SUM(H300:H306)</f>
        <v>42.379999999999995</v>
      </c>
      <c r="C302" s="298">
        <v>43390</v>
      </c>
      <c r="D302" s="295" t="s">
        <v>224</v>
      </c>
      <c r="E302" s="2111"/>
      <c r="F302" s="1000" t="s">
        <v>91</v>
      </c>
      <c r="G302" s="325">
        <v>4.3564814814814813E-2</v>
      </c>
      <c r="H302" s="1001">
        <v>11.5</v>
      </c>
      <c r="I302" s="1002">
        <f t="shared" si="29"/>
        <v>3.7882447665056359E-3</v>
      </c>
      <c r="J302" s="1003">
        <v>135</v>
      </c>
      <c r="K302" s="289">
        <v>70</v>
      </c>
      <c r="L302" s="290">
        <v>219</v>
      </c>
      <c r="M302" s="1004"/>
      <c r="N302" s="127">
        <f>IFERROR((L302/67)/(1/(I302*24)/3.6),"")</f>
        <v>1.0698455548345231</v>
      </c>
      <c r="O302" s="2324" t="s">
        <v>164</v>
      </c>
      <c r="P302" s="291" t="str">
        <f>IFERROR(VLOOKUP(F302,[1]Trainingsarten!$A$9:$N$84,12,FALSE),"")</f>
        <v/>
      </c>
      <c r="Q302" s="292" t="s">
        <v>14</v>
      </c>
      <c r="R302" s="292" t="str">
        <f>IFERROR(VLOOKUP(F302,[1]Trainingsarten!$A$9:$N$84,14,FALSE),"")</f>
        <v/>
      </c>
      <c r="S302" s="293">
        <f>IFERROR(L302/J302,"")</f>
        <v>1.6222222222222222</v>
      </c>
      <c r="T302" s="294">
        <f>T301+(K302-T301)/7</f>
        <v>31.627077960142262</v>
      </c>
      <c r="U302" s="295">
        <f>U301+(K302-U301)/42</f>
        <v>35.842144424846786</v>
      </c>
      <c r="V302" s="296">
        <f t="shared" si="30"/>
        <v>9.7774350426852052</v>
      </c>
      <c r="W302" s="297">
        <f t="shared" si="31"/>
        <v>0.88239915517491974</v>
      </c>
    </row>
    <row r="303" spans="1:23" ht="15" x14ac:dyDescent="0.2">
      <c r="B303" s="26" t="s">
        <v>9</v>
      </c>
      <c r="C303" s="298">
        <v>43391</v>
      </c>
      <c r="D303" s="295"/>
      <c r="E303" s="2111"/>
      <c r="F303" s="1005"/>
      <c r="G303" s="325"/>
      <c r="H303" s="1006" t="str">
        <f>IFERROR(VLOOKUP(F303,[1]Trainingsarten!$A$9:$K$78,10,FALSE),"")</f>
        <v/>
      </c>
      <c r="I303" s="1007" t="str">
        <f t="shared" si="29"/>
        <v/>
      </c>
      <c r="J303" s="1008"/>
      <c r="K303" s="289"/>
      <c r="L303" s="290"/>
      <c r="M303" s="1004"/>
      <c r="N303" s="127" t="str">
        <f>IFERROR((L303/67)/(1/(I303*24)/3.6),"")</f>
        <v/>
      </c>
      <c r="O303" s="2324"/>
      <c r="P303" s="291" t="str">
        <f>IFERROR(VLOOKUP(F303,[1]Trainingsarten!$A$9:$N$84,12,FALSE),"")</f>
        <v/>
      </c>
      <c r="Q303" s="292" t="s">
        <v>14</v>
      </c>
      <c r="R303" s="292" t="str">
        <f>IFERROR(VLOOKUP(F303,[1]Trainingsarten!$A$9:$N$84,14,FALSE),"")</f>
        <v/>
      </c>
      <c r="S303" s="293" t="str">
        <f>IFERROR(L303/J303,"")</f>
        <v/>
      </c>
      <c r="T303" s="294">
        <f>T302+(K303-T302)/7</f>
        <v>27.108923965836226</v>
      </c>
      <c r="U303" s="295">
        <f>U302+(K303-U302)/42</f>
        <v>34.988760033779009</v>
      </c>
      <c r="V303" s="296">
        <f t="shared" si="30"/>
        <v>4.215066464704524</v>
      </c>
      <c r="W303" s="297">
        <f t="shared" si="31"/>
        <v>0.77478950210480746</v>
      </c>
    </row>
    <row r="304" spans="1:23" ht="16" thickBot="1" x14ac:dyDescent="0.25">
      <c r="B304" s="27">
        <f>SUM(K300:K306)</f>
        <v>255</v>
      </c>
      <c r="C304" s="298">
        <v>43392</v>
      </c>
      <c r="D304" s="295" t="s">
        <v>225</v>
      </c>
      <c r="E304" s="2111"/>
      <c r="F304" s="1005" t="s">
        <v>91</v>
      </c>
      <c r="G304" s="325">
        <v>4.449074074074074E-2</v>
      </c>
      <c r="H304" s="1006">
        <v>11.49</v>
      </c>
      <c r="I304" s="1007">
        <f t="shared" si="29"/>
        <v>3.872127131483093E-3</v>
      </c>
      <c r="J304" s="1008">
        <v>133</v>
      </c>
      <c r="K304" s="289">
        <v>68</v>
      </c>
      <c r="L304" s="290">
        <v>215</v>
      </c>
      <c r="M304" s="1004"/>
      <c r="N304" s="127">
        <f>IFERROR((L304/67)/(1/(I304*24)/3.6),"")</f>
        <v>1.0735616954392528</v>
      </c>
      <c r="O304" s="2324" t="s">
        <v>103</v>
      </c>
      <c r="P304" s="291" t="str">
        <f>IFERROR(VLOOKUP(F304,[1]Trainingsarten!$A$9:$N$84,12,FALSE),"")</f>
        <v/>
      </c>
      <c r="Q304" s="292" t="s">
        <v>14</v>
      </c>
      <c r="R304" s="292" t="str">
        <f>IFERROR(VLOOKUP(F304,[1]Trainingsarten!$A$9:$N$84,14,FALSE),"")</f>
        <v/>
      </c>
      <c r="S304" s="293">
        <f>IFERROR(L304/J304,"")</f>
        <v>1.6165413533834587</v>
      </c>
      <c r="T304" s="294">
        <f>T303+(K304-T303)/7</f>
        <v>32.950506256431048</v>
      </c>
      <c r="U304" s="295">
        <f>U303+(K304-U303)/42</f>
        <v>35.77474193773665</v>
      </c>
      <c r="V304" s="296">
        <f t="shared" si="30"/>
        <v>7.879836067942783</v>
      </c>
      <c r="W304" s="297">
        <f t="shared" si="31"/>
        <v>0.92105503692462742</v>
      </c>
    </row>
    <row r="305" spans="2:23" ht="15" x14ac:dyDescent="0.2">
      <c r="B305" s="28" t="s">
        <v>20</v>
      </c>
      <c r="C305" s="298">
        <v>43393</v>
      </c>
      <c r="D305" s="295"/>
      <c r="E305" s="2111"/>
      <c r="F305" s="1005"/>
      <c r="G305" s="325"/>
      <c r="H305" s="1006" t="str">
        <f>IFERROR(VLOOKUP(F305,[1]Trainingsarten!$A$9:$K$78,10,FALSE),"")</f>
        <v/>
      </c>
      <c r="I305" s="1007" t="str">
        <f t="shared" si="29"/>
        <v/>
      </c>
      <c r="J305" s="1008"/>
      <c r="K305" s="289"/>
      <c r="L305" s="290"/>
      <c r="M305" s="1009"/>
      <c r="N305" s="127" t="str">
        <f>IFERROR((L305/67)/(1/(I305*24)/3.6),"")</f>
        <v/>
      </c>
      <c r="O305" s="2324"/>
      <c r="P305" s="291" t="str">
        <f>IFERROR(VLOOKUP(F305,[1]Trainingsarten!$A$9:$N$84,12,FALSE),"")</f>
        <v/>
      </c>
      <c r="Q305" s="292" t="s">
        <v>14</v>
      </c>
      <c r="R305" s="292" t="str">
        <f>IFERROR(VLOOKUP(F305,[1]Trainingsarten!$A$9:$N$84,14,FALSE),"")</f>
        <v/>
      </c>
      <c r="S305" s="293" t="str">
        <f>IFERROR(L305/J305,"")</f>
        <v/>
      </c>
      <c r="T305" s="294">
        <f>T304+(K305-T304)/7</f>
        <v>28.243291076940899</v>
      </c>
      <c r="U305" s="295">
        <f>U304+(K305-U304)/42</f>
        <v>34.922962367790539</v>
      </c>
      <c r="V305" s="296">
        <f t="shared" si="30"/>
        <v>2.824235681305602</v>
      </c>
      <c r="W305" s="297">
        <f t="shared" si="31"/>
        <v>0.80873125193381923</v>
      </c>
    </row>
    <row r="306" spans="2:23" ht="16" thickBot="1" x14ac:dyDescent="0.25">
      <c r="B306" s="29">
        <f>AVERAGE(W300:W306)</f>
        <v>0.84169711191682361</v>
      </c>
      <c r="C306" s="247">
        <v>43394</v>
      </c>
      <c r="D306" s="45" t="s">
        <v>226</v>
      </c>
      <c r="E306" s="2109"/>
      <c r="F306" s="755" t="s">
        <v>227</v>
      </c>
      <c r="G306" s="399">
        <v>4.1145833333333333E-2</v>
      </c>
      <c r="H306" s="805">
        <v>11.3</v>
      </c>
      <c r="I306" s="834">
        <f t="shared" si="29"/>
        <v>3.6412241887905602E-3</v>
      </c>
      <c r="J306" s="835">
        <v>138</v>
      </c>
      <c r="K306" s="311">
        <v>72</v>
      </c>
      <c r="L306" s="312">
        <v>228</v>
      </c>
      <c r="M306" s="806"/>
      <c r="N306" s="40">
        <f>IFERROR((L306/67)/(1/(I306*24)/3.6),"")</f>
        <v>1.0705851274600449</v>
      </c>
      <c r="O306" s="2325" t="s">
        <v>103</v>
      </c>
      <c r="P306" s="313" t="str">
        <f>IFERROR(VLOOKUP(F306,[1]Trainingsarten!$A$9:$N$84,12,FALSE),"")</f>
        <v/>
      </c>
      <c r="Q306" s="314" t="s">
        <v>14</v>
      </c>
      <c r="R306" s="314" t="str">
        <f>IFERROR(VLOOKUP(F306,[1]Trainingsarten!$A$9:$N$84,14,FALSE),"")</f>
        <v/>
      </c>
      <c r="S306" s="43">
        <f>IFERROR(L306/J306,"")</f>
        <v>1.6521739130434783</v>
      </c>
      <c r="T306" s="315">
        <f>T305+(K306-T305)/7</f>
        <v>34.494249494520773</v>
      </c>
      <c r="U306" s="45">
        <f>U305+(K306-U305)/42</f>
        <v>35.80574897808124</v>
      </c>
      <c r="V306" s="316">
        <f t="shared" si="30"/>
        <v>6.6796712908496403</v>
      </c>
      <c r="W306" s="82">
        <f t="shared" si="31"/>
        <v>0.96337181818586415</v>
      </c>
    </row>
    <row r="307" spans="2:23" ht="16" thickBot="1" x14ac:dyDescent="0.25">
      <c r="B307" s="1010">
        <f>B300+1</f>
        <v>43</v>
      </c>
      <c r="C307" s="358">
        <v>43395</v>
      </c>
      <c r="D307" s="50"/>
      <c r="E307" s="2101"/>
      <c r="F307" s="51"/>
      <c r="G307" s="52"/>
      <c r="H307" s="714" t="str">
        <f>IFERROR(VLOOKUP(F307,[1]Trainingsarten!$A$9:$K$78,10,FALSE),"")</f>
        <v/>
      </c>
      <c r="I307" s="838" t="str">
        <f t="shared" si="29"/>
        <v/>
      </c>
      <c r="J307" s="57"/>
      <c r="K307" s="56"/>
      <c r="L307" s="57"/>
      <c r="M307" s="839"/>
      <c r="N307" s="59" t="str">
        <f>IFERROR((L307/67)/(1/(I307*24)/3.6),"")</f>
        <v/>
      </c>
      <c r="O307" s="2313"/>
      <c r="P307" s="319" t="str">
        <f>IFERROR(VLOOKUP(F307,[1]Trainingsarten!$A$9:$N$84,12,FALSE),"")</f>
        <v/>
      </c>
      <c r="Q307" s="61" t="s">
        <v>14</v>
      </c>
      <c r="R307" s="61" t="str">
        <f>IFERROR(VLOOKUP(F307,[1]Trainingsarten!$A$9:$N$84,14,FALSE),"")</f>
        <v/>
      </c>
      <c r="S307" s="1011" t="str">
        <f>IFERROR(L307/J307,"")</f>
        <v/>
      </c>
      <c r="T307" s="321">
        <f>T306+(K307-T306)/7</f>
        <v>29.566499566732091</v>
      </c>
      <c r="U307" s="50">
        <f>U306+(K307-U306)/42</f>
        <v>34.953231145269783</v>
      </c>
      <c r="V307" s="120">
        <f t="shared" si="30"/>
        <v>1.3114994835604676</v>
      </c>
      <c r="W307" s="1012">
        <f t="shared" si="31"/>
        <v>0.84588745011441735</v>
      </c>
    </row>
    <row r="308" spans="2:23" ht="15" x14ac:dyDescent="0.2">
      <c r="B308" s="1013" t="s">
        <v>19</v>
      </c>
      <c r="C308" s="298">
        <v>43396</v>
      </c>
      <c r="D308" s="295" t="s">
        <v>228</v>
      </c>
      <c r="E308" s="2111"/>
      <c r="F308" s="324" t="s">
        <v>91</v>
      </c>
      <c r="G308" s="325">
        <v>4.0636574074074075E-2</v>
      </c>
      <c r="H308" s="1006">
        <v>10.7</v>
      </c>
      <c r="I308" s="656">
        <f t="shared" si="29"/>
        <v>3.7978106611284185E-3</v>
      </c>
      <c r="J308" s="290">
        <v>131</v>
      </c>
      <c r="K308" s="289">
        <v>66</v>
      </c>
      <c r="L308" s="290">
        <v>218</v>
      </c>
      <c r="M308" s="1009"/>
      <c r="N308" s="127">
        <f>IFERROR((L308/67)/(1/(I308*24)/3.6),"")</f>
        <v>1.0676496024550148</v>
      </c>
      <c r="O308" s="2324" t="s">
        <v>103</v>
      </c>
      <c r="P308" s="291" t="str">
        <f>IFERROR(VLOOKUP(F308,[1]Trainingsarten!$A$9:$N$84,12,FALSE),"")</f>
        <v/>
      </c>
      <c r="Q308" s="292" t="s">
        <v>14</v>
      </c>
      <c r="R308" s="292" t="str">
        <f>IFERROR(VLOOKUP(F308,[1]Trainingsarten!$A$9:$N$84,14,FALSE),"")</f>
        <v/>
      </c>
      <c r="S308" s="293">
        <f>IFERROR(L308/J308,"")</f>
        <v>1.6641221374045803</v>
      </c>
      <c r="T308" s="294">
        <f>T307+(K308-T307)/7</f>
        <v>34.771285342913224</v>
      </c>
      <c r="U308" s="295">
        <f>U307+(K308-U307)/42</f>
        <v>35.692439927525264</v>
      </c>
      <c r="V308" s="296">
        <f t="shared" si="30"/>
        <v>5.3867315785376917</v>
      </c>
      <c r="W308" s="297">
        <f t="shared" si="31"/>
        <v>0.97419188527087319</v>
      </c>
    </row>
    <row r="309" spans="2:23" ht="16" thickBot="1" x14ac:dyDescent="0.25">
      <c r="B309" s="24">
        <f>SUM(H307:H313)</f>
        <v>18.350000000000001</v>
      </c>
      <c r="C309" s="298">
        <v>43397</v>
      </c>
      <c r="D309" s="295"/>
      <c r="E309" s="2111"/>
      <c r="F309" s="324"/>
      <c r="G309" s="325"/>
      <c r="H309" s="1006" t="str">
        <f>IFERROR(VLOOKUP(F309,[1]Trainingsarten!$A$9:$K$78,10,FALSE),"")</f>
        <v/>
      </c>
      <c r="I309" s="656" t="str">
        <f t="shared" si="29"/>
        <v/>
      </c>
      <c r="J309" s="290"/>
      <c r="K309" s="289"/>
      <c r="L309" s="290"/>
      <c r="M309" s="1009"/>
      <c r="N309" s="127" t="str">
        <f>IFERROR((L309/67)/(1/(I309*24)/3.6),"")</f>
        <v/>
      </c>
      <c r="O309" s="2324"/>
      <c r="P309" s="291" t="str">
        <f>IFERROR(VLOOKUP(F309,[1]Trainingsarten!$A$9:$N$84,12,FALSE),"")</f>
        <v/>
      </c>
      <c r="Q309" s="292" t="s">
        <v>14</v>
      </c>
      <c r="R309" s="292" t="str">
        <f>IFERROR(VLOOKUP(F309,[1]Trainingsarten!$A$9:$N$84,14,FALSE),"")</f>
        <v/>
      </c>
      <c r="S309" s="293" t="str">
        <f>IFERROR(L309/J309,"")</f>
        <v/>
      </c>
      <c r="T309" s="294">
        <f>T308+(K309-T308)/7</f>
        <v>29.80395886535419</v>
      </c>
      <c r="U309" s="295">
        <f>U308+(K309-U308)/42</f>
        <v>34.842619929250851</v>
      </c>
      <c r="V309" s="296">
        <f t="shared" si="30"/>
        <v>0.92115458461204014</v>
      </c>
      <c r="W309" s="297">
        <f t="shared" si="31"/>
        <v>0.85538799682320565</v>
      </c>
    </row>
    <row r="310" spans="2:23" ht="15" x14ac:dyDescent="0.2">
      <c r="B310" s="26" t="s">
        <v>9</v>
      </c>
      <c r="C310" s="298">
        <v>43398</v>
      </c>
      <c r="D310" s="295"/>
      <c r="E310" s="2111"/>
      <c r="F310" s="324"/>
      <c r="G310" s="325"/>
      <c r="H310" s="1006" t="str">
        <f>IFERROR(VLOOKUP(F310,[1]Trainingsarten!$A$9:$K$78,10,FALSE),"")</f>
        <v/>
      </c>
      <c r="I310" s="656" t="str">
        <f t="shared" si="29"/>
        <v/>
      </c>
      <c r="J310" s="290"/>
      <c r="K310" s="289"/>
      <c r="L310" s="290"/>
      <c r="M310" s="1009"/>
      <c r="N310" s="127" t="str">
        <f>IFERROR((L310/67)/(1/(I310*24)/3.6),"")</f>
        <v/>
      </c>
      <c r="O310" s="2324"/>
      <c r="P310" s="291" t="str">
        <f>IFERROR(VLOOKUP(F310,[1]Trainingsarten!$A$9:$N$84,12,FALSE),"")</f>
        <v/>
      </c>
      <c r="Q310" s="292" t="s">
        <v>14</v>
      </c>
      <c r="R310" s="292" t="str">
        <f>IFERROR(VLOOKUP(F310,[1]Trainingsarten!$A$9:$N$84,14,FALSE),"")</f>
        <v/>
      </c>
      <c r="S310" s="293" t="str">
        <f>IFERROR(L310/J310,"")</f>
        <v/>
      </c>
      <c r="T310" s="294">
        <f>T309+(K310-T309)/7</f>
        <v>25.546250456017876</v>
      </c>
      <c r="U310" s="295">
        <f>U309+(K310-U309)/42</f>
        <v>34.013033740459164</v>
      </c>
      <c r="V310" s="296">
        <f t="shared" si="30"/>
        <v>5.0386610638966616</v>
      </c>
      <c r="W310" s="297">
        <f t="shared" si="31"/>
        <v>0.75107238745452209</v>
      </c>
    </row>
    <row r="311" spans="2:23" ht="16" thickBot="1" x14ac:dyDescent="0.25">
      <c r="B311" s="27">
        <f>SUM(K307:K313)</f>
        <v>112</v>
      </c>
      <c r="C311" s="298">
        <v>43399</v>
      </c>
      <c r="D311" s="295"/>
      <c r="E311" s="2111"/>
      <c r="F311" s="324"/>
      <c r="G311" s="325"/>
      <c r="H311" s="1006" t="str">
        <f>IFERROR(VLOOKUP(F311,[1]Trainingsarten!$A$9:$K$78,10,FALSE),"")</f>
        <v/>
      </c>
      <c r="I311" s="656" t="str">
        <f t="shared" si="29"/>
        <v/>
      </c>
      <c r="J311" s="290"/>
      <c r="K311" s="289"/>
      <c r="L311" s="290"/>
      <c r="M311" s="1009"/>
      <c r="N311" s="127" t="str">
        <f>IFERROR((L311/67)/(1/(I311*24)/3.6),"")</f>
        <v/>
      </c>
      <c r="O311" s="2324"/>
      <c r="P311" s="291" t="str">
        <f>IFERROR(VLOOKUP(F311,[1]Trainingsarten!$A$9:$N$84,12,FALSE),"")</f>
        <v/>
      </c>
      <c r="Q311" s="292" t="s">
        <v>14</v>
      </c>
      <c r="R311" s="292" t="str">
        <f>IFERROR(VLOOKUP(F311,[1]Trainingsarten!$A$9:$N$84,14,FALSE),"")</f>
        <v/>
      </c>
      <c r="S311" s="293" t="str">
        <f>IFERROR(L311/J311,"")</f>
        <v/>
      </c>
      <c r="T311" s="294">
        <f>T310+(K311-T310)/7</f>
        <v>21.896786105158181</v>
      </c>
      <c r="U311" s="295">
        <f>U310+(K311-U310)/42</f>
        <v>33.203199603781563</v>
      </c>
      <c r="V311" s="296">
        <f t="shared" si="30"/>
        <v>8.4667832844412878</v>
      </c>
      <c r="W311" s="297">
        <f t="shared" si="31"/>
        <v>0.65947819386250728</v>
      </c>
    </row>
    <row r="312" spans="2:23" ht="15" x14ac:dyDescent="0.2">
      <c r="B312" s="28" t="s">
        <v>20</v>
      </c>
      <c r="C312" s="298">
        <v>43400</v>
      </c>
      <c r="D312" s="295"/>
      <c r="E312" s="2111"/>
      <c r="F312" s="324"/>
      <c r="G312" s="325"/>
      <c r="H312" s="1006" t="str">
        <f>IFERROR(VLOOKUP(F312,[1]Trainingsarten!$A$9:$K$78,10,FALSE),"")</f>
        <v/>
      </c>
      <c r="I312" s="656" t="str">
        <f t="shared" si="29"/>
        <v/>
      </c>
      <c r="J312" s="290"/>
      <c r="K312" s="289"/>
      <c r="L312" s="290"/>
      <c r="M312" s="1009"/>
      <c r="N312" s="127" t="str">
        <f>IFERROR((L312/67)/(1/(I312*24)/3.6),"")</f>
        <v/>
      </c>
      <c r="O312" s="2324"/>
      <c r="P312" s="291" t="str">
        <f>IFERROR(VLOOKUP(F312,[1]Trainingsarten!$A$9:$N$84,12,FALSE),"")</f>
        <v/>
      </c>
      <c r="Q312" s="292" t="s">
        <v>14</v>
      </c>
      <c r="R312" s="292" t="str">
        <f>IFERROR(VLOOKUP(F312,[1]Trainingsarten!$A$9:$N$84,14,FALSE),"")</f>
        <v/>
      </c>
      <c r="S312" s="293" t="str">
        <f>IFERROR(L312/J312,"")</f>
        <v/>
      </c>
      <c r="T312" s="294">
        <f>T311+(K312-T311)/7</f>
        <v>18.768673804421297</v>
      </c>
      <c r="U312" s="295">
        <f>U311+(K312-U311)/42</f>
        <v>32.412647232262955</v>
      </c>
      <c r="V312" s="296">
        <f t="shared" si="30"/>
        <v>11.306413498623382</v>
      </c>
      <c r="W312" s="297">
        <f t="shared" si="31"/>
        <v>0.57905402387927463</v>
      </c>
    </row>
    <row r="313" spans="2:23" ht="16" thickBot="1" x14ac:dyDescent="0.25">
      <c r="B313" s="29">
        <f>AVERAGE(W307:W313)</f>
        <v>0.76531974619877796</v>
      </c>
      <c r="C313" s="133">
        <v>43401</v>
      </c>
      <c r="D313" s="362" t="s">
        <v>229</v>
      </c>
      <c r="E313" s="2115"/>
      <c r="F313" s="69" t="s">
        <v>91</v>
      </c>
      <c r="G313" s="70">
        <v>2.9849537037037036E-2</v>
      </c>
      <c r="H313" s="634">
        <v>7.65</v>
      </c>
      <c r="I313" s="844">
        <f t="shared" si="29"/>
        <v>3.9019002662793508E-3</v>
      </c>
      <c r="J313" s="75"/>
      <c r="K313" s="74">
        <v>46</v>
      </c>
      <c r="L313" s="75">
        <v>211</v>
      </c>
      <c r="M313" s="637"/>
      <c r="N313" s="77">
        <f>IFERROR((L313/67)/(1/(I313*24)/3.6),"")</f>
        <v>1.0616895912593891</v>
      </c>
      <c r="O313" s="2316" t="s">
        <v>26</v>
      </c>
      <c r="P313" s="78" t="str">
        <f>IFERROR(VLOOKUP(F313,[1]Trainingsarten!$A$9:$N$84,12,FALSE),"")</f>
        <v/>
      </c>
      <c r="Q313" s="79" t="s">
        <v>14</v>
      </c>
      <c r="R313" s="79" t="str">
        <f>IFERROR(VLOOKUP(F313,[1]Trainingsarten!$A$9:$N$84,14,FALSE),"")</f>
        <v/>
      </c>
      <c r="S313" s="43" t="str">
        <f>IFERROR(L313/J313,"")</f>
        <v/>
      </c>
      <c r="T313" s="80">
        <f>T312+(K313-T312)/7</f>
        <v>22.658863260932542</v>
      </c>
      <c r="U313" s="68">
        <f>U312+(K313-U312)/42</f>
        <v>32.736155631494789</v>
      </c>
      <c r="V313" s="81">
        <f t="shared" si="30"/>
        <v>13.643973427841658</v>
      </c>
      <c r="W313" s="845">
        <f t="shared" si="31"/>
        <v>0.69216628598664498</v>
      </c>
    </row>
    <row r="314" spans="2:23" ht="16" thickBot="1" x14ac:dyDescent="0.25">
      <c r="B314" s="1014">
        <f>B307+1</f>
        <v>44</v>
      </c>
      <c r="C314" s="1015">
        <v>43402</v>
      </c>
      <c r="D314" s="1016"/>
      <c r="E314" s="2143"/>
      <c r="F314" s="1017"/>
      <c r="G314" s="1018"/>
      <c r="H314" s="1019" t="str">
        <f>IFERROR(VLOOKUP(F314,[1]Trainingsarten!$A$9:$K$78,10,FALSE),"")</f>
        <v/>
      </c>
      <c r="I314" s="1020" t="str">
        <f t="shared" si="29"/>
        <v/>
      </c>
      <c r="J314" s="1021"/>
      <c r="K314" s="1022"/>
      <c r="L314" s="1023"/>
      <c r="M314" s="1024"/>
      <c r="N314" s="1025" t="str">
        <f>IFERROR((L314/67)/(1/(I314*24)/3.6),"")</f>
        <v/>
      </c>
      <c r="O314" s="2349"/>
      <c r="P314" s="1026" t="str">
        <f>IFERROR(VLOOKUP(F314,[1]Trainingsarten!$A$9:$N$84,12,FALSE),"")</f>
        <v/>
      </c>
      <c r="Q314" s="1027" t="s">
        <v>14</v>
      </c>
      <c r="R314" s="1027" t="str">
        <f>IFERROR(VLOOKUP(F314,[1]Trainingsarten!$A$9:$N$84,14,FALSE),"")</f>
        <v/>
      </c>
      <c r="S314" s="1028" t="str">
        <f>IFERROR(L314/J314,"")</f>
        <v/>
      </c>
      <c r="T314" s="1029">
        <f>T313+(K314-T313)/7</f>
        <v>19.421882795085036</v>
      </c>
      <c r="U314" s="1016">
        <f>U313+(K314-U313)/42</f>
        <v>31.956723354554438</v>
      </c>
      <c r="V314" s="1030">
        <f t="shared" si="30"/>
        <v>10.077292370562247</v>
      </c>
      <c r="W314" s="322">
        <f t="shared" si="31"/>
        <v>0.60775576330534686</v>
      </c>
    </row>
    <row r="315" spans="2:23" ht="15" x14ac:dyDescent="0.2">
      <c r="B315" s="1031" t="s">
        <v>19</v>
      </c>
      <c r="C315" s="7">
        <v>43403</v>
      </c>
      <c r="D315" s="5" t="s">
        <v>230</v>
      </c>
      <c r="E315" s="2098"/>
      <c r="F315" s="1032" t="s">
        <v>91</v>
      </c>
      <c r="G315" s="325">
        <v>4.4444444444444446E-2</v>
      </c>
      <c r="H315" s="1006">
        <v>11.34</v>
      </c>
      <c r="I315" s="1007">
        <f t="shared" si="29"/>
        <v>3.9192631785224382E-3</v>
      </c>
      <c r="J315" s="1008">
        <v>134</v>
      </c>
      <c r="K315" s="289">
        <v>68</v>
      </c>
      <c r="L315" s="290">
        <v>211</v>
      </c>
      <c r="M315" s="1009"/>
      <c r="N315" s="127">
        <f>IFERROR((L315/67)/(1/(I315*24)/3.6),"")</f>
        <v>1.06641396193635</v>
      </c>
      <c r="O315" s="2324" t="s">
        <v>103</v>
      </c>
      <c r="P315" s="291" t="str">
        <f>IFERROR(VLOOKUP(F315,[1]Trainingsarten!$A$9:$N$84,12,FALSE),"")</f>
        <v/>
      </c>
      <c r="Q315" s="292" t="s">
        <v>14</v>
      </c>
      <c r="R315" s="292" t="str">
        <f>IFERROR(VLOOKUP(F315,[1]Trainingsarten!$A$9:$N$84,14,FALSE),"")</f>
        <v/>
      </c>
      <c r="S315" s="293">
        <f>IFERROR(L315/J315,"")</f>
        <v>1.5746268656716418</v>
      </c>
      <c r="T315" s="294">
        <f>T314+(K315-T314)/7</f>
        <v>26.361613824358603</v>
      </c>
      <c r="U315" s="295">
        <f>U314+(K315-U314)/42</f>
        <v>32.814896608017428</v>
      </c>
      <c r="V315" s="296">
        <f t="shared" si="30"/>
        <v>12.534840559469401</v>
      </c>
      <c r="W315" s="297">
        <f t="shared" si="31"/>
        <v>0.80334288842213997</v>
      </c>
    </row>
    <row r="316" spans="2:23" ht="16" thickBot="1" x14ac:dyDescent="0.25">
      <c r="B316" s="24">
        <f>SUM(H314:H320)</f>
        <v>29.749999999999996</v>
      </c>
      <c r="C316" s="298">
        <v>43404</v>
      </c>
      <c r="D316" s="295"/>
      <c r="E316" s="2111"/>
      <c r="F316" s="1032"/>
      <c r="G316" s="325"/>
      <c r="H316" s="1033" t="str">
        <f>IFERROR(VLOOKUP(F316,[1]Trainingsarten!$A$9:$K$78,10,FALSE),"")</f>
        <v/>
      </c>
      <c r="I316" s="1034" t="str">
        <f t="shared" si="29"/>
        <v/>
      </c>
      <c r="J316" s="1035"/>
      <c r="K316" s="289"/>
      <c r="L316" s="290"/>
      <c r="M316" s="1009"/>
      <c r="N316" s="127" t="str">
        <f>IFERROR((L316/67)/(1/(I316*24)/3.6),"")</f>
        <v/>
      </c>
      <c r="O316" s="2324"/>
      <c r="P316" s="291" t="str">
        <f>IFERROR(VLOOKUP(F316,[1]Trainingsarten!$A$9:$N$84,12,FALSE),"")</f>
        <v/>
      </c>
      <c r="Q316" s="292" t="s">
        <v>14</v>
      </c>
      <c r="R316" s="292" t="str">
        <f>IFERROR(VLOOKUP(F316,[1]Trainingsarten!$A$9:$N$84,14,FALSE),"")</f>
        <v/>
      </c>
      <c r="S316" s="293" t="str">
        <f>IFERROR(L316/J316,"")</f>
        <v/>
      </c>
      <c r="T316" s="294">
        <f>T315+(K316-T315)/7</f>
        <v>22.595668992307374</v>
      </c>
      <c r="U316" s="295">
        <f>U315+(K316-U315)/42</f>
        <v>32.033589545921771</v>
      </c>
      <c r="V316" s="296">
        <f t="shared" si="30"/>
        <v>6.4532827836588247</v>
      </c>
      <c r="W316" s="297">
        <f t="shared" si="31"/>
        <v>0.7053742434926108</v>
      </c>
    </row>
    <row r="317" spans="2:23" ht="15" x14ac:dyDescent="0.2">
      <c r="B317" s="26" t="s">
        <v>9</v>
      </c>
      <c r="C317" s="298">
        <v>43405</v>
      </c>
      <c r="D317" s="295" t="s">
        <v>231</v>
      </c>
      <c r="E317" s="2111"/>
      <c r="F317" s="1032" t="s">
        <v>91</v>
      </c>
      <c r="G317" s="325">
        <v>4.1724537037037039E-2</v>
      </c>
      <c r="H317" s="1033">
        <v>10.6</v>
      </c>
      <c r="I317" s="1034">
        <f t="shared" si="29"/>
        <v>3.9362770789657586E-3</v>
      </c>
      <c r="J317" s="1035">
        <v>134</v>
      </c>
      <c r="K317" s="289">
        <v>62</v>
      </c>
      <c r="L317" s="290">
        <v>212</v>
      </c>
      <c r="M317" s="1036"/>
      <c r="N317" s="127">
        <f>IFERROR((L317/67)/(1/(I317*24)/3.6),"")</f>
        <v>1.0761194029850745</v>
      </c>
      <c r="O317" s="2324" t="s">
        <v>103</v>
      </c>
      <c r="P317" s="291" t="str">
        <f>IFERROR(VLOOKUP(F317,[1]Trainingsarten!$A$9:$N$84,12,FALSE),"")</f>
        <v/>
      </c>
      <c r="Q317" s="292" t="s">
        <v>14</v>
      </c>
      <c r="R317" s="292" t="str">
        <f>IFERROR(VLOOKUP(F317,[1]Trainingsarten!$A$9:$N$84,14,FALSE),"")</f>
        <v/>
      </c>
      <c r="S317" s="293">
        <f>IFERROR(L317/J317,"")</f>
        <v>1.5820895522388059</v>
      </c>
      <c r="T317" s="294">
        <f>T316+(K317-T316)/7</f>
        <v>28.224859136263461</v>
      </c>
      <c r="U317" s="295">
        <f>U316+(K317-U316)/42</f>
        <v>32.747075509114111</v>
      </c>
      <c r="V317" s="296">
        <f t="shared" si="30"/>
        <v>9.4379205536143971</v>
      </c>
      <c r="W317" s="297">
        <f t="shared" si="31"/>
        <v>0.86190472576422783</v>
      </c>
    </row>
    <row r="318" spans="2:23" ht="16" thickBot="1" x14ac:dyDescent="0.25">
      <c r="B318" s="27">
        <f>SUM(K314:K320)</f>
        <v>188</v>
      </c>
      <c r="C318" s="298">
        <v>43406</v>
      </c>
      <c r="D318" s="295"/>
      <c r="E318" s="2111"/>
      <c r="F318" s="1032"/>
      <c r="G318" s="325"/>
      <c r="H318" s="1033" t="str">
        <f>IFERROR(VLOOKUP(F318,[1]Trainingsarten!$A$9:$K$78,10,FALSE),"")</f>
        <v/>
      </c>
      <c r="I318" s="1034" t="str">
        <f t="shared" si="29"/>
        <v/>
      </c>
      <c r="J318" s="1035"/>
      <c r="K318" s="289"/>
      <c r="L318" s="290"/>
      <c r="M318" s="1036"/>
      <c r="N318" s="127" t="str">
        <f>IFERROR((L318/67)/(1/(I318*24)/3.6),"")</f>
        <v/>
      </c>
      <c r="O318" s="2324"/>
      <c r="P318" s="291" t="str">
        <f>IFERROR(VLOOKUP(F318,[1]Trainingsarten!$A$9:$N$84,12,FALSE),"")</f>
        <v/>
      </c>
      <c r="Q318" s="292" t="s">
        <v>14</v>
      </c>
      <c r="R318" s="292" t="str">
        <f>IFERROR(VLOOKUP(F318,[1]Trainingsarten!$A$9:$N$84,14,FALSE),"")</f>
        <v/>
      </c>
      <c r="S318" s="293" t="str">
        <f>IFERROR(L318/J318,"")</f>
        <v/>
      </c>
      <c r="T318" s="294">
        <f>T317+(K318-T317)/7</f>
        <v>24.192736402511539</v>
      </c>
      <c r="U318" s="295">
        <f>U317+(K318-U317)/42</f>
        <v>31.967383235087585</v>
      </c>
      <c r="V318" s="296">
        <f t="shared" si="30"/>
        <v>4.5222163728506501</v>
      </c>
      <c r="W318" s="297">
        <f t="shared" si="31"/>
        <v>0.75679439335395615</v>
      </c>
    </row>
    <row r="319" spans="2:23" ht="15" x14ac:dyDescent="0.2">
      <c r="B319" s="28" t="s">
        <v>20</v>
      </c>
      <c r="C319" s="298">
        <v>43407</v>
      </c>
      <c r="D319" s="295" t="s">
        <v>232</v>
      </c>
      <c r="E319" s="2111"/>
      <c r="F319" s="1037" t="s">
        <v>212</v>
      </c>
      <c r="G319" s="325">
        <v>3.8634259259259257E-2</v>
      </c>
      <c r="H319" s="1038">
        <v>7.81</v>
      </c>
      <c r="I319" s="1039">
        <f t="shared" si="29"/>
        <v>4.9467681509935031E-3</v>
      </c>
      <c r="J319" s="1040">
        <v>141</v>
      </c>
      <c r="K319" s="289">
        <v>58</v>
      </c>
      <c r="L319" s="290">
        <v>194</v>
      </c>
      <c r="M319" s="1036"/>
      <c r="N319" s="127"/>
      <c r="O319" s="2324" t="s">
        <v>103</v>
      </c>
      <c r="P319" s="291" t="str">
        <f>IFERROR(VLOOKUP(F319,[1]Trainingsarten!$A$9:$N$84,12,FALSE),"")</f>
        <v/>
      </c>
      <c r="Q319" s="292" t="s">
        <v>14</v>
      </c>
      <c r="R319" s="292" t="str">
        <f>IFERROR(VLOOKUP(F319,[1]Trainingsarten!$A$9:$N$84,14,FALSE),"")</f>
        <v/>
      </c>
      <c r="S319" s="293">
        <f>IFERROR(L319/J319,"")</f>
        <v>1.375886524822695</v>
      </c>
      <c r="T319" s="294">
        <f>T318+(K319-T318)/7</f>
        <v>29.022345487867032</v>
      </c>
      <c r="U319" s="295">
        <f>U318+(K319-U318)/42</f>
        <v>32.587207443775974</v>
      </c>
      <c r="V319" s="296">
        <f t="shared" si="30"/>
        <v>7.7746468325760461</v>
      </c>
      <c r="W319" s="297">
        <f t="shared" si="31"/>
        <v>0.89060547878919838</v>
      </c>
    </row>
    <row r="320" spans="2:23" ht="16" thickBot="1" x14ac:dyDescent="0.25">
      <c r="B320" s="29">
        <f>AVERAGE(W314:W320)</f>
        <v>0.77253893538201324</v>
      </c>
      <c r="C320" s="247">
        <v>43408</v>
      </c>
      <c r="D320" s="45"/>
      <c r="E320" s="2109"/>
      <c r="F320" s="1041"/>
      <c r="G320" s="399"/>
      <c r="H320" s="1042" t="str">
        <f>IFERROR(VLOOKUP(F320,[1]Trainingsarten!$A$9:$K$78,10,FALSE),"")</f>
        <v/>
      </c>
      <c r="I320" s="1043" t="str">
        <f t="shared" si="29"/>
        <v/>
      </c>
      <c r="J320" s="1044"/>
      <c r="K320" s="311"/>
      <c r="L320" s="312"/>
      <c r="M320" s="1045"/>
      <c r="N320" s="40" t="str">
        <f>IFERROR((L320/67)/(1/(I320*24)/3.6),"")</f>
        <v/>
      </c>
      <c r="O320" s="2325"/>
      <c r="P320" s="313" t="str">
        <f>IFERROR(VLOOKUP(F320,[1]Trainingsarten!$A$9:$N$84,12,FALSE),"")</f>
        <v/>
      </c>
      <c r="Q320" s="314" t="s">
        <v>14</v>
      </c>
      <c r="R320" s="314" t="str">
        <f>IFERROR(VLOOKUP(F320,[1]Trainingsarten!$A$9:$N$84,14,FALSE),"")</f>
        <v/>
      </c>
      <c r="S320" s="43" t="str">
        <f>IFERROR(L320/J320,"")</f>
        <v/>
      </c>
      <c r="T320" s="315">
        <f>T319+(K320-T319)/7</f>
        <v>24.876296132457455</v>
      </c>
      <c r="U320" s="45">
        <f>U319+(K320-U319)/42</f>
        <v>31.8113215522575</v>
      </c>
      <c r="V320" s="316">
        <f t="shared" si="30"/>
        <v>3.5648619559089418</v>
      </c>
      <c r="W320" s="82">
        <f t="shared" si="31"/>
        <v>0.78199505454661322</v>
      </c>
    </row>
    <row r="321" spans="2:23" ht="16" thickBot="1" x14ac:dyDescent="0.25">
      <c r="B321" s="1046">
        <f>B314+1</f>
        <v>45</v>
      </c>
      <c r="C321" s="358">
        <v>43409</v>
      </c>
      <c r="D321" s="50"/>
      <c r="E321" s="2101"/>
      <c r="F321" s="51"/>
      <c r="G321" s="52"/>
      <c r="H321" s="714" t="str">
        <f>IFERROR(VLOOKUP(F321,[1]Trainingsarten!$A$9:$K$78,10,FALSE),"")</f>
        <v/>
      </c>
      <c r="I321" s="838" t="str">
        <f t="shared" si="29"/>
        <v/>
      </c>
      <c r="J321" s="57"/>
      <c r="K321" s="56"/>
      <c r="L321" s="57"/>
      <c r="M321" s="839"/>
      <c r="N321" s="59" t="str">
        <f>IFERROR((L321/67)/(1/(I321*24)/3.6),"")</f>
        <v/>
      </c>
      <c r="O321" s="2313"/>
      <c r="P321" s="319" t="str">
        <f>IFERROR(VLOOKUP(F321,[1]Trainingsarten!$A$9:$N$84,12,FALSE),"")</f>
        <v/>
      </c>
      <c r="Q321" s="61" t="s">
        <v>14</v>
      </c>
      <c r="R321" s="61" t="str">
        <f>IFERROR(VLOOKUP(F321,[1]Trainingsarten!$A$9:$N$84,14,FALSE),"")</f>
        <v/>
      </c>
      <c r="S321" s="1047" t="str">
        <f>IFERROR(L321/J321,"")</f>
        <v/>
      </c>
      <c r="T321" s="321">
        <f>T320+(K321-T320)/7</f>
        <v>21.322539542106391</v>
      </c>
      <c r="U321" s="50">
        <f>U320+(K321-U320)/42</f>
        <v>31.053909134346608</v>
      </c>
      <c r="V321" s="120">
        <f t="shared" si="30"/>
        <v>6.9350254198000449</v>
      </c>
      <c r="W321" s="1048">
        <f t="shared" si="31"/>
        <v>0.68662980399214812</v>
      </c>
    </row>
    <row r="322" spans="2:23" ht="15" x14ac:dyDescent="0.2">
      <c r="B322" s="1049" t="s">
        <v>19</v>
      </c>
      <c r="C322" s="298">
        <v>43410</v>
      </c>
      <c r="D322" s="295" t="s">
        <v>233</v>
      </c>
      <c r="E322" s="2111"/>
      <c r="F322" s="324" t="s">
        <v>49</v>
      </c>
      <c r="G322" s="325">
        <v>4.071759259259259E-2</v>
      </c>
      <c r="H322" s="1033">
        <v>10.6</v>
      </c>
      <c r="I322" s="656">
        <f t="shared" si="29"/>
        <v>3.8412823200559046E-3</v>
      </c>
      <c r="J322" s="290">
        <v>139</v>
      </c>
      <c r="K322" s="289">
        <v>69</v>
      </c>
      <c r="L322" s="290">
        <v>209</v>
      </c>
      <c r="M322" s="1036"/>
      <c r="N322" s="127">
        <f>IFERROR((L322/67)/(1/(I322*24)/3.6),"")</f>
        <v>1.0352886510842016</v>
      </c>
      <c r="O322" s="2324" t="s">
        <v>164</v>
      </c>
      <c r="P322" s="291">
        <f>IFERROR(VLOOKUP(F322,[1]Trainingsarten!$A$9:$N$84,12,FALSE),"")</f>
        <v>278.45999999999998</v>
      </c>
      <c r="Q322" s="292" t="s">
        <v>14</v>
      </c>
      <c r="R322" s="292">
        <f>IFERROR(VLOOKUP(F322,[1]Trainingsarten!$A$9:$N$84,14,FALSE),"")</f>
        <v>304.97999999999996</v>
      </c>
      <c r="S322" s="293">
        <f>IFERROR(L322/J322,"")</f>
        <v>1.5035971223021583</v>
      </c>
      <c r="T322" s="294">
        <f>T321+(K322-T321)/7</f>
        <v>28.133605321805476</v>
      </c>
      <c r="U322" s="295">
        <f>U321+(K322-U321)/42</f>
        <v>31.957387488290735</v>
      </c>
      <c r="V322" s="296">
        <f t="shared" si="30"/>
        <v>9.7313695922402168</v>
      </c>
      <c r="W322" s="297">
        <f t="shared" si="31"/>
        <v>0.8803474730878329</v>
      </c>
    </row>
    <row r="323" spans="2:23" ht="16" thickBot="1" x14ac:dyDescent="0.25">
      <c r="B323" s="24">
        <f>SUM(H321:H327)</f>
        <v>34.5</v>
      </c>
      <c r="C323" s="298">
        <v>43411</v>
      </c>
      <c r="D323" s="295"/>
      <c r="E323" s="2111"/>
      <c r="F323" s="324"/>
      <c r="G323" s="325"/>
      <c r="H323" s="1033"/>
      <c r="I323" s="656"/>
      <c r="J323" s="290"/>
      <c r="K323" s="289"/>
      <c r="L323" s="290"/>
      <c r="M323" s="1036"/>
      <c r="N323" s="127"/>
      <c r="O323" s="2324"/>
      <c r="P323" s="291" t="str">
        <f>IFERROR(VLOOKUP(F323,[1]Trainingsarten!$A$9:$N$84,12,FALSE),"")</f>
        <v/>
      </c>
      <c r="Q323" s="292" t="s">
        <v>14</v>
      </c>
      <c r="R323" s="292" t="str">
        <f>IFERROR(VLOOKUP(F323,[1]Trainingsarten!$A$9:$N$84,14,FALSE),"")</f>
        <v/>
      </c>
      <c r="S323" s="293" t="str">
        <f>IFERROR(L323/J323,"")</f>
        <v/>
      </c>
      <c r="T323" s="294">
        <f>T322+(K323-T322)/7</f>
        <v>24.114518847261834</v>
      </c>
      <c r="U323" s="295">
        <f>U322+(K323-U322)/42</f>
        <v>31.196497309998097</v>
      </c>
      <c r="V323" s="296">
        <f t="shared" si="30"/>
        <v>3.8237821664852589</v>
      </c>
      <c r="W323" s="297">
        <f t="shared" si="31"/>
        <v>0.7729880251502923</v>
      </c>
    </row>
    <row r="324" spans="2:23" ht="15" x14ac:dyDescent="0.2">
      <c r="B324" s="26" t="s">
        <v>9</v>
      </c>
      <c r="C324" s="298">
        <v>43412</v>
      </c>
      <c r="D324" s="295"/>
      <c r="E324" s="2111"/>
      <c r="F324" s="324"/>
      <c r="G324" s="325"/>
      <c r="H324" s="1033"/>
      <c r="I324" s="656"/>
      <c r="J324" s="290"/>
      <c r="K324" s="289"/>
      <c r="L324" s="290"/>
      <c r="M324" s="1036"/>
      <c r="N324" s="127"/>
      <c r="O324" s="2324"/>
      <c r="P324" s="291" t="str">
        <f>IFERROR(VLOOKUP(F324,[1]Trainingsarten!$A$9:$N$84,12,FALSE),"")</f>
        <v/>
      </c>
      <c r="Q324" s="292" t="s">
        <v>14</v>
      </c>
      <c r="R324" s="292" t="str">
        <f>IFERROR(VLOOKUP(F324,[1]Trainingsarten!$A$9:$N$84,14,FALSE),"")</f>
        <v/>
      </c>
      <c r="S324" s="293" t="str">
        <f>IFERROR(L324/J324,"")</f>
        <v/>
      </c>
      <c r="T324" s="294">
        <f>T323+(K324-T323)/7</f>
        <v>20.669587583367285</v>
      </c>
      <c r="U324" s="295">
        <f>U323+(K324-U323)/42</f>
        <v>30.453723564521951</v>
      </c>
      <c r="V324" s="296">
        <f t="shared" si="30"/>
        <v>7.081978462736263</v>
      </c>
      <c r="W324" s="297">
        <f t="shared" si="31"/>
        <v>0.67872119281489074</v>
      </c>
    </row>
    <row r="325" spans="2:23" ht="16" thickBot="1" x14ac:dyDescent="0.25">
      <c r="B325" s="27">
        <f>SUM(K321:K327)</f>
        <v>218</v>
      </c>
      <c r="C325" s="298">
        <v>43413</v>
      </c>
      <c r="D325" s="295" t="s">
        <v>234</v>
      </c>
      <c r="E325" s="2111"/>
      <c r="F325" s="324" t="s">
        <v>212</v>
      </c>
      <c r="G325" s="325">
        <v>3.7465277777777778E-2</v>
      </c>
      <c r="H325" s="1033">
        <v>10.4</v>
      </c>
      <c r="I325" s="656">
        <f t="shared" si="29"/>
        <v>3.6024305555555553E-3</v>
      </c>
      <c r="J325" s="290">
        <v>143</v>
      </c>
      <c r="K325" s="289">
        <v>66</v>
      </c>
      <c r="L325" s="290">
        <v>230</v>
      </c>
      <c r="M325" s="1036"/>
      <c r="N325" s="127">
        <f>IFERROR((L325/67)/(1/(I325*24)/3.6),"")</f>
        <v>1.0684701492537314</v>
      </c>
      <c r="O325" s="2324" t="s">
        <v>103</v>
      </c>
      <c r="P325" s="291" t="str">
        <f>IFERROR(VLOOKUP(F325,[1]Trainingsarten!$A$9:$N$84,12,FALSE),"")</f>
        <v/>
      </c>
      <c r="Q325" s="292" t="s">
        <v>14</v>
      </c>
      <c r="R325" s="292" t="str">
        <f>IFERROR(VLOOKUP(F325,[1]Trainingsarten!$A$9:$N$84,14,FALSE),"")</f>
        <v/>
      </c>
      <c r="S325" s="293">
        <f>IFERROR(L325/J325,"")</f>
        <v>1.6083916083916083</v>
      </c>
      <c r="T325" s="294">
        <f>T324+(K325-T324)/7</f>
        <v>27.145360785743385</v>
      </c>
      <c r="U325" s="295">
        <f>U324+(K325-U324)/42</f>
        <v>31.30006347965238</v>
      </c>
      <c r="V325" s="296">
        <f t="shared" si="30"/>
        <v>9.784135981154666</v>
      </c>
      <c r="W325" s="297">
        <f t="shared" si="31"/>
        <v>0.86726216396941513</v>
      </c>
    </row>
    <row r="326" spans="2:23" ht="15" x14ac:dyDescent="0.2">
      <c r="B326" s="28" t="s">
        <v>20</v>
      </c>
      <c r="C326" s="298">
        <v>43414</v>
      </c>
      <c r="D326" s="295"/>
      <c r="E326" s="2111"/>
      <c r="F326" s="324"/>
      <c r="G326" s="325"/>
      <c r="H326" s="1033" t="str">
        <f>IFERROR(VLOOKUP(F326,[1]Trainingsarten!$A$9:$K$78,10,FALSE),"")</f>
        <v/>
      </c>
      <c r="I326" s="656" t="str">
        <f t="shared" ref="I326:I377" si="32">IFERROR(G326/H326,"")</f>
        <v/>
      </c>
      <c r="J326" s="290"/>
      <c r="K326" s="289"/>
      <c r="L326" s="290"/>
      <c r="M326" s="1036"/>
      <c r="N326" s="127" t="str">
        <f>IFERROR((L326/67)/(1/(I326*24)/3.6),"")</f>
        <v/>
      </c>
      <c r="O326" s="2324"/>
      <c r="P326" s="291" t="str">
        <f>IFERROR(VLOOKUP(F326,[1]Trainingsarten!$A$9:$N$84,12,FALSE),"")</f>
        <v/>
      </c>
      <c r="Q326" s="292" t="s">
        <v>14</v>
      </c>
      <c r="R326" s="292" t="str">
        <f>IFERROR(VLOOKUP(F326,[1]Trainingsarten!$A$9:$N$84,14,FALSE),"")</f>
        <v/>
      </c>
      <c r="S326" s="293" t="str">
        <f>IFERROR(L326/J326,"")</f>
        <v/>
      </c>
      <c r="T326" s="294">
        <f>T325+(K326-T325)/7</f>
        <v>23.267452102065757</v>
      </c>
      <c r="U326" s="295">
        <f>U325+(K326-U325)/42</f>
        <v>30.554823872993989</v>
      </c>
      <c r="V326" s="296">
        <f t="shared" si="30"/>
        <v>4.1547026939089946</v>
      </c>
      <c r="W326" s="297">
        <f t="shared" si="31"/>
        <v>0.76149848543655962</v>
      </c>
    </row>
    <row r="327" spans="2:23" ht="16" thickBot="1" x14ac:dyDescent="0.25">
      <c r="B327" s="29">
        <f>AVERAGE(W321:W327)</f>
        <v>0.80676538273131748</v>
      </c>
      <c r="C327" s="133">
        <v>43415</v>
      </c>
      <c r="D327" s="362" t="s">
        <v>235</v>
      </c>
      <c r="E327" s="2115"/>
      <c r="F327" s="69" t="s">
        <v>131</v>
      </c>
      <c r="G327" s="70">
        <v>5.0289351851851849E-2</v>
      </c>
      <c r="H327" s="634">
        <v>13.5</v>
      </c>
      <c r="I327" s="844">
        <f t="shared" si="32"/>
        <v>3.7251371742112482E-3</v>
      </c>
      <c r="J327" s="75">
        <v>139</v>
      </c>
      <c r="K327" s="74">
        <v>83</v>
      </c>
      <c r="L327" s="75">
        <v>221</v>
      </c>
      <c r="M327" s="637"/>
      <c r="N327" s="77">
        <f>IFERROR((L327/67)/(1/(I327*24)/3.6),"")</f>
        <v>1.0616307352128247</v>
      </c>
      <c r="O327" s="2316" t="s">
        <v>26</v>
      </c>
      <c r="P327" s="78" t="str">
        <f>IFERROR(VLOOKUP(F327,[1]Trainingsarten!$A$9:$N$84,12,FALSE),"")</f>
        <v/>
      </c>
      <c r="Q327" s="79" t="s">
        <v>14</v>
      </c>
      <c r="R327" s="79" t="str">
        <f>IFERROR(VLOOKUP(F327,[1]Trainingsarten!$A$9:$N$84,14,FALSE),"")</f>
        <v/>
      </c>
      <c r="S327" s="43">
        <f>IFERROR(L327/J327,"")</f>
        <v>1.5899280575539569</v>
      </c>
      <c r="T327" s="80">
        <f>T326+(K327-T326)/7</f>
        <v>31.800673230342078</v>
      </c>
      <c r="U327" s="68">
        <f>U326+(K327-U326)/42</f>
        <v>31.803518542684607</v>
      </c>
      <c r="V327" s="81">
        <f t="shared" si="30"/>
        <v>7.2873717709282317</v>
      </c>
      <c r="W327" s="845">
        <f t="shared" si="31"/>
        <v>0.99991053466808366</v>
      </c>
    </row>
    <row r="328" spans="2:23" ht="16" thickBot="1" x14ac:dyDescent="0.25">
      <c r="B328" s="1050">
        <f>B321+1</f>
        <v>46</v>
      </c>
      <c r="C328" s="1051">
        <v>43416</v>
      </c>
      <c r="D328" s="1052"/>
      <c r="E328" s="2144"/>
      <c r="F328" s="1053"/>
      <c r="G328" s="1054"/>
      <c r="H328" s="1055" t="str">
        <f>IFERROR(VLOOKUP(F328,[1]Trainingsarten!$A$9:$K$78,10,FALSE),"")</f>
        <v/>
      </c>
      <c r="I328" s="1056" t="str">
        <f t="shared" si="32"/>
        <v/>
      </c>
      <c r="J328" s="1057"/>
      <c r="K328" s="1058"/>
      <c r="L328" s="1059"/>
      <c r="M328" s="1060"/>
      <c r="N328" s="1061" t="str">
        <f>IFERROR((L328/67)/(1/(I328*24)/3.6),"")</f>
        <v/>
      </c>
      <c r="O328" s="2350"/>
      <c r="P328" s="1062" t="str">
        <f>IFERROR(VLOOKUP(F328,[1]Trainingsarten!$A$9:$N$84,12,FALSE),"")</f>
        <v/>
      </c>
      <c r="Q328" s="1063" t="s">
        <v>14</v>
      </c>
      <c r="R328" s="1063" t="str">
        <f>IFERROR(VLOOKUP(F328,[1]Trainingsarten!$A$9:$N$84,14,FALSE),"")</f>
        <v/>
      </c>
      <c r="S328" s="1064" t="str">
        <f>IFERROR(L328/J328,"")</f>
        <v/>
      </c>
      <c r="T328" s="1065">
        <f>T327+(K328-T327)/7</f>
        <v>27.257719911721779</v>
      </c>
      <c r="U328" s="1052">
        <f>U327+(K328-U327)/42</f>
        <v>31.046291910715926</v>
      </c>
      <c r="V328" s="1066">
        <f t="shared" si="30"/>
        <v>2.8453123425293825E-3</v>
      </c>
      <c r="W328" s="322">
        <f t="shared" si="31"/>
        <v>0.87797022556221971</v>
      </c>
    </row>
    <row r="329" spans="2:23" ht="15" x14ac:dyDescent="0.2">
      <c r="B329" s="1067" t="s">
        <v>19</v>
      </c>
      <c r="C329" s="7">
        <v>43417</v>
      </c>
      <c r="D329" s="5" t="s">
        <v>236</v>
      </c>
      <c r="E329" s="2098"/>
      <c r="F329" s="1037" t="s">
        <v>81</v>
      </c>
      <c r="G329" s="325">
        <v>3.4699074074074077E-2</v>
      </c>
      <c r="H329" s="1038">
        <v>8.98</v>
      </c>
      <c r="I329" s="1039">
        <f t="shared" si="32"/>
        <v>3.8640394291841952E-3</v>
      </c>
      <c r="J329" s="1040">
        <v>138</v>
      </c>
      <c r="K329" s="289">
        <v>58</v>
      </c>
      <c r="L329" s="290">
        <v>215</v>
      </c>
      <c r="M329" s="1036"/>
      <c r="N329" s="127">
        <f>IFERROR((L329/67)/(1/(I329*24)/3.6),"")</f>
        <v>1.0713193497988898</v>
      </c>
      <c r="O329" s="2324" t="s">
        <v>164</v>
      </c>
      <c r="P329" s="291" t="str">
        <f>IFERROR(VLOOKUP(F329,[1]Trainingsarten!$A$9:$N$84,12,FALSE),"")</f>
        <v/>
      </c>
      <c r="Q329" s="292" t="s">
        <v>14</v>
      </c>
      <c r="R329" s="292" t="str">
        <f>IFERROR(VLOOKUP(F329,[1]Trainingsarten!$A$9:$N$84,14,FALSE),"")</f>
        <v/>
      </c>
      <c r="S329" s="293">
        <f>IFERROR(L329/J329,"")</f>
        <v>1.5579710144927537</v>
      </c>
      <c r="T329" s="294">
        <f>T328+(K329-T328)/7</f>
        <v>31.649474210047238</v>
      </c>
      <c r="U329" s="295">
        <f>U328+(K329-U328)/42</f>
        <v>31.688046865222688</v>
      </c>
      <c r="V329" s="296">
        <f t="shared" si="30"/>
        <v>3.7885719989941471</v>
      </c>
      <c r="W329" s="297">
        <f t="shared" si="31"/>
        <v>0.99878273800403317</v>
      </c>
    </row>
    <row r="330" spans="2:23" ht="16" thickBot="1" x14ac:dyDescent="0.25">
      <c r="B330" s="24">
        <f>SUM(H328:H334)</f>
        <v>45.589999999999996</v>
      </c>
      <c r="C330" s="298">
        <v>43418</v>
      </c>
      <c r="D330" s="295" t="s">
        <v>237</v>
      </c>
      <c r="E330" s="2111"/>
      <c r="F330" s="1037" t="s">
        <v>91</v>
      </c>
      <c r="G330" s="325">
        <v>3.7326388888888888E-2</v>
      </c>
      <c r="H330" s="1038">
        <v>9.74</v>
      </c>
      <c r="I330" s="1039">
        <f t="shared" si="32"/>
        <v>3.8322781200091261E-3</v>
      </c>
      <c r="J330" s="1040">
        <v>139</v>
      </c>
      <c r="K330" s="289">
        <v>59</v>
      </c>
      <c r="L330" s="290">
        <v>216</v>
      </c>
      <c r="M330" s="1068"/>
      <c r="N330" s="127">
        <f>IFERROR((L330/67)/(1/(I330*24)/3.6),"")</f>
        <v>1.0674553311471391</v>
      </c>
      <c r="O330" s="2324" t="s">
        <v>103</v>
      </c>
      <c r="P330" s="291" t="str">
        <f>IFERROR(VLOOKUP(F330,[1]Trainingsarten!$A$9:$N$84,12,FALSE),"")</f>
        <v/>
      </c>
      <c r="Q330" s="292" t="s">
        <v>14</v>
      </c>
      <c r="R330" s="292" t="str">
        <f>IFERROR(VLOOKUP(F330,[1]Trainingsarten!$A$9:$N$84,14,FALSE),"")</f>
        <v/>
      </c>
      <c r="S330" s="293">
        <f>IFERROR(L330/J330,"")</f>
        <v>1.5539568345323742</v>
      </c>
      <c r="T330" s="294">
        <f>T329+(K330-T329)/7</f>
        <v>35.556692180040493</v>
      </c>
      <c r="U330" s="295">
        <f>U329+(K330-U329)/42</f>
        <v>32.338331463669768</v>
      </c>
      <c r="V330" s="296">
        <f t="shared" si="30"/>
        <v>3.8572655175450166E-2</v>
      </c>
      <c r="W330" s="297">
        <f t="shared" si="31"/>
        <v>1.099521545197419</v>
      </c>
    </row>
    <row r="331" spans="2:23" ht="15" x14ac:dyDescent="0.2">
      <c r="B331" s="26" t="s">
        <v>9</v>
      </c>
      <c r="C331" s="298">
        <v>43419</v>
      </c>
      <c r="D331" s="295"/>
      <c r="E331" s="2111"/>
      <c r="F331" s="1037"/>
      <c r="G331" s="325"/>
      <c r="H331" s="1038" t="str">
        <f>IFERROR(VLOOKUP(F331,[1]Trainingsarten!$A$9:$K$78,10,FALSE),"")</f>
        <v/>
      </c>
      <c r="I331" s="1039" t="str">
        <f t="shared" si="32"/>
        <v/>
      </c>
      <c r="J331" s="1040"/>
      <c r="K331" s="289"/>
      <c r="L331" s="290"/>
      <c r="M331" s="1068"/>
      <c r="N331" s="127" t="str">
        <f>IFERROR((L331/67)/(1/(I331*24)/3.6),"")</f>
        <v/>
      </c>
      <c r="O331" s="2324"/>
      <c r="P331" s="291" t="str">
        <f>IFERROR(VLOOKUP(F331,[1]Trainingsarten!$A$9:$N$84,12,FALSE),"")</f>
        <v/>
      </c>
      <c r="Q331" s="292" t="s">
        <v>14</v>
      </c>
      <c r="R331" s="292" t="str">
        <f>IFERROR(VLOOKUP(F331,[1]Trainingsarten!$A$9:$N$84,14,FALSE),"")</f>
        <v/>
      </c>
      <c r="S331" s="293" t="str">
        <f>IFERROR(L331/J331,"")</f>
        <v/>
      </c>
      <c r="T331" s="294">
        <f>T330+(K331-T330)/7</f>
        <v>30.477164725748992</v>
      </c>
      <c r="U331" s="295">
        <f>U330+(K331-U330)/42</f>
        <v>31.568371190725248</v>
      </c>
      <c r="V331" s="296">
        <f t="shared" si="30"/>
        <v>-3.2183607163707251</v>
      </c>
      <c r="W331" s="297">
        <f t="shared" si="31"/>
        <v>0.96543355188066049</v>
      </c>
    </row>
    <row r="332" spans="2:23" ht="16" thickBot="1" x14ac:dyDescent="0.25">
      <c r="B332" s="27">
        <f>SUM(K328:K334)</f>
        <v>280</v>
      </c>
      <c r="C332" s="298">
        <v>43420</v>
      </c>
      <c r="D332" s="295" t="s">
        <v>238</v>
      </c>
      <c r="E332" s="2111"/>
      <c r="F332" s="1069" t="s">
        <v>91</v>
      </c>
      <c r="G332" s="325">
        <v>3.9675925925925927E-2</v>
      </c>
      <c r="H332" s="1038">
        <v>9.9700000000000006</v>
      </c>
      <c r="I332" s="1039">
        <f t="shared" si="32"/>
        <v>3.9795311861510457E-3</v>
      </c>
      <c r="J332" s="1040">
        <v>134</v>
      </c>
      <c r="K332" s="289">
        <v>58</v>
      </c>
      <c r="L332" s="290">
        <v>209</v>
      </c>
      <c r="M332" s="1068"/>
      <c r="N332" s="127">
        <f>IFERROR((L332/67)/(1/(I332*24)/3.6),"")</f>
        <v>1.072548990254345</v>
      </c>
      <c r="O332" s="2324" t="s">
        <v>103</v>
      </c>
      <c r="P332" s="291" t="str">
        <f>IFERROR(VLOOKUP(F332,[1]Trainingsarten!$A$9:$N$84,12,FALSE),"")</f>
        <v/>
      </c>
      <c r="Q332" s="292" t="s">
        <v>14</v>
      </c>
      <c r="R332" s="292" t="str">
        <f>IFERROR(VLOOKUP(F332,[1]Trainingsarten!$A$9:$N$84,14,FALSE),"")</f>
        <v/>
      </c>
      <c r="S332" s="293">
        <f>IFERROR(L332/J332,"")</f>
        <v>1.5597014925373134</v>
      </c>
      <c r="T332" s="294">
        <f>T331+(K332-T331)/7</f>
        <v>34.408998336356277</v>
      </c>
      <c r="U332" s="295">
        <f>U331+(K332-U331)/42</f>
        <v>32.197695686184169</v>
      </c>
      <c r="V332" s="296">
        <f t="shared" si="30"/>
        <v>1.0912064649762563</v>
      </c>
      <c r="W332" s="297">
        <f t="shared" si="31"/>
        <v>1.0686789101842764</v>
      </c>
    </row>
    <row r="333" spans="2:23" ht="15" x14ac:dyDescent="0.2">
      <c r="B333" s="28" t="s">
        <v>20</v>
      </c>
      <c r="C333" s="298">
        <v>43421</v>
      </c>
      <c r="D333" s="295"/>
      <c r="E333" s="2111"/>
      <c r="F333" s="1069"/>
      <c r="G333" s="325"/>
      <c r="H333" s="1070" t="str">
        <f>IFERROR(VLOOKUP(F333,[1]Trainingsarten!$A$9:$K$78,10,FALSE),"")</f>
        <v/>
      </c>
      <c r="I333" s="1071" t="str">
        <f t="shared" si="32"/>
        <v/>
      </c>
      <c r="J333" s="1072"/>
      <c r="K333" s="289"/>
      <c r="L333" s="290"/>
      <c r="M333" s="1068"/>
      <c r="N333" s="127" t="str">
        <f>IFERROR((L333/67)/(1/(I333*24)/3.6),"")</f>
        <v/>
      </c>
      <c r="O333" s="2324"/>
      <c r="P333" s="291" t="str">
        <f>IFERROR(VLOOKUP(F333,[1]Trainingsarten!$A$9:$N$84,12,FALSE),"")</f>
        <v/>
      </c>
      <c r="Q333" s="292" t="s">
        <v>14</v>
      </c>
      <c r="R333" s="292" t="str">
        <f>IFERROR(VLOOKUP(F333,[1]Trainingsarten!$A$9:$N$84,14,FALSE),"")</f>
        <v/>
      </c>
      <c r="S333" s="293" t="str">
        <f>IFERROR(L333/J333,"")</f>
        <v/>
      </c>
      <c r="T333" s="294">
        <f>T332+(K333-T332)/7</f>
        <v>29.493427145448237</v>
      </c>
      <c r="U333" s="295">
        <f>U332+(K333-U332)/42</f>
        <v>31.431083884132164</v>
      </c>
      <c r="V333" s="296">
        <f t="shared" si="30"/>
        <v>-2.211302650172108</v>
      </c>
      <c r="W333" s="297">
        <f t="shared" si="31"/>
        <v>0.93835221382034029</v>
      </c>
    </row>
    <row r="334" spans="2:23" ht="16" thickBot="1" x14ac:dyDescent="0.25">
      <c r="B334" s="29">
        <f>AVERAGE(W328:W334)</f>
        <v>1.0232323216459709</v>
      </c>
      <c r="C334" s="353">
        <v>43422</v>
      </c>
      <c r="D334" s="354" t="s">
        <v>239</v>
      </c>
      <c r="E334" s="2114"/>
      <c r="F334" s="1041" t="s">
        <v>115</v>
      </c>
      <c r="G334" s="399">
        <v>6.277777777777778E-2</v>
      </c>
      <c r="H334" s="1042">
        <v>16.899999999999999</v>
      </c>
      <c r="I334" s="1043">
        <f t="shared" si="32"/>
        <v>3.7146614069690997E-3</v>
      </c>
      <c r="J334" s="1044">
        <v>142</v>
      </c>
      <c r="K334" s="311">
        <v>105</v>
      </c>
      <c r="L334" s="312">
        <v>223</v>
      </c>
      <c r="M334" s="1045"/>
      <c r="N334" s="40">
        <f>IFERROR((L334/67)/(1/(I334*24)/3.6),"")</f>
        <v>1.0682257352291795</v>
      </c>
      <c r="O334" s="2325" t="s">
        <v>26</v>
      </c>
      <c r="P334" s="313" t="str">
        <f>IFERROR(VLOOKUP(F334,[1]Trainingsarten!$A$9:$N$84,12,FALSE),"")</f>
        <v/>
      </c>
      <c r="Q334" s="314" t="s">
        <v>14</v>
      </c>
      <c r="R334" s="314" t="str">
        <f>IFERROR(VLOOKUP(F334,[1]Trainingsarten!$A$9:$N$84,14,FALSE),"")</f>
        <v/>
      </c>
      <c r="S334" s="43">
        <f>IFERROR(L334/J334,"")</f>
        <v>1.5704225352112675</v>
      </c>
      <c r="T334" s="315">
        <f>T333+(K334-T333)/7</f>
        <v>40.280080410384201</v>
      </c>
      <c r="U334" s="45">
        <f>U333+(K334-U333)/42</f>
        <v>33.182724744033777</v>
      </c>
      <c r="V334" s="316">
        <f t="shared" ref="V334:V376" si="33">U333-T333</f>
        <v>1.937656738683927</v>
      </c>
      <c r="W334" s="82">
        <f t="shared" si="31"/>
        <v>1.213887066872847</v>
      </c>
    </row>
    <row r="335" spans="2:23" ht="16" thickBot="1" x14ac:dyDescent="0.25">
      <c r="B335" s="1073">
        <f>B328+1</f>
        <v>47</v>
      </c>
      <c r="C335" s="358">
        <v>43423</v>
      </c>
      <c r="D335" s="50"/>
      <c r="E335" s="2101"/>
      <c r="F335" s="51"/>
      <c r="G335" s="52"/>
      <c r="H335" s="714" t="str">
        <f>IFERROR(VLOOKUP(F335,[1]Trainingsarten!$A$9:$K$78,10,FALSE),"")</f>
        <v/>
      </c>
      <c r="I335" s="838" t="str">
        <f t="shared" si="32"/>
        <v/>
      </c>
      <c r="J335" s="57"/>
      <c r="K335" s="56"/>
      <c r="L335" s="57"/>
      <c r="M335" s="839"/>
      <c r="N335" s="59" t="str">
        <f>IFERROR((L335/67)/(1/(I335*24)/3.6),"")</f>
        <v/>
      </c>
      <c r="O335" s="2313"/>
      <c r="P335" s="319" t="str">
        <f>IFERROR(VLOOKUP(F335,[1]Trainingsarten!$A$9:$N$84,12,FALSE),"")</f>
        <v/>
      </c>
      <c r="Q335" s="61" t="s">
        <v>14</v>
      </c>
      <c r="R335" s="61" t="str">
        <f>IFERROR(VLOOKUP(F335,[1]Trainingsarten!$A$9:$N$84,14,FALSE),"")</f>
        <v/>
      </c>
      <c r="S335" s="1074" t="str">
        <f>IFERROR(L335/J335,"")</f>
        <v/>
      </c>
      <c r="T335" s="321">
        <f>T334+(K335-T334)/7</f>
        <v>34.525783208900741</v>
      </c>
      <c r="U335" s="50">
        <f>U334+(K335-U334)/42</f>
        <v>32.39265986917583</v>
      </c>
      <c r="V335" s="120">
        <f t="shared" si="33"/>
        <v>-7.097355666350424</v>
      </c>
      <c r="W335" s="1075">
        <f t="shared" si="31"/>
        <v>1.0658520587176217</v>
      </c>
    </row>
    <row r="336" spans="2:23" ht="15" x14ac:dyDescent="0.2">
      <c r="B336" s="1076" t="s">
        <v>19</v>
      </c>
      <c r="C336" s="298">
        <v>43424</v>
      </c>
      <c r="D336" s="295"/>
      <c r="E336" s="2111"/>
      <c r="F336" s="324"/>
      <c r="G336" s="325"/>
      <c r="H336" s="1038" t="str">
        <f>IFERROR(VLOOKUP(F336,[1]Trainingsarten!$A$9:$K$78,10,FALSE),"")</f>
        <v/>
      </c>
      <c r="I336" s="656" t="str">
        <f t="shared" si="32"/>
        <v/>
      </c>
      <c r="J336" s="290"/>
      <c r="K336" s="289"/>
      <c r="L336" s="290"/>
      <c r="M336" s="1068"/>
      <c r="N336" s="127" t="str">
        <f>IFERROR((L336/67)/(1/(I336*24)/3.6),"")</f>
        <v/>
      </c>
      <c r="O336" s="2324"/>
      <c r="P336" s="291" t="str">
        <f>IFERROR(VLOOKUP(F336,[1]Trainingsarten!$A$9:$N$84,12,FALSE),"")</f>
        <v/>
      </c>
      <c r="Q336" s="292" t="s">
        <v>14</v>
      </c>
      <c r="R336" s="292" t="str">
        <f>IFERROR(VLOOKUP(F336,[1]Trainingsarten!$A$9:$N$84,14,FALSE),"")</f>
        <v/>
      </c>
      <c r="S336" s="293" t="str">
        <f>IFERROR(L336/J336,"")</f>
        <v/>
      </c>
      <c r="T336" s="294">
        <f>T335+(K336-T335)/7</f>
        <v>29.593528464772064</v>
      </c>
      <c r="U336" s="295">
        <f>U335+(K336-U335)/42</f>
        <v>31.62140606276688</v>
      </c>
      <c r="V336" s="296">
        <f t="shared" si="33"/>
        <v>-2.1331233397249107</v>
      </c>
      <c r="W336" s="297">
        <f t="shared" si="31"/>
        <v>0.9358701003374239</v>
      </c>
    </row>
    <row r="337" spans="1:23" ht="16" thickBot="1" x14ac:dyDescent="0.25">
      <c r="B337" s="24">
        <f>SUM(H335:H341)</f>
        <v>22.5</v>
      </c>
      <c r="C337" s="298">
        <v>43425</v>
      </c>
      <c r="D337" s="295" t="s">
        <v>240</v>
      </c>
      <c r="E337" s="2111"/>
      <c r="F337" s="324" t="s">
        <v>91</v>
      </c>
      <c r="G337" s="325">
        <v>4.2557870370370371E-2</v>
      </c>
      <c r="H337" s="1038">
        <v>11.3</v>
      </c>
      <c r="I337" s="656">
        <f t="shared" si="32"/>
        <v>3.7661832186168466E-3</v>
      </c>
      <c r="J337" s="290">
        <v>140</v>
      </c>
      <c r="K337" s="289">
        <v>70</v>
      </c>
      <c r="L337" s="290">
        <v>222</v>
      </c>
      <c r="M337" s="1068"/>
      <c r="N337" s="127">
        <f>IFERROR((L337/67)/(1/(I337*24)/3.6),"")</f>
        <v>1.0781851802932241</v>
      </c>
      <c r="O337" s="2324" t="s">
        <v>103</v>
      </c>
      <c r="P337" s="291" t="str">
        <f>IFERROR(VLOOKUP(F337,[1]Trainingsarten!$A$9:$N$84,12,FALSE),"")</f>
        <v/>
      </c>
      <c r="Q337" s="292" t="s">
        <v>14</v>
      </c>
      <c r="R337" s="292" t="str">
        <f>IFERROR(VLOOKUP(F337,[1]Trainingsarten!$A$9:$N$84,14,FALSE),"")</f>
        <v/>
      </c>
      <c r="S337" s="293">
        <f>IFERROR(L337/J337,"")</f>
        <v>1.5857142857142856</v>
      </c>
      <c r="T337" s="294">
        <f>T336+(K337-T336)/7</f>
        <v>35.3658815412332</v>
      </c>
      <c r="U337" s="295">
        <f>U336+(K337-U336)/42</f>
        <v>32.535182108891476</v>
      </c>
      <c r="V337" s="296">
        <f t="shared" si="33"/>
        <v>2.0278775979948165</v>
      </c>
      <c r="W337" s="297">
        <f t="shared" si="31"/>
        <v>1.0870042596616702</v>
      </c>
    </row>
    <row r="338" spans="1:23" ht="15" x14ac:dyDescent="0.2">
      <c r="B338" s="26" t="s">
        <v>9</v>
      </c>
      <c r="C338" s="298">
        <v>43426</v>
      </c>
      <c r="D338" s="295"/>
      <c r="E338" s="2111"/>
      <c r="F338" s="324"/>
      <c r="G338" s="325"/>
      <c r="H338" s="1038" t="str">
        <f>IFERROR(VLOOKUP(F338,[1]Trainingsarten!$A$9:$K$78,10,FALSE),"")</f>
        <v/>
      </c>
      <c r="I338" s="656" t="str">
        <f t="shared" si="32"/>
        <v/>
      </c>
      <c r="J338" s="290"/>
      <c r="K338" s="289"/>
      <c r="L338" s="290"/>
      <c r="M338" s="1068"/>
      <c r="N338" s="127" t="str">
        <f>IFERROR((L338/67)/(1/(I338*24)/3.6),"")</f>
        <v/>
      </c>
      <c r="O338" s="2324"/>
      <c r="P338" s="291" t="str">
        <f>IFERROR(VLOOKUP(F338,[1]Trainingsarten!$A$9:$N$84,12,FALSE),"")</f>
        <v/>
      </c>
      <c r="Q338" s="292" t="s">
        <v>14</v>
      </c>
      <c r="R338" s="292" t="str">
        <f>IFERROR(VLOOKUP(F338,[1]Trainingsarten!$A$9:$N$84,14,FALSE),"")</f>
        <v/>
      </c>
      <c r="S338" s="293" t="str">
        <f>IFERROR(L338/J338,"")</f>
        <v/>
      </c>
      <c r="T338" s="294">
        <f>T337+(K338-T337)/7</f>
        <v>30.313612749628458</v>
      </c>
      <c r="U338" s="295">
        <f>U337+(K338-U337)/42</f>
        <v>31.760534915822632</v>
      </c>
      <c r="V338" s="296">
        <f t="shared" si="33"/>
        <v>-2.8306994323417243</v>
      </c>
      <c r="W338" s="297">
        <f t="shared" si="31"/>
        <v>0.95444276458097876</v>
      </c>
    </row>
    <row r="339" spans="1:23" ht="16" thickBot="1" x14ac:dyDescent="0.25">
      <c r="B339" s="27">
        <f>SUM(K335:K341)</f>
        <v>135</v>
      </c>
      <c r="C339" s="298">
        <v>43427</v>
      </c>
      <c r="D339" s="295"/>
      <c r="E339" s="2111"/>
      <c r="F339" s="324"/>
      <c r="G339" s="325"/>
      <c r="H339" s="1038" t="str">
        <f>IFERROR(VLOOKUP(F339,[1]Trainingsarten!$A$9:$K$78,10,FALSE),"")</f>
        <v/>
      </c>
      <c r="I339" s="656" t="str">
        <f t="shared" si="32"/>
        <v/>
      </c>
      <c r="J339" s="290"/>
      <c r="K339" s="289"/>
      <c r="L339" s="290"/>
      <c r="M339" s="1068"/>
      <c r="N339" s="127" t="str">
        <f>IFERROR((L339/67)/(1/(I339*24)/3.6),"")</f>
        <v/>
      </c>
      <c r="O339" s="2324"/>
      <c r="P339" s="291" t="str">
        <f>IFERROR(VLOOKUP(F339,[1]Trainingsarten!$A$9:$N$84,12,FALSE),"")</f>
        <v/>
      </c>
      <c r="Q339" s="292" t="s">
        <v>14</v>
      </c>
      <c r="R339" s="292" t="str">
        <f>IFERROR(VLOOKUP(F339,[1]Trainingsarten!$A$9:$N$84,14,FALSE),"")</f>
        <v/>
      </c>
      <c r="S339" s="293" t="str">
        <f>IFERROR(L339/J339,"")</f>
        <v/>
      </c>
      <c r="T339" s="294">
        <f>T338+(K339-T338)/7</f>
        <v>25.983096642538676</v>
      </c>
      <c r="U339" s="295">
        <f>U338+(K339-U338)/42</f>
        <v>31.004331703541141</v>
      </c>
      <c r="V339" s="296">
        <f t="shared" si="33"/>
        <v>1.4469221661941738</v>
      </c>
      <c r="W339" s="297">
        <f t="shared" si="31"/>
        <v>0.83804730548573747</v>
      </c>
    </row>
    <row r="340" spans="1:23" ht="15" x14ac:dyDescent="0.2">
      <c r="B340" s="28" t="s">
        <v>20</v>
      </c>
      <c r="C340" s="298">
        <v>43428</v>
      </c>
      <c r="D340" s="295" t="s">
        <v>241</v>
      </c>
      <c r="E340" s="2111"/>
      <c r="F340" s="324" t="s">
        <v>91</v>
      </c>
      <c r="G340" s="325">
        <v>4.3032407407407408E-2</v>
      </c>
      <c r="H340" s="1038">
        <v>11.2</v>
      </c>
      <c r="I340" s="656">
        <f t="shared" si="32"/>
        <v>3.8421792328042332E-3</v>
      </c>
      <c r="J340" s="290">
        <v>142</v>
      </c>
      <c r="K340" s="289">
        <v>65</v>
      </c>
      <c r="L340" s="290"/>
      <c r="M340" s="1068"/>
      <c r="N340" s="127"/>
      <c r="O340" s="2324" t="s">
        <v>103</v>
      </c>
      <c r="P340" s="291" t="str">
        <f>IFERROR(VLOOKUP(F340,[1]Trainingsarten!$A$9:$N$84,12,FALSE),"")</f>
        <v/>
      </c>
      <c r="Q340" s="292" t="s">
        <v>14</v>
      </c>
      <c r="R340" s="292" t="str">
        <f>IFERROR(VLOOKUP(F340,[1]Trainingsarten!$A$9:$N$84,14,FALSE),"")</f>
        <v/>
      </c>
      <c r="S340" s="293"/>
      <c r="T340" s="294">
        <f>T339+(K340-T339)/7</f>
        <v>31.556939979318866</v>
      </c>
      <c r="U340" s="295">
        <f>U339+(K340-U339)/42</f>
        <v>31.813752377266351</v>
      </c>
      <c r="V340" s="296">
        <f t="shared" si="33"/>
        <v>5.0212350610024643</v>
      </c>
      <c r="W340" s="297">
        <f t="shared" si="31"/>
        <v>0.99192762944458579</v>
      </c>
    </row>
    <row r="341" spans="1:23" customFormat="1" ht="16" thickBot="1" x14ac:dyDescent="0.25">
      <c r="A341" s="1"/>
      <c r="B341" s="29">
        <f>AVERAGE(W335:W341)</f>
        <v>0.96344356622771365</v>
      </c>
      <c r="C341" s="133">
        <v>43429</v>
      </c>
      <c r="D341" s="362"/>
      <c r="E341" s="2115"/>
      <c r="F341" s="69"/>
      <c r="G341" s="70"/>
      <c r="H341" s="634" t="str">
        <f>IFERROR(VLOOKUP(F341,[1]Trainingsarten!$A$9:$K$78,10,FALSE),"")</f>
        <v/>
      </c>
      <c r="I341" s="844" t="str">
        <f t="shared" si="32"/>
        <v/>
      </c>
      <c r="J341" s="75"/>
      <c r="K341" s="74"/>
      <c r="L341" s="75"/>
      <c r="M341" s="637"/>
      <c r="N341" s="77" t="str">
        <f>IFERROR((L341/67)/(1/(I341*24)/3.6),"")</f>
        <v/>
      </c>
      <c r="O341" s="2316"/>
      <c r="P341" s="78" t="str">
        <f>IFERROR(VLOOKUP(F341,[1]Trainingsarten!$A$9:$N$84,12,FALSE),"")</f>
        <v/>
      </c>
      <c r="Q341" s="79" t="s">
        <v>14</v>
      </c>
      <c r="R341" s="79" t="str">
        <f>IFERROR(VLOOKUP(F341,[1]Trainingsarten!$A$9:$N$84,14,FALSE),"")</f>
        <v/>
      </c>
      <c r="S341" s="43" t="str">
        <f>IFERROR(L341/J341,"")</f>
        <v/>
      </c>
      <c r="T341" s="80">
        <f>T340+(K341-T340)/7</f>
        <v>27.048805696559029</v>
      </c>
      <c r="U341" s="68">
        <f>U340+(K341-U340)/42</f>
        <v>31.056282082569531</v>
      </c>
      <c r="V341" s="81">
        <f t="shared" si="33"/>
        <v>0.25681239794748478</v>
      </c>
      <c r="W341" s="845">
        <f t="shared" si="31"/>
        <v>0.87096084536597784</v>
      </c>
    </row>
    <row r="342" spans="1:23" ht="16" thickBot="1" x14ac:dyDescent="0.25">
      <c r="B342" s="1077">
        <f>B335+1</f>
        <v>48</v>
      </c>
      <c r="C342" s="1078">
        <v>43430</v>
      </c>
      <c r="D342" s="1079"/>
      <c r="E342" s="2145"/>
      <c r="F342" s="1080"/>
      <c r="G342" s="1081"/>
      <c r="H342" s="1082" t="str">
        <f>IFERROR(VLOOKUP(F342,[1]Trainingsarten!$A$9:$K$78,10,FALSE),"")</f>
        <v/>
      </c>
      <c r="I342" s="1083" t="str">
        <f t="shared" si="32"/>
        <v/>
      </c>
      <c r="J342" s="1084"/>
      <c r="K342" s="1085"/>
      <c r="L342" s="1086"/>
      <c r="M342" s="1087"/>
      <c r="N342" s="1088" t="str">
        <f>IFERROR((L342/67)/(1/(I342*24)/3.6),"")</f>
        <v/>
      </c>
      <c r="O342" s="2351"/>
      <c r="P342" s="1089" t="str">
        <f>IFERROR(VLOOKUP(F342,[1]Trainingsarten!$A$9:$N$84,12,FALSE),"")</f>
        <v/>
      </c>
      <c r="Q342" s="1090" t="s">
        <v>14</v>
      </c>
      <c r="R342" s="1090" t="str">
        <f>IFERROR(VLOOKUP(F342,[1]Trainingsarten!$A$9:$N$84,14,FALSE),"")</f>
        <v/>
      </c>
      <c r="S342" s="1091" t="str">
        <f>IFERROR(L342/J342,"")</f>
        <v/>
      </c>
      <c r="T342" s="1092">
        <f>T341+(K342-T341)/7</f>
        <v>23.184690597050597</v>
      </c>
      <c r="U342" s="1079">
        <f>U341+(K342-U341)/42</f>
        <v>30.316846794889305</v>
      </c>
      <c r="V342" s="1093">
        <f t="shared" si="33"/>
        <v>4.0074763860105023</v>
      </c>
      <c r="W342" s="322">
        <f t="shared" si="31"/>
        <v>0.76474610812622446</v>
      </c>
    </row>
    <row r="343" spans="1:23" ht="15" x14ac:dyDescent="0.2">
      <c r="B343" s="1094" t="s">
        <v>19</v>
      </c>
      <c r="C343" s="7">
        <v>43431</v>
      </c>
      <c r="D343" s="5" t="s">
        <v>242</v>
      </c>
      <c r="E343" s="2098"/>
      <c r="F343" s="1069" t="s">
        <v>81</v>
      </c>
      <c r="G343" s="325">
        <v>3.3425925925925921E-2</v>
      </c>
      <c r="H343" s="1070">
        <v>8.1999999999999993</v>
      </c>
      <c r="I343" s="1071">
        <f t="shared" si="32"/>
        <v>4.0763324299909667E-3</v>
      </c>
      <c r="J343" s="1072">
        <v>139</v>
      </c>
      <c r="K343" s="289">
        <v>53</v>
      </c>
      <c r="L343" s="290">
        <v>205</v>
      </c>
      <c r="M343" s="1095"/>
      <c r="N343" s="127">
        <f>IFERROR((L343/67)/(1/(I343*24)/3.6),"")</f>
        <v>1.0776119402985076</v>
      </c>
      <c r="O343" s="2324" t="s">
        <v>164</v>
      </c>
      <c r="P343" s="291" t="str">
        <f>IFERROR(VLOOKUP(F343,[1]Trainingsarten!$A$9:$N$84,12,FALSE),"")</f>
        <v/>
      </c>
      <c r="Q343" s="292" t="s">
        <v>14</v>
      </c>
      <c r="R343" s="292" t="str">
        <f>IFERROR(VLOOKUP(F343,[1]Trainingsarten!$A$9:$N$84,14,FALSE),"")</f>
        <v/>
      </c>
      <c r="S343" s="293">
        <f>IFERROR(L343/J343,"")</f>
        <v>1.474820143884892</v>
      </c>
      <c r="T343" s="294">
        <f>T342+(K343-T342)/7</f>
        <v>27.444020511757657</v>
      </c>
      <c r="U343" s="295">
        <f>U342+(K343-U342)/42</f>
        <v>30.856921871201465</v>
      </c>
      <c r="V343" s="296">
        <f t="shared" si="33"/>
        <v>7.1321561978387074</v>
      </c>
      <c r="W343" s="297">
        <f t="shared" si="31"/>
        <v>0.88939592310310633</v>
      </c>
    </row>
    <row r="344" spans="1:23" ht="16" thickBot="1" x14ac:dyDescent="0.25">
      <c r="B344" s="24">
        <f>SUM(H342:H348)</f>
        <v>30.999999999999996</v>
      </c>
      <c r="C344" s="298">
        <v>43432</v>
      </c>
      <c r="D344" s="295" t="s">
        <v>243</v>
      </c>
      <c r="E344" s="2111"/>
      <c r="F344" s="1069" t="s">
        <v>91</v>
      </c>
      <c r="G344" s="325">
        <v>4.1562500000000002E-2</v>
      </c>
      <c r="H344" s="1070">
        <v>11.1</v>
      </c>
      <c r="I344" s="1071">
        <f t="shared" si="32"/>
        <v>3.7443693693693697E-3</v>
      </c>
      <c r="J344" s="1072">
        <v>138</v>
      </c>
      <c r="K344" s="289">
        <v>68</v>
      </c>
      <c r="L344" s="290">
        <v>222</v>
      </c>
      <c r="M344" s="1095"/>
      <c r="N344" s="127">
        <f>IFERROR((L344/67)/(1/(I344*24)/3.6),"")</f>
        <v>1.0719402985074629</v>
      </c>
      <c r="O344" s="2324" t="s">
        <v>103</v>
      </c>
      <c r="P344" s="291" t="str">
        <f>IFERROR(VLOOKUP(F344,[1]Trainingsarten!$A$9:$N$84,12,FALSE),"")</f>
        <v/>
      </c>
      <c r="Q344" s="292" t="s">
        <v>14</v>
      </c>
      <c r="R344" s="292" t="str">
        <f>IFERROR(VLOOKUP(F344,[1]Trainingsarten!$A$9:$N$84,14,FALSE),"")</f>
        <v/>
      </c>
      <c r="S344" s="293">
        <f>IFERROR(L344/J344,"")</f>
        <v>1.6086956521739131</v>
      </c>
      <c r="T344" s="294">
        <f>T343+(K344-T343)/7</f>
        <v>33.237731867220852</v>
      </c>
      <c r="U344" s="295">
        <f>U343+(K344-U343)/42</f>
        <v>31.741280874268096</v>
      </c>
      <c r="V344" s="296">
        <f t="shared" si="33"/>
        <v>3.4129013594438078</v>
      </c>
      <c r="W344" s="297">
        <f t="shared" si="31"/>
        <v>1.0471452616824262</v>
      </c>
    </row>
    <row r="345" spans="1:23" ht="15" x14ac:dyDescent="0.2">
      <c r="B345" s="26" t="s">
        <v>9</v>
      </c>
      <c r="C345" s="298">
        <v>43433</v>
      </c>
      <c r="D345" s="295"/>
      <c r="E345" s="2111"/>
      <c r="F345" s="1096"/>
      <c r="G345" s="325"/>
      <c r="H345" s="1097" t="str">
        <f>IFERROR(VLOOKUP(F345,[1]Trainingsarten!$A$9:$K$78,10,FALSE),"")</f>
        <v/>
      </c>
      <c r="I345" s="1098" t="str">
        <f t="shared" si="32"/>
        <v/>
      </c>
      <c r="J345" s="1099"/>
      <c r="K345" s="289"/>
      <c r="L345" s="290"/>
      <c r="M345" s="1095"/>
      <c r="N345" s="127" t="str">
        <f>IFERROR((L345/67)/(1/(I345*24)/3.6),"")</f>
        <v/>
      </c>
      <c r="O345" s="2324"/>
      <c r="P345" s="291" t="str">
        <f>IFERROR(VLOOKUP(F345,[1]Trainingsarten!$A$9:$N$84,12,FALSE),"")</f>
        <v/>
      </c>
      <c r="Q345" s="292" t="s">
        <v>14</v>
      </c>
      <c r="R345" s="292" t="str">
        <f>IFERROR(VLOOKUP(F345,[1]Trainingsarten!$A$9:$N$84,14,FALSE),"")</f>
        <v/>
      </c>
      <c r="S345" s="293" t="str">
        <f>IFERROR(L345/J345,"")</f>
        <v/>
      </c>
      <c r="T345" s="294">
        <f>T344+(K345-T344)/7</f>
        <v>28.489484457617873</v>
      </c>
      <c r="U345" s="295">
        <f>U344+(K345-U344)/42</f>
        <v>30.985536091547427</v>
      </c>
      <c r="V345" s="296">
        <f t="shared" si="33"/>
        <v>-1.4964509929527559</v>
      </c>
      <c r="W345" s="297">
        <f t="shared" si="31"/>
        <v>0.91944462001383753</v>
      </c>
    </row>
    <row r="346" spans="1:23" ht="16" thickBot="1" x14ac:dyDescent="0.25">
      <c r="B346" s="27">
        <f>SUM(K342:K348)</f>
        <v>199</v>
      </c>
      <c r="C346" s="298">
        <v>43434</v>
      </c>
      <c r="D346" s="295" t="s">
        <v>244</v>
      </c>
      <c r="E346" s="2111"/>
      <c r="F346" s="1096" t="s">
        <v>227</v>
      </c>
      <c r="G346" s="325">
        <v>4.4988425925925925E-2</v>
      </c>
      <c r="H346" s="1097">
        <v>11.7</v>
      </c>
      <c r="I346" s="1098">
        <f t="shared" si="32"/>
        <v>3.845164609053498E-3</v>
      </c>
      <c r="J346" s="1099">
        <v>139</v>
      </c>
      <c r="K346" s="289">
        <v>78</v>
      </c>
      <c r="L346" s="290">
        <v>218</v>
      </c>
      <c r="M346" s="1100"/>
      <c r="N346" s="127">
        <f>IFERROR((L346/67)/(1/(I346*24)/3.6),"")</f>
        <v>1.0809618573797679</v>
      </c>
      <c r="O346" s="2324" t="s">
        <v>103</v>
      </c>
      <c r="P346" s="291" t="str">
        <f>IFERROR(VLOOKUP(F346,[1]Trainingsarten!$A$9:$N$84,12,FALSE),"")</f>
        <v/>
      </c>
      <c r="Q346" s="292" t="s">
        <v>14</v>
      </c>
      <c r="R346" s="292" t="str">
        <f>IFERROR(VLOOKUP(F346,[1]Trainingsarten!$A$9:$N$84,14,FALSE),"")</f>
        <v/>
      </c>
      <c r="S346" s="293">
        <f>IFERROR(L346/J346,"")</f>
        <v>1.5683453237410072</v>
      </c>
      <c r="T346" s="294">
        <f>T345+(K346-T345)/7</f>
        <v>35.562415249386746</v>
      </c>
      <c r="U346" s="295">
        <f>U345+(K346-U345)/42</f>
        <v>32.104928089367725</v>
      </c>
      <c r="V346" s="296">
        <f t="shared" si="33"/>
        <v>2.4960516339295538</v>
      </c>
      <c r="W346" s="297">
        <f t="shared" si="31"/>
        <v>1.107693346965136</v>
      </c>
    </row>
    <row r="347" spans="1:23" ht="15" x14ac:dyDescent="0.2">
      <c r="B347" s="28" t="s">
        <v>20</v>
      </c>
      <c r="C347" s="298">
        <v>43435</v>
      </c>
      <c r="D347" s="295"/>
      <c r="E347" s="2111"/>
      <c r="F347" s="1096"/>
      <c r="G347" s="325"/>
      <c r="H347" s="1097" t="str">
        <f>IFERROR(VLOOKUP(F347,[1]Trainingsarten!$A$9:$K$78,10,FALSE),"")</f>
        <v/>
      </c>
      <c r="I347" s="1098" t="str">
        <f t="shared" si="32"/>
        <v/>
      </c>
      <c r="J347" s="1099"/>
      <c r="K347" s="289"/>
      <c r="L347" s="290"/>
      <c r="M347" s="1100"/>
      <c r="N347" s="127" t="str">
        <f>IFERROR((L347/67)/(1/(I347*24)/3.6),"")</f>
        <v/>
      </c>
      <c r="O347" s="2324"/>
      <c r="P347" s="291" t="str">
        <f>IFERROR(VLOOKUP(F347,[1]Trainingsarten!$A$9:$N$84,12,FALSE),"")</f>
        <v/>
      </c>
      <c r="Q347" s="292" t="s">
        <v>14</v>
      </c>
      <c r="R347" s="292" t="str">
        <f>IFERROR(VLOOKUP(F347,[1]Trainingsarten!$A$9:$N$84,14,FALSE),"")</f>
        <v/>
      </c>
      <c r="S347" s="293" t="str">
        <f>IFERROR(L347/J347,"")</f>
        <v/>
      </c>
      <c r="T347" s="294">
        <f>T346+(K347-T346)/7</f>
        <v>30.482070213760068</v>
      </c>
      <c r="U347" s="295">
        <f>U346+(K347-U346)/42</f>
        <v>31.340525039620875</v>
      </c>
      <c r="V347" s="296">
        <f t="shared" si="33"/>
        <v>-3.4574871600190207</v>
      </c>
      <c r="W347" s="297">
        <f t="shared" si="31"/>
        <v>0.97260879245719256</v>
      </c>
    </row>
    <row r="348" spans="1:23" ht="16" thickBot="1" x14ac:dyDescent="0.25">
      <c r="B348" s="29">
        <f>AVERAGE(W342:W348)</f>
        <v>0.93643314520809684</v>
      </c>
      <c r="C348" s="247">
        <v>43436</v>
      </c>
      <c r="D348" s="45"/>
      <c r="E348" s="2109"/>
      <c r="F348" s="1101"/>
      <c r="G348" s="399"/>
      <c r="H348" s="1102"/>
      <c r="I348" s="1103"/>
      <c r="J348" s="1104"/>
      <c r="K348" s="311"/>
      <c r="L348" s="312"/>
      <c r="M348" s="1105"/>
      <c r="N348" s="40"/>
      <c r="O348" s="2325"/>
      <c r="P348" s="313" t="str">
        <f>IFERROR(VLOOKUP(F348,[1]Trainingsarten!$A$9:$N$84,12,FALSE),"")</f>
        <v/>
      </c>
      <c r="Q348" s="314" t="s">
        <v>14</v>
      </c>
      <c r="R348" s="314" t="str">
        <f>IFERROR(VLOOKUP(F348,[1]Trainingsarten!$A$9:$N$84,14,FALSE),"")</f>
        <v/>
      </c>
      <c r="S348" s="43" t="str">
        <f>IFERROR(L348/J348,"")</f>
        <v/>
      </c>
      <c r="T348" s="315">
        <f>T347+(K348-T347)/7</f>
        <v>26.127488754651488</v>
      </c>
      <c r="U348" s="45">
        <f>U347+(K348-U347)/42</f>
        <v>30.594322062487045</v>
      </c>
      <c r="V348" s="316">
        <f t="shared" si="33"/>
        <v>0.85845482586080735</v>
      </c>
      <c r="W348" s="82">
        <f t="shared" si="31"/>
        <v>0.8539979641087545</v>
      </c>
    </row>
    <row r="349" spans="1:23" ht="16" thickBot="1" x14ac:dyDescent="0.25">
      <c r="B349" s="1106">
        <f>B342+1</f>
        <v>49</v>
      </c>
      <c r="C349" s="358">
        <v>43437</v>
      </c>
      <c r="D349" s="50"/>
      <c r="E349" s="2101"/>
      <c r="F349" s="51"/>
      <c r="G349" s="52"/>
      <c r="H349" s="714" t="str">
        <f>IFERROR(VLOOKUP(F349,[1]Trainingsarten!$A$9:$K$78,10,FALSE),"")</f>
        <v/>
      </c>
      <c r="I349" s="838" t="str">
        <f t="shared" si="32"/>
        <v/>
      </c>
      <c r="J349" s="57"/>
      <c r="K349" s="56"/>
      <c r="L349" s="57"/>
      <c r="M349" s="839"/>
      <c r="N349" s="59" t="str">
        <f>IFERROR((L349/67)/(1/(I349*24)/3.6),"")</f>
        <v/>
      </c>
      <c r="O349" s="2313"/>
      <c r="P349" s="319" t="str">
        <f>IFERROR(VLOOKUP(F349,[1]Trainingsarten!$A$9:$N$84,12,FALSE),"")</f>
        <v/>
      </c>
      <c r="Q349" s="61" t="s">
        <v>14</v>
      </c>
      <c r="R349" s="61" t="str">
        <f>IFERROR(VLOOKUP(F349,[1]Trainingsarten!$A$9:$N$84,14,FALSE),"")</f>
        <v/>
      </c>
      <c r="S349" s="1107" t="str">
        <f>IFERROR(L349/J349,"")</f>
        <v/>
      </c>
      <c r="T349" s="321">
        <f>T348+(K349-T348)/7</f>
        <v>22.394990361129846</v>
      </c>
      <c r="U349" s="50">
        <f>U348+(K349-U348)/42</f>
        <v>29.865885822904019</v>
      </c>
      <c r="V349" s="120">
        <f t="shared" si="33"/>
        <v>4.4668333078355573</v>
      </c>
      <c r="W349" s="1108">
        <f t="shared" si="31"/>
        <v>0.74985187092476002</v>
      </c>
    </row>
    <row r="350" spans="1:23" ht="15" x14ac:dyDescent="0.2">
      <c r="B350" s="1109" t="s">
        <v>19</v>
      </c>
      <c r="C350" s="298">
        <v>43438</v>
      </c>
      <c r="D350" s="295" t="s">
        <v>245</v>
      </c>
      <c r="E350" s="2111"/>
      <c r="F350" s="324" t="s">
        <v>81</v>
      </c>
      <c r="G350" s="325">
        <v>3.8333333333333337E-2</v>
      </c>
      <c r="H350" s="1097">
        <v>9.56</v>
      </c>
      <c r="I350" s="656">
        <f t="shared" si="32"/>
        <v>4.0097629009762902E-3</v>
      </c>
      <c r="J350" s="290">
        <v>135</v>
      </c>
      <c r="K350" s="289">
        <v>63</v>
      </c>
      <c r="L350" s="290">
        <v>204</v>
      </c>
      <c r="M350" s="1100"/>
      <c r="N350" s="127">
        <f>IFERROR((L350/67)/(1/(I350*24)/3.6),"")</f>
        <v>1.0548429401111599</v>
      </c>
      <c r="O350" s="2324" t="s">
        <v>164</v>
      </c>
      <c r="P350" s="291" t="str">
        <f>IFERROR(VLOOKUP(F350,[1]Trainingsarten!$A$9:$N$84,12,FALSE),"")</f>
        <v/>
      </c>
      <c r="Q350" s="292" t="s">
        <v>14</v>
      </c>
      <c r="R350" s="292" t="str">
        <f>IFERROR(VLOOKUP(F350,[1]Trainingsarten!$A$9:$N$84,14,FALSE),"")</f>
        <v/>
      </c>
      <c r="S350" s="293">
        <f>IFERROR(L350/J350,"")</f>
        <v>1.5111111111111111</v>
      </c>
      <c r="T350" s="294">
        <f>T349+(K350-T349)/7</f>
        <v>28.195706023825583</v>
      </c>
      <c r="U350" s="295">
        <f>U349+(K350-U349)/42</f>
        <v>30.654793303311067</v>
      </c>
      <c r="V350" s="296">
        <f t="shared" si="33"/>
        <v>7.4708954617741732</v>
      </c>
      <c r="W350" s="297">
        <f t="shared" si="31"/>
        <v>0.91978131265951568</v>
      </c>
    </row>
    <row r="351" spans="1:23" ht="16" thickBot="1" x14ac:dyDescent="0.25">
      <c r="B351" s="24">
        <f>SUM(H349:H355)</f>
        <v>32.260000000000005</v>
      </c>
      <c r="C351" s="298">
        <v>43439</v>
      </c>
      <c r="D351" s="295"/>
      <c r="E351" s="2111"/>
      <c r="F351" s="324"/>
      <c r="G351" s="325"/>
      <c r="H351" s="1097" t="str">
        <f>IFERROR(VLOOKUP(F351,[1]Trainingsarten!$A$9:$K$78,10,FALSE),"")</f>
        <v/>
      </c>
      <c r="I351" s="656" t="str">
        <f t="shared" si="32"/>
        <v/>
      </c>
      <c r="J351" s="290"/>
      <c r="K351" s="289"/>
      <c r="L351" s="290"/>
      <c r="M351" s="1100"/>
      <c r="N351" s="127" t="str">
        <f>IFERROR((L351/67)/(1/(I351*24)/3.6),"")</f>
        <v/>
      </c>
      <c r="O351" s="2324"/>
      <c r="P351" s="291" t="str">
        <f>IFERROR(VLOOKUP(F351,[1]Trainingsarten!$A$9:$N$84,12,FALSE),"")</f>
        <v/>
      </c>
      <c r="Q351" s="292" t="s">
        <v>14</v>
      </c>
      <c r="R351" s="292" t="str">
        <f>IFERROR(VLOOKUP(F351,[1]Trainingsarten!$A$9:$N$84,14,FALSE),"")</f>
        <v/>
      </c>
      <c r="S351" s="293" t="str">
        <f>IFERROR(L351/J351,"")</f>
        <v/>
      </c>
      <c r="T351" s="294">
        <f>T350+(K351-T350)/7</f>
        <v>24.167748020421929</v>
      </c>
      <c r="U351" s="295">
        <f>U350+(K351-U350)/42</f>
        <v>29.924917272279849</v>
      </c>
      <c r="V351" s="296">
        <f t="shared" si="33"/>
        <v>2.4590872794854839</v>
      </c>
      <c r="W351" s="297">
        <f t="shared" si="31"/>
        <v>0.80761285989616016</v>
      </c>
    </row>
    <row r="352" spans="1:23" ht="15" x14ac:dyDescent="0.2">
      <c r="B352" s="26" t="s">
        <v>9</v>
      </c>
      <c r="C352" s="298">
        <v>43440</v>
      </c>
      <c r="D352" s="295" t="s">
        <v>246</v>
      </c>
      <c r="E352" s="2111"/>
      <c r="F352" s="324" t="s">
        <v>91</v>
      </c>
      <c r="G352" s="325">
        <v>4.1770833333333333E-2</v>
      </c>
      <c r="H352" s="1097">
        <v>10.4</v>
      </c>
      <c r="I352" s="656">
        <f t="shared" si="32"/>
        <v>4.0164262820512817E-3</v>
      </c>
      <c r="J352" s="290">
        <v>141</v>
      </c>
      <c r="K352" s="289">
        <v>61</v>
      </c>
      <c r="L352" s="290">
        <v>209</v>
      </c>
      <c r="M352" s="1100"/>
      <c r="N352" s="127">
        <f>IFERROR((L352/67)/(1/(I352*24)/3.6),"")</f>
        <v>1.0824928243398393</v>
      </c>
      <c r="O352" s="2324" t="s">
        <v>103</v>
      </c>
      <c r="P352" s="291" t="str">
        <f>IFERROR(VLOOKUP(F352,[1]Trainingsarten!$A$9:$N$84,12,FALSE),"")</f>
        <v/>
      </c>
      <c r="Q352" s="292" t="s">
        <v>14</v>
      </c>
      <c r="R352" s="292" t="str">
        <f>IFERROR(VLOOKUP(F352,[1]Trainingsarten!$A$9:$N$84,14,FALSE),"")</f>
        <v/>
      </c>
      <c r="S352" s="293">
        <f>IFERROR(L352/J352,"")</f>
        <v>1.4822695035460993</v>
      </c>
      <c r="T352" s="294">
        <f>T351+(K352-T351)/7</f>
        <v>29.429498303218796</v>
      </c>
      <c r="U352" s="295">
        <f>U351+(K352-U351)/42</f>
        <v>30.664800194368425</v>
      </c>
      <c r="V352" s="296">
        <f t="shared" si="33"/>
        <v>5.7571692518579205</v>
      </c>
      <c r="W352" s="297">
        <f t="shared" si="31"/>
        <v>0.95971596477656196</v>
      </c>
    </row>
    <row r="353" spans="2:23" ht="16" thickBot="1" x14ac:dyDescent="0.25">
      <c r="B353" s="27">
        <f>SUM(K349:K355)</f>
        <v>194</v>
      </c>
      <c r="C353" s="298">
        <v>43441</v>
      </c>
      <c r="D353" s="295"/>
      <c r="E353" s="2111"/>
      <c r="F353" s="324"/>
      <c r="G353" s="325"/>
      <c r="H353" s="1097" t="str">
        <f>IFERROR(VLOOKUP(F353,[1]Trainingsarten!$A$9:$K$78,10,FALSE),"")</f>
        <v/>
      </c>
      <c r="I353" s="656" t="str">
        <f t="shared" si="32"/>
        <v/>
      </c>
      <c r="J353" s="290"/>
      <c r="K353" s="289"/>
      <c r="L353" s="290"/>
      <c r="M353" s="1100"/>
      <c r="N353" s="127" t="str">
        <f>IFERROR((L353/67)/(1/(I353*24)/3.6),"")</f>
        <v/>
      </c>
      <c r="O353" s="2324"/>
      <c r="P353" s="291" t="str">
        <f>IFERROR(VLOOKUP(F353,[1]Trainingsarten!$A$9:$N$84,12,FALSE),"")</f>
        <v/>
      </c>
      <c r="Q353" s="292" t="s">
        <v>14</v>
      </c>
      <c r="R353" s="292" t="str">
        <f>IFERROR(VLOOKUP(F353,[1]Trainingsarten!$A$9:$N$84,14,FALSE),"")</f>
        <v/>
      </c>
      <c r="S353" s="293" t="str">
        <f>IFERROR(L353/J353,"")</f>
        <v/>
      </c>
      <c r="T353" s="294">
        <f>T352+(K353-T352)/7</f>
        <v>25.225284259901827</v>
      </c>
      <c r="U353" s="295">
        <f>U352+(K353-U352)/42</f>
        <v>29.93468590402632</v>
      </c>
      <c r="V353" s="296">
        <f t="shared" si="33"/>
        <v>1.2353018911496285</v>
      </c>
      <c r="W353" s="297">
        <f t="shared" si="31"/>
        <v>0.84267743248673732</v>
      </c>
    </row>
    <row r="354" spans="2:23" ht="15" x14ac:dyDescent="0.2">
      <c r="B354" s="28" t="s">
        <v>20</v>
      </c>
      <c r="C354" s="298">
        <v>43442</v>
      </c>
      <c r="D354" s="295"/>
      <c r="E354" s="2111"/>
      <c r="F354" s="324"/>
      <c r="G354" s="325"/>
      <c r="H354" s="1097" t="str">
        <f>IFERROR(VLOOKUP(F354,[1]Trainingsarten!$A$9:$K$78,10,FALSE),"")</f>
        <v/>
      </c>
      <c r="I354" s="656" t="str">
        <f t="shared" si="32"/>
        <v/>
      </c>
      <c r="J354" s="290"/>
      <c r="K354" s="289"/>
      <c r="L354" s="290"/>
      <c r="M354" s="1100"/>
      <c r="N354" s="127" t="str">
        <f>IFERROR((L354/67)/(1/(I354*24)/3.6),"")</f>
        <v/>
      </c>
      <c r="O354" s="2324"/>
      <c r="P354" s="291" t="str">
        <f>IFERROR(VLOOKUP(F354,[1]Trainingsarten!$A$9:$N$84,12,FALSE),"")</f>
        <v/>
      </c>
      <c r="Q354" s="292" t="s">
        <v>14</v>
      </c>
      <c r="R354" s="292" t="str">
        <f>IFERROR(VLOOKUP(F354,[1]Trainingsarten!$A$9:$N$84,14,FALSE),"")</f>
        <v/>
      </c>
      <c r="S354" s="293" t="str">
        <f>IFERROR(L354/J354,"")</f>
        <v/>
      </c>
      <c r="T354" s="294">
        <f>T353+(K354-T353)/7</f>
        <v>21.621672222772993</v>
      </c>
      <c r="U354" s="295">
        <f>U353+(K354-U353)/42</f>
        <v>29.221955287263789</v>
      </c>
      <c r="V354" s="296">
        <f t="shared" si="33"/>
        <v>4.7094016441244939</v>
      </c>
      <c r="W354" s="297">
        <f t="shared" si="31"/>
        <v>0.73991189193957418</v>
      </c>
    </row>
    <row r="355" spans="2:23" ht="16" thickBot="1" x14ac:dyDescent="0.25">
      <c r="B355" s="29">
        <f>AVERAGE(W349:W355)</f>
        <v>0.85208163927891423</v>
      </c>
      <c r="C355" s="133">
        <v>43443</v>
      </c>
      <c r="D355" s="362" t="s">
        <v>247</v>
      </c>
      <c r="E355" s="2115"/>
      <c r="F355" s="69" t="s">
        <v>101</v>
      </c>
      <c r="G355" s="70">
        <v>4.8969907407407413E-2</v>
      </c>
      <c r="H355" s="634">
        <v>12.3</v>
      </c>
      <c r="I355" s="844">
        <f t="shared" si="32"/>
        <v>3.9812932851550744E-3</v>
      </c>
      <c r="J355" s="75">
        <v>134</v>
      </c>
      <c r="K355" s="74">
        <v>70</v>
      </c>
      <c r="L355" s="75">
        <v>208</v>
      </c>
      <c r="M355" s="637"/>
      <c r="N355" s="77">
        <f>IFERROR((L355/67)/(1/(I355*24)/3.6),"")</f>
        <v>1.0678898191966997</v>
      </c>
      <c r="O355" s="2316" t="s">
        <v>26</v>
      </c>
      <c r="P355" s="78" t="str">
        <f>IFERROR(VLOOKUP(F355,[1]Trainingsarten!$A$9:$N$84,12,FALSE),"")</f>
        <v/>
      </c>
      <c r="Q355" s="79" t="s">
        <v>14</v>
      </c>
      <c r="R355" s="79" t="str">
        <f>IFERROR(VLOOKUP(F355,[1]Trainingsarten!$A$9:$N$84,14,FALSE),"")</f>
        <v/>
      </c>
      <c r="S355" s="43">
        <f>IFERROR(L355/J355,"")</f>
        <v>1.5522388059701493</v>
      </c>
      <c r="T355" s="80">
        <f>T354+(K355-T354)/7</f>
        <v>28.532861905233993</v>
      </c>
      <c r="U355" s="362">
        <f>U354+(K355-U354)/42</f>
        <v>30.192861113757509</v>
      </c>
      <c r="V355" s="81">
        <f t="shared" si="33"/>
        <v>7.6002830644907959</v>
      </c>
      <c r="W355" s="845">
        <f t="shared" si="31"/>
        <v>0.94502014226908992</v>
      </c>
    </row>
    <row r="356" spans="2:23" ht="16" thickBot="1" x14ac:dyDescent="0.25">
      <c r="B356" s="1110">
        <f>B349+1</f>
        <v>50</v>
      </c>
      <c r="C356" s="1111">
        <v>43444</v>
      </c>
      <c r="D356" s="1112"/>
      <c r="E356" s="2146"/>
      <c r="F356" s="1113"/>
      <c r="G356" s="1114"/>
      <c r="H356" s="1115" t="str">
        <f>IFERROR(VLOOKUP(F356,[1]Trainingsarten!$A$9:$K$78,10,FALSE),"")</f>
        <v/>
      </c>
      <c r="I356" s="1116" t="str">
        <f t="shared" si="32"/>
        <v/>
      </c>
      <c r="J356" s="1117"/>
      <c r="K356" s="1118"/>
      <c r="L356" s="1119"/>
      <c r="M356" s="1120"/>
      <c r="N356" s="1121" t="str">
        <f>IFERROR((L356/67)/(1/(I356*24)/3.6),"")</f>
        <v/>
      </c>
      <c r="O356" s="2352"/>
      <c r="P356" s="1122" t="str">
        <f>IFERROR(VLOOKUP(F356,[1]Trainingsarten!$A$9:$N$84,12,FALSE),"")</f>
        <v/>
      </c>
      <c r="Q356" s="1123" t="s">
        <v>14</v>
      </c>
      <c r="R356" s="1123" t="str">
        <f>IFERROR(VLOOKUP(F356,[1]Trainingsarten!$A$9:$N$84,14,FALSE),"")</f>
        <v/>
      </c>
      <c r="S356" s="1124" t="str">
        <f>IFERROR(L356/J356,"")</f>
        <v/>
      </c>
      <c r="T356" s="1125">
        <f>T355+(K356-T355)/7</f>
        <v>24.45673877591485</v>
      </c>
      <c r="U356" s="1112">
        <f>U355+(K356-U355)/42</f>
        <v>29.473983468191854</v>
      </c>
      <c r="V356" s="1126">
        <f t="shared" si="33"/>
        <v>1.6599992085235158</v>
      </c>
      <c r="W356" s="322">
        <f t="shared" si="31"/>
        <v>0.82977378345578623</v>
      </c>
    </row>
    <row r="357" spans="2:23" ht="15" x14ac:dyDescent="0.2">
      <c r="B357" s="1127" t="s">
        <v>19</v>
      </c>
      <c r="C357" s="298">
        <v>43445</v>
      </c>
      <c r="D357" s="295"/>
      <c r="E357" s="2111"/>
      <c r="F357" s="1128"/>
      <c r="G357" s="325"/>
      <c r="H357" s="1129" t="str">
        <f>IFERROR(VLOOKUP(F357,[1]Trainingsarten!$A$9:$K$84,10,FALSE),"")</f>
        <v/>
      </c>
      <c r="I357" s="1130" t="str">
        <f t="shared" si="32"/>
        <v/>
      </c>
      <c r="J357" s="1131"/>
      <c r="K357" s="289"/>
      <c r="L357" s="290"/>
      <c r="M357" s="1132"/>
      <c r="N357" s="127" t="str">
        <f>IFERROR((L357/67)/(1/(I357*24)/3.6),"")</f>
        <v/>
      </c>
      <c r="O357" s="2324"/>
      <c r="P357" s="291" t="str">
        <f>IFERROR(VLOOKUP(F357,[1]Trainingsarten!$A$9:$N$84,12,FALSE),"")</f>
        <v/>
      </c>
      <c r="Q357" s="292" t="s">
        <v>14</v>
      </c>
      <c r="R357" s="292" t="str">
        <f>IFERROR(VLOOKUP(F357,[1]Trainingsarten!$A$9:$N$84,14,FALSE),"")</f>
        <v/>
      </c>
      <c r="S357" s="293" t="str">
        <f>IFERROR(L357/J357,"")</f>
        <v/>
      </c>
      <c r="T357" s="294">
        <f>T356+(K357-T356)/7</f>
        <v>20.962918950784157</v>
      </c>
      <c r="U357" s="295">
        <f>U356+(K357-U356)/42</f>
        <v>28.77222195704443</v>
      </c>
      <c r="V357" s="296">
        <f t="shared" si="33"/>
        <v>5.0172446922770035</v>
      </c>
      <c r="W357" s="297">
        <f t="shared" si="31"/>
        <v>0.72858185864410496</v>
      </c>
    </row>
    <row r="358" spans="2:23" ht="16" thickBot="1" x14ac:dyDescent="0.25">
      <c r="B358" s="24">
        <f>SUM(H356:H362)</f>
        <v>37.900000000000006</v>
      </c>
      <c r="C358" s="298">
        <v>43446</v>
      </c>
      <c r="D358" s="295" t="s">
        <v>248</v>
      </c>
      <c r="E358" s="2111"/>
      <c r="F358" s="1128" t="s">
        <v>91</v>
      </c>
      <c r="G358" s="325">
        <v>4.4189814814814814E-2</v>
      </c>
      <c r="H358" s="1129">
        <v>11.4</v>
      </c>
      <c r="I358" s="1130">
        <f t="shared" si="32"/>
        <v>3.876299545159194E-3</v>
      </c>
      <c r="J358" s="1131">
        <v>138</v>
      </c>
      <c r="K358" s="289">
        <v>67</v>
      </c>
      <c r="L358" s="290">
        <v>213</v>
      </c>
      <c r="M358" s="1132"/>
      <c r="N358" s="127">
        <f>IFERROR((L358/67)/(1/(I358*24)/3.6),"")</f>
        <v>1.0647211311861744</v>
      </c>
      <c r="O358" s="2324" t="s">
        <v>103</v>
      </c>
      <c r="P358" s="291" t="str">
        <f>IFERROR(VLOOKUP(F358,[1]Trainingsarten!$A$9:$N$84,12,FALSE),"")</f>
        <v/>
      </c>
      <c r="Q358" s="292" t="s">
        <v>14</v>
      </c>
      <c r="R358" s="292" t="str">
        <f>IFERROR(VLOOKUP(F358,[1]Trainingsarten!$A$9:$N$84,14,FALSE),"")</f>
        <v/>
      </c>
      <c r="S358" s="293">
        <f>IFERROR(L358/J358,"")</f>
        <v>1.5434782608695652</v>
      </c>
      <c r="T358" s="294">
        <f>T357+(K358-T357)/7</f>
        <v>27.53964481495785</v>
      </c>
      <c r="U358" s="295">
        <f>U357+(K358-U357)/42</f>
        <v>29.682407148543373</v>
      </c>
      <c r="V358" s="296">
        <f t="shared" si="33"/>
        <v>7.8093030062602722</v>
      </c>
      <c r="W358" s="297">
        <f t="shared" si="31"/>
        <v>0.92781035840987458</v>
      </c>
    </row>
    <row r="359" spans="2:23" ht="15" x14ac:dyDescent="0.2">
      <c r="B359" s="26" t="s">
        <v>9</v>
      </c>
      <c r="C359" s="298">
        <v>43447</v>
      </c>
      <c r="D359" s="295"/>
      <c r="E359" s="2111"/>
      <c r="F359" s="1133"/>
      <c r="G359" s="325"/>
      <c r="H359" s="1134" t="str">
        <f>IFERROR(VLOOKUP(F359,[1]Trainingsarten!$A$9:$K$84,10,FALSE),"")</f>
        <v/>
      </c>
      <c r="I359" s="1135" t="str">
        <f t="shared" si="32"/>
        <v/>
      </c>
      <c r="J359" s="1136"/>
      <c r="K359" s="289"/>
      <c r="L359" s="290"/>
      <c r="M359" s="1132"/>
      <c r="N359" s="127" t="str">
        <f>IFERROR((L359/67)/(1/(I359*24)/3.6),"")</f>
        <v/>
      </c>
      <c r="O359" s="2324"/>
      <c r="P359" s="291" t="str">
        <f>IFERROR(VLOOKUP(F359,[1]Trainingsarten!$A$9:$N$84,12,FALSE),"")</f>
        <v/>
      </c>
      <c r="Q359" s="292" t="s">
        <v>14</v>
      </c>
      <c r="R359" s="292" t="str">
        <f>IFERROR(VLOOKUP(F359,[1]Trainingsarten!$A$9:$N$84,14,FALSE),"")</f>
        <v/>
      </c>
      <c r="S359" s="293" t="str">
        <f>IFERROR(L359/J359,"")</f>
        <v/>
      </c>
      <c r="T359" s="294">
        <f>T358+(K359-T358)/7</f>
        <v>23.605409841392444</v>
      </c>
      <c r="U359" s="295">
        <f>U358+(K359-U358)/42</f>
        <v>28.97568316881615</v>
      </c>
      <c r="V359" s="296">
        <f t="shared" si="33"/>
        <v>2.142762333585523</v>
      </c>
      <c r="W359" s="297">
        <f t="shared" si="31"/>
        <v>0.81466275372574348</v>
      </c>
    </row>
    <row r="360" spans="2:23" ht="16" thickBot="1" x14ac:dyDescent="0.25">
      <c r="B360" s="27">
        <f>SUM(K356:K362)</f>
        <v>229</v>
      </c>
      <c r="C360" s="298">
        <v>43448</v>
      </c>
      <c r="D360" s="295" t="s">
        <v>249</v>
      </c>
      <c r="E360" s="2111"/>
      <c r="F360" s="1133" t="s">
        <v>227</v>
      </c>
      <c r="G360" s="325">
        <v>4.6412037037037036E-2</v>
      </c>
      <c r="H360" s="1134">
        <v>12.3</v>
      </c>
      <c r="I360" s="1135">
        <f t="shared" si="32"/>
        <v>3.7733363444745556E-3</v>
      </c>
      <c r="J360" s="1136">
        <v>137</v>
      </c>
      <c r="K360" s="289">
        <v>75</v>
      </c>
      <c r="L360" s="290">
        <v>220</v>
      </c>
      <c r="M360" s="1132"/>
      <c r="N360" s="127">
        <f>IFERROR((L360/67)/(1/(I360*24)/3.6),"")</f>
        <v>1.0705011527727217</v>
      </c>
      <c r="O360" s="2324" t="s">
        <v>103</v>
      </c>
      <c r="P360" s="291" t="str">
        <f>IFERROR(VLOOKUP(F360,[1]Trainingsarten!$A$9:$N$84,12,FALSE),"")</f>
        <v/>
      </c>
      <c r="Q360" s="292" t="s">
        <v>14</v>
      </c>
      <c r="R360" s="292" t="str">
        <f>IFERROR(VLOOKUP(F360,[1]Trainingsarten!$A$9:$N$84,14,FALSE),"")</f>
        <v/>
      </c>
      <c r="S360" s="293">
        <f>IFERROR(L360/J360,"")</f>
        <v>1.6058394160583942</v>
      </c>
      <c r="T360" s="294">
        <f>T359+(K360-T359)/7</f>
        <v>30.94749414976495</v>
      </c>
      <c r="U360" s="295">
        <f>U359+(K360-U359)/42</f>
        <v>30.07150023622529</v>
      </c>
      <c r="V360" s="296">
        <f t="shared" si="33"/>
        <v>5.3702733274237069</v>
      </c>
      <c r="W360" s="297">
        <f t="shared" si="31"/>
        <v>1.0291303695079503</v>
      </c>
    </row>
    <row r="361" spans="2:23" ht="15" x14ac:dyDescent="0.2">
      <c r="B361" s="28" t="s">
        <v>20</v>
      </c>
      <c r="C361" s="298">
        <v>43449</v>
      </c>
      <c r="D361" s="295"/>
      <c r="E361" s="2111"/>
      <c r="F361" s="1133"/>
      <c r="G361" s="325"/>
      <c r="H361" s="1134" t="str">
        <f>IFERROR(VLOOKUP(F361,[1]Trainingsarten!$A$9:$K$84,10,FALSE),"")</f>
        <v/>
      </c>
      <c r="I361" s="1135" t="str">
        <f t="shared" si="32"/>
        <v/>
      </c>
      <c r="J361" s="1136"/>
      <c r="K361" s="289"/>
      <c r="L361" s="290"/>
      <c r="M361" s="1137"/>
      <c r="N361" s="127" t="str">
        <f>IFERROR((L361/67)/(1/(I361*24)/3.6),"")</f>
        <v/>
      </c>
      <c r="O361" s="2324"/>
      <c r="P361" s="291" t="str">
        <f>IFERROR(VLOOKUP(F361,[1]Trainingsarten!$A$9:$N$84,12,FALSE),"")</f>
        <v/>
      </c>
      <c r="Q361" s="292" t="s">
        <v>14</v>
      </c>
      <c r="R361" s="292" t="str">
        <f>IFERROR(VLOOKUP(F361,[1]Trainingsarten!$A$9:$N$84,14,FALSE),"")</f>
        <v/>
      </c>
      <c r="S361" s="293" t="str">
        <f>IFERROR(L361/J361,"")</f>
        <v/>
      </c>
      <c r="T361" s="294">
        <f>T360+(K361-T360)/7</f>
        <v>26.526423556941385</v>
      </c>
      <c r="U361" s="295">
        <f>U360+(K361-U360)/42</f>
        <v>29.355512135362783</v>
      </c>
      <c r="V361" s="296">
        <f t="shared" si="33"/>
        <v>-0.87599391353965927</v>
      </c>
      <c r="W361" s="297">
        <f t="shared" ref="W361:W424" si="34">T361/U361</f>
        <v>0.90362666590941987</v>
      </c>
    </row>
    <row r="362" spans="2:23" ht="16" thickBot="1" x14ac:dyDescent="0.25">
      <c r="B362" s="29">
        <f>AVERAGE(W356:W362)</f>
        <v>0.91114260663687041</v>
      </c>
      <c r="C362" s="247">
        <v>43450</v>
      </c>
      <c r="D362" s="45" t="s">
        <v>250</v>
      </c>
      <c r="E362" s="2109"/>
      <c r="F362" s="1138" t="s">
        <v>251</v>
      </c>
      <c r="G362" s="399">
        <v>5.2731481481481483E-2</v>
      </c>
      <c r="H362" s="1139">
        <v>14.2</v>
      </c>
      <c r="I362" s="1140">
        <f t="shared" si="32"/>
        <v>3.7134846113719357E-3</v>
      </c>
      <c r="J362" s="1141">
        <v>162</v>
      </c>
      <c r="K362" s="311">
        <v>87</v>
      </c>
      <c r="L362" s="312">
        <v>218</v>
      </c>
      <c r="M362" s="1142"/>
      <c r="N362" s="40">
        <f>IFERROR((L362/67)/(1/(I362*24)/3.6),"")</f>
        <v>1.0439436619718312</v>
      </c>
      <c r="O362" s="2325" t="s">
        <v>26</v>
      </c>
      <c r="P362" s="313" t="str">
        <f>IFERROR(VLOOKUP(F362,[1]Trainingsarten!$A$9:$N$84,12,FALSE),"")</f>
        <v/>
      </c>
      <c r="Q362" s="314" t="s">
        <v>14</v>
      </c>
      <c r="R362" s="314" t="str">
        <f>IFERROR(VLOOKUP(F362,[1]Trainingsarten!$A$9:$N$84,14,FALSE),"")</f>
        <v/>
      </c>
      <c r="S362" s="43">
        <f>IFERROR(L362/J362,"")</f>
        <v>1.345679012345679</v>
      </c>
      <c r="T362" s="315">
        <f>T361+(K362-T361)/7</f>
        <v>35.165505905949757</v>
      </c>
      <c r="U362" s="45">
        <f>U361+(K362-U361)/42</f>
        <v>30.727999941663668</v>
      </c>
      <c r="V362" s="316">
        <f t="shared" si="33"/>
        <v>2.8290885784213984</v>
      </c>
      <c r="W362" s="82">
        <f t="shared" si="34"/>
        <v>1.144412456805213</v>
      </c>
    </row>
    <row r="363" spans="2:23" ht="16" thickBot="1" x14ac:dyDescent="0.25">
      <c r="B363" s="1143">
        <f>B356+1</f>
        <v>51</v>
      </c>
      <c r="C363" s="358">
        <v>43451</v>
      </c>
      <c r="D363" s="50"/>
      <c r="E363" s="2101"/>
      <c r="F363" s="51"/>
      <c r="G363" s="925"/>
      <c r="H363" s="926" t="str">
        <f>IFERROR(VLOOKUP(F363,[1]Trainingsarten!$A$9:$K$84,10,FALSE),"")</f>
        <v/>
      </c>
      <c r="I363" s="838" t="str">
        <f t="shared" si="32"/>
        <v/>
      </c>
      <c r="J363" s="57"/>
      <c r="K363" s="56"/>
      <c r="L363" s="57"/>
      <c r="M363" s="839"/>
      <c r="N363" s="59" t="str">
        <f>IFERROR((L363/67)/(1/(I363*24)/3.6),"")</f>
        <v/>
      </c>
      <c r="O363" s="2313"/>
      <c r="P363" s="319" t="str">
        <f>IFERROR(VLOOKUP(F363,[1]Trainingsarten!$A$9:$N$84,12,FALSE),"")</f>
        <v/>
      </c>
      <c r="Q363" s="61" t="s">
        <v>14</v>
      </c>
      <c r="R363" s="61" t="str">
        <f>IFERROR(VLOOKUP(F363,[1]Trainingsarten!$A$9:$N$84,14,FALSE),"")</f>
        <v/>
      </c>
      <c r="S363" s="1144" t="str">
        <f>IFERROR(L363/J363,"")</f>
        <v/>
      </c>
      <c r="T363" s="321">
        <f>T362+(K363-T362)/7</f>
        <v>30.141862205099791</v>
      </c>
      <c r="U363" s="50">
        <f>U362+(K363-U362)/42</f>
        <v>29.996380895433582</v>
      </c>
      <c r="V363" s="120">
        <f t="shared" si="33"/>
        <v>-4.437505964286089</v>
      </c>
      <c r="W363" s="1145">
        <f t="shared" si="34"/>
        <v>1.0048499620728697</v>
      </c>
    </row>
    <row r="364" spans="2:23" ht="15" x14ac:dyDescent="0.2">
      <c r="B364" s="1146" t="s">
        <v>19</v>
      </c>
      <c r="C364" s="298">
        <v>43452</v>
      </c>
      <c r="D364" s="295" t="s">
        <v>252</v>
      </c>
      <c r="E364" s="2111"/>
      <c r="F364" s="324" t="s">
        <v>81</v>
      </c>
      <c r="G364" s="285">
        <v>3.5671296296296298E-2</v>
      </c>
      <c r="H364" s="930">
        <v>9.25</v>
      </c>
      <c r="I364" s="656">
        <f t="shared" si="32"/>
        <v>3.8563563563563568E-3</v>
      </c>
      <c r="J364" s="290">
        <v>136</v>
      </c>
      <c r="K364" s="289">
        <v>67</v>
      </c>
      <c r="L364" s="290">
        <v>214</v>
      </c>
      <c r="M364" s="1137"/>
      <c r="N364" s="127">
        <f>IFERROR((L364/67)/(1/(I364*24)/3.6),"")</f>
        <v>1.0642162162162163</v>
      </c>
      <c r="O364" s="2324" t="s">
        <v>164</v>
      </c>
      <c r="P364" s="291" t="str">
        <f>IFERROR(VLOOKUP(F364,[1]Trainingsarten!$A$9:$N$84,12,FALSE),"")</f>
        <v/>
      </c>
      <c r="Q364" s="292" t="s">
        <v>14</v>
      </c>
      <c r="R364" s="292" t="str">
        <f>IFERROR(VLOOKUP(F364,[1]Trainingsarten!$A$9:$N$84,14,FALSE),"")</f>
        <v/>
      </c>
      <c r="S364" s="293">
        <f>IFERROR(L364/J364,"")</f>
        <v>1.5735294117647058</v>
      </c>
      <c r="T364" s="294">
        <f>T363+(K364-T363)/7</f>
        <v>35.407310461514108</v>
      </c>
      <c r="U364" s="295">
        <f>U363+(K364-U363)/42</f>
        <v>30.877419445542305</v>
      </c>
      <c r="V364" s="296">
        <f t="shared" si="33"/>
        <v>-0.14548130966620931</v>
      </c>
      <c r="W364" s="297">
        <f t="shared" si="34"/>
        <v>1.1467056216909919</v>
      </c>
    </row>
    <row r="365" spans="2:23" ht="16" thickBot="1" x14ac:dyDescent="0.25">
      <c r="B365" s="24">
        <f>SUM(H363:H369)</f>
        <v>32.44</v>
      </c>
      <c r="C365" s="298">
        <v>43453</v>
      </c>
      <c r="D365" s="295" t="s">
        <v>253</v>
      </c>
      <c r="E365" s="2111"/>
      <c r="F365" s="324" t="s">
        <v>215</v>
      </c>
      <c r="G365" s="285">
        <v>3.6863425925925931E-2</v>
      </c>
      <c r="H365" s="930">
        <v>9.19</v>
      </c>
      <c r="I365" s="656">
        <f t="shared" si="32"/>
        <v>4.0112541812759445E-3</v>
      </c>
      <c r="J365" s="290">
        <v>134</v>
      </c>
      <c r="K365" s="289">
        <v>52</v>
      </c>
      <c r="L365" s="290">
        <v>204</v>
      </c>
      <c r="M365" s="1137"/>
      <c r="N365" s="127">
        <f>IFERROR((L365/67)/(1/(I365*24)/3.6),"")</f>
        <v>1.0552352492163775</v>
      </c>
      <c r="O365" s="2324" t="s">
        <v>103</v>
      </c>
      <c r="P365" s="291" t="str">
        <f>IFERROR(VLOOKUP(F365,[1]Trainingsarten!$A$9:$N$84,12,FALSE),"")</f>
        <v/>
      </c>
      <c r="Q365" s="292" t="s">
        <v>14</v>
      </c>
      <c r="R365" s="292" t="str">
        <f>IFERROR(VLOOKUP(F365,[1]Trainingsarten!$A$9:$N$84,14,FALSE),"")</f>
        <v/>
      </c>
      <c r="S365" s="293">
        <f>IFERROR(L365/J365,"")</f>
        <v>1.5223880597014925</v>
      </c>
      <c r="T365" s="294">
        <f>T364+(K365-T364)/7</f>
        <v>37.77769468129781</v>
      </c>
      <c r="U365" s="295">
        <f>U364+(K365-U364)/42</f>
        <v>31.380338030172251</v>
      </c>
      <c r="V365" s="296">
        <f t="shared" si="33"/>
        <v>-4.5298910159718027</v>
      </c>
      <c r="W365" s="297">
        <f t="shared" si="34"/>
        <v>1.2038651286985655</v>
      </c>
    </row>
    <row r="366" spans="2:23" ht="15" x14ac:dyDescent="0.2">
      <c r="B366" s="26" t="s">
        <v>9</v>
      </c>
      <c r="C366" s="298">
        <v>43454</v>
      </c>
      <c r="D366" s="295"/>
      <c r="E366" s="2111"/>
      <c r="F366" s="324"/>
      <c r="G366" s="285"/>
      <c r="H366" s="930" t="str">
        <f>IFERROR(VLOOKUP(F366,[1]Trainingsarten!$A$9:$K$84,10,FALSE),"")</f>
        <v/>
      </c>
      <c r="I366" s="656" t="str">
        <f t="shared" si="32"/>
        <v/>
      </c>
      <c r="J366" s="290"/>
      <c r="K366" s="289"/>
      <c r="L366" s="290"/>
      <c r="M366" s="1137"/>
      <c r="N366" s="127" t="str">
        <f>IFERROR((L366/67)/(1/(I366*24)/3.6),"")</f>
        <v/>
      </c>
      <c r="O366" s="2324"/>
      <c r="P366" s="291" t="str">
        <f>IFERROR(VLOOKUP(F366,[1]Trainingsarten!$A$9:$N$84,12,FALSE),"")</f>
        <v/>
      </c>
      <c r="Q366" s="292" t="s">
        <v>14</v>
      </c>
      <c r="R366" s="292" t="str">
        <f>IFERROR(VLOOKUP(F366,[1]Trainingsarten!$A$9:$N$84,14,FALSE),"")</f>
        <v/>
      </c>
      <c r="S366" s="293" t="str">
        <f>IFERROR(L366/J366,"")</f>
        <v/>
      </c>
      <c r="T366" s="294">
        <f>T365+(K366-T365)/7</f>
        <v>32.380881155398122</v>
      </c>
      <c r="U366" s="295">
        <f>U365+(K366-U365)/42</f>
        <v>30.633187124691958</v>
      </c>
      <c r="V366" s="296">
        <f t="shared" si="33"/>
        <v>-6.3973566511255591</v>
      </c>
      <c r="W366" s="297">
        <f t="shared" si="34"/>
        <v>1.0570523081255698</v>
      </c>
    </row>
    <row r="367" spans="2:23" ht="16" thickBot="1" x14ac:dyDescent="0.25">
      <c r="B367" s="27">
        <f>SUM(K363:K369)</f>
        <v>205</v>
      </c>
      <c r="C367" s="298">
        <v>43455</v>
      </c>
      <c r="D367" s="295"/>
      <c r="E367" s="2111"/>
      <c r="F367" s="324"/>
      <c r="G367" s="285"/>
      <c r="H367" s="930" t="str">
        <f>IFERROR(VLOOKUP(F367,[1]Trainingsarten!$A$9:$K$84,10,FALSE),"")</f>
        <v/>
      </c>
      <c r="I367" s="656" t="str">
        <f t="shared" si="32"/>
        <v/>
      </c>
      <c r="J367" s="290"/>
      <c r="K367" s="289"/>
      <c r="L367" s="290"/>
      <c r="M367" s="1137"/>
      <c r="N367" s="127" t="str">
        <f>IFERROR((L367/67)/(1/(I367*24)/3.6),"")</f>
        <v/>
      </c>
      <c r="O367" s="2324"/>
      <c r="P367" s="291" t="str">
        <f>IFERROR(VLOOKUP(F367,[1]Trainingsarten!$A$9:$N$84,12,FALSE),"")</f>
        <v/>
      </c>
      <c r="Q367" s="292" t="s">
        <v>14</v>
      </c>
      <c r="R367" s="292" t="str">
        <f>IFERROR(VLOOKUP(F367,[1]Trainingsarten!$A$9:$N$84,14,FALSE),"")</f>
        <v/>
      </c>
      <c r="S367" s="293" t="str">
        <f>IFERROR(L367/J367,"")</f>
        <v/>
      </c>
      <c r="T367" s="294">
        <f>T366+(K367-T366)/7</f>
        <v>27.755040990341246</v>
      </c>
      <c r="U367" s="295">
        <f>U366+(K367-U366)/42</f>
        <v>29.903825526485008</v>
      </c>
      <c r="V367" s="296">
        <f t="shared" si="33"/>
        <v>-1.7476940307061639</v>
      </c>
      <c r="W367" s="297">
        <f t="shared" si="34"/>
        <v>0.9281434900614759</v>
      </c>
    </row>
    <row r="368" spans="2:23" ht="15" x14ac:dyDescent="0.2">
      <c r="B368" s="28" t="s">
        <v>20</v>
      </c>
      <c r="C368" s="298">
        <v>43456</v>
      </c>
      <c r="D368" s="295" t="s">
        <v>254</v>
      </c>
      <c r="E368" s="2111"/>
      <c r="F368" s="324" t="s">
        <v>227</v>
      </c>
      <c r="G368" s="285">
        <v>5.3854166666666668E-2</v>
      </c>
      <c r="H368" s="930">
        <v>14</v>
      </c>
      <c r="I368" s="656">
        <f t="shared" si="32"/>
        <v>3.8467261904761908E-3</v>
      </c>
      <c r="J368" s="290">
        <v>136</v>
      </c>
      <c r="K368" s="289">
        <v>86</v>
      </c>
      <c r="L368" s="290">
        <v>215</v>
      </c>
      <c r="M368" s="1137"/>
      <c r="N368" s="127">
        <f>IFERROR((L368/67)/(1/(I368*24)/3.6),"")</f>
        <v>1.0665191897654587</v>
      </c>
      <c r="O368" s="2324" t="s">
        <v>103</v>
      </c>
      <c r="P368" s="291" t="str">
        <f>IFERROR(VLOOKUP(F368,[1]Trainingsarten!$A$9:$N$84,12,FALSE),"")</f>
        <v/>
      </c>
      <c r="Q368" s="292" t="s">
        <v>14</v>
      </c>
      <c r="R368" s="292" t="str">
        <f>IFERROR(VLOOKUP(F368,[1]Trainingsarten!$A$9:$N$84,14,FALSE),"")</f>
        <v/>
      </c>
      <c r="S368" s="293">
        <f>IFERROR(L368/J368,"")</f>
        <v>1.5808823529411764</v>
      </c>
      <c r="T368" s="294">
        <f>T367+(K368-T367)/7</f>
        <v>36.075749420292496</v>
      </c>
      <c r="U368" s="295">
        <f>U367+(K368-U367)/42</f>
        <v>31.239448728235367</v>
      </c>
      <c r="V368" s="296">
        <f t="shared" si="33"/>
        <v>2.1487845361437614</v>
      </c>
      <c r="W368" s="297">
        <f t="shared" si="34"/>
        <v>1.1548138936166918</v>
      </c>
    </row>
    <row r="369" spans="1:23" ht="16" thickBot="1" x14ac:dyDescent="0.25">
      <c r="B369" s="29">
        <f>AVERAGE(W363:W369)</f>
        <v>1.0727733336066678</v>
      </c>
      <c r="C369" s="133">
        <v>43457</v>
      </c>
      <c r="D369" s="362"/>
      <c r="E369" s="2115"/>
      <c r="F369" s="69"/>
      <c r="G369" s="931"/>
      <c r="H369" s="932" t="str">
        <f>IFERROR(VLOOKUP(F369,[1]Trainingsarten!$A$9:$K$84,10,FALSE),"")</f>
        <v/>
      </c>
      <c r="I369" s="844" t="str">
        <f t="shared" si="32"/>
        <v/>
      </c>
      <c r="J369" s="75"/>
      <c r="K369" s="74"/>
      <c r="L369" s="75"/>
      <c r="M369" s="637"/>
      <c r="N369" s="77" t="str">
        <f>IFERROR((L369/67)/(1/(I369*24)/3.6),"")</f>
        <v/>
      </c>
      <c r="O369" s="2316"/>
      <c r="P369" s="78" t="str">
        <f>IFERROR(VLOOKUP(F369,[1]Trainingsarten!$A$9:$N$84,12,FALSE),"")</f>
        <v/>
      </c>
      <c r="Q369" s="79" t="s">
        <v>14</v>
      </c>
      <c r="R369" s="79" t="str">
        <f>IFERROR(VLOOKUP(F369,[1]Trainingsarten!$A$9:$N$84,14,FALSE),"")</f>
        <v/>
      </c>
      <c r="S369" s="43" t="str">
        <f>IFERROR(L369/J369,"")</f>
        <v/>
      </c>
      <c r="T369" s="80">
        <f>T368+(K369-T368)/7</f>
        <v>30.922070931679283</v>
      </c>
      <c r="U369" s="68">
        <f>U368+(K369-U368)/42</f>
        <v>30.495652329944047</v>
      </c>
      <c r="V369" s="81">
        <f t="shared" si="33"/>
        <v>-4.8363006920571294</v>
      </c>
      <c r="W369" s="845">
        <f t="shared" si="34"/>
        <v>1.01398293098051</v>
      </c>
    </row>
    <row r="370" spans="1:23" ht="16" thickBot="1" x14ac:dyDescent="0.25">
      <c r="B370" s="1147">
        <f>B363+1</f>
        <v>52</v>
      </c>
      <c r="C370" s="1148">
        <v>43458</v>
      </c>
      <c r="D370" s="1149"/>
      <c r="E370" s="2147"/>
      <c r="F370" s="1150"/>
      <c r="G370" s="1151"/>
      <c r="H370" s="1152" t="str">
        <f>IFERROR(VLOOKUP(F370,[1]Trainingsarten!$A$9:$K$84,10,FALSE),"")</f>
        <v/>
      </c>
      <c r="I370" s="1153" t="str">
        <f t="shared" si="32"/>
        <v/>
      </c>
      <c r="J370" s="1154"/>
      <c r="K370" s="1155"/>
      <c r="L370" s="1156"/>
      <c r="M370" s="1157"/>
      <c r="N370" s="1158" t="str">
        <f>IFERROR((L370/67)/(1/(I370*24)/3.6),"")</f>
        <v/>
      </c>
      <c r="O370" s="2353"/>
      <c r="P370" s="1159" t="str">
        <f>IFERROR(VLOOKUP(F370,[1]Trainingsarten!$A$9:$N$84,12,FALSE),"")</f>
        <v/>
      </c>
      <c r="Q370" s="1160" t="s">
        <v>14</v>
      </c>
      <c r="R370" s="1160" t="str">
        <f>IFERROR(VLOOKUP(F370,[1]Trainingsarten!$A$9:$N$84,14,FALSE),"")</f>
        <v/>
      </c>
      <c r="S370" s="1161" t="str">
        <f>IFERROR(L370/J370,"")</f>
        <v/>
      </c>
      <c r="T370" s="1162">
        <f>T369+(K370-T369)/7</f>
        <v>26.504632227153671</v>
      </c>
      <c r="U370" s="1149">
        <f>U369+(K370-U369)/42</f>
        <v>29.769565369707284</v>
      </c>
      <c r="V370" s="1163">
        <f t="shared" si="33"/>
        <v>-0.42641860173523582</v>
      </c>
      <c r="W370" s="322">
        <f t="shared" si="34"/>
        <v>0.89032647598288683</v>
      </c>
    </row>
    <row r="371" spans="1:23" ht="15" x14ac:dyDescent="0.2">
      <c r="B371" s="1164" t="s">
        <v>19</v>
      </c>
      <c r="C371" s="1165">
        <v>43459</v>
      </c>
      <c r="D371" s="5"/>
      <c r="E371" s="2098"/>
      <c r="F371" s="324"/>
      <c r="G371" s="325"/>
      <c r="H371" s="1134" t="str">
        <f>IFERROR(VLOOKUP(F371,[1]Trainingsarten!$A$9:$K$84,10,FALSE),"")</f>
        <v/>
      </c>
      <c r="I371" s="1135" t="str">
        <f t="shared" si="32"/>
        <v/>
      </c>
      <c r="J371" s="1136"/>
      <c r="K371" s="289"/>
      <c r="L371" s="290"/>
      <c r="M371" s="1137"/>
      <c r="N371" s="127" t="str">
        <f>IFERROR((L371/67)/(1/(I371*24)/3.6),"")</f>
        <v/>
      </c>
      <c r="O371" s="2324"/>
      <c r="P371" s="291" t="str">
        <f>IFERROR(VLOOKUP(F371,[1]Trainingsarten!$A$9:$N$84,12,FALSE),"")</f>
        <v/>
      </c>
      <c r="Q371" s="292" t="s">
        <v>14</v>
      </c>
      <c r="R371" s="292" t="str">
        <f>IFERROR(VLOOKUP(F371,[1]Trainingsarten!$A$9:$N$84,14,FALSE),"")</f>
        <v/>
      </c>
      <c r="S371" s="293" t="str">
        <f>IFERROR(L371/J371,"")</f>
        <v/>
      </c>
      <c r="T371" s="294">
        <f>T370+(K371-T370)/7</f>
        <v>22.718256194703148</v>
      </c>
      <c r="U371" s="295">
        <f>U370+(K371-U370)/42</f>
        <v>29.060766194238063</v>
      </c>
      <c r="V371" s="296">
        <f t="shared" si="33"/>
        <v>3.2649331425536126</v>
      </c>
      <c r="W371" s="297">
        <f t="shared" si="34"/>
        <v>0.78175007647277872</v>
      </c>
    </row>
    <row r="372" spans="1:23" ht="16" thickBot="1" x14ac:dyDescent="0.25">
      <c r="B372" s="24">
        <f>SUM(H370:H376)</f>
        <v>19.18</v>
      </c>
      <c r="C372" s="1166">
        <v>43460</v>
      </c>
      <c r="D372" s="295"/>
      <c r="E372" s="2111"/>
      <c r="F372" s="324"/>
      <c r="G372" s="325"/>
      <c r="H372" s="1134" t="str">
        <f>IFERROR(VLOOKUP(F372,[1]Trainingsarten!$A$9:$K$84,10,FALSE),"")</f>
        <v/>
      </c>
      <c r="I372" s="1135" t="str">
        <f t="shared" si="32"/>
        <v/>
      </c>
      <c r="J372" s="1136"/>
      <c r="K372" s="289"/>
      <c r="L372" s="290"/>
      <c r="M372" s="1137"/>
      <c r="N372" s="127" t="str">
        <f>IFERROR((L372/67)/(1/(I372*24)/3.6),"")</f>
        <v/>
      </c>
      <c r="O372" s="2324"/>
      <c r="P372" s="291" t="str">
        <f>IFERROR(VLOOKUP(F372,[1]Trainingsarten!$A$9:$N$84,12,FALSE),"")</f>
        <v/>
      </c>
      <c r="Q372" s="292" t="s">
        <v>14</v>
      </c>
      <c r="R372" s="292" t="str">
        <f>IFERROR(VLOOKUP(F372,[1]Trainingsarten!$A$9:$N$84,14,FALSE),"")</f>
        <v/>
      </c>
      <c r="S372" s="293" t="str">
        <f>IFERROR(L372/J372,"")</f>
        <v/>
      </c>
      <c r="T372" s="294">
        <f>T371+(K372-T371)/7</f>
        <v>19.47279102403127</v>
      </c>
      <c r="U372" s="295">
        <f>U371+(K372-U371)/42</f>
        <v>28.368843189613347</v>
      </c>
      <c r="V372" s="296">
        <f t="shared" si="33"/>
        <v>6.342509999534915</v>
      </c>
      <c r="W372" s="297">
        <f t="shared" si="34"/>
        <v>0.68641470129317161</v>
      </c>
    </row>
    <row r="373" spans="1:23" ht="15" x14ac:dyDescent="0.2">
      <c r="B373" s="26" t="s">
        <v>9</v>
      </c>
      <c r="C373" s="1165">
        <v>43461</v>
      </c>
      <c r="D373" s="5" t="s">
        <v>255</v>
      </c>
      <c r="E373" s="2098"/>
      <c r="F373" s="324" t="s">
        <v>91</v>
      </c>
      <c r="G373" s="325">
        <v>4.3888888888888887E-2</v>
      </c>
      <c r="H373" s="1134">
        <v>11.1</v>
      </c>
      <c r="I373" s="1135">
        <f t="shared" si="32"/>
        <v>3.9539539539539537E-3</v>
      </c>
      <c r="J373" s="1136">
        <v>136</v>
      </c>
      <c r="K373" s="289">
        <v>67</v>
      </c>
      <c r="L373" s="290">
        <v>207</v>
      </c>
      <c r="M373" s="1137"/>
      <c r="N373" s="127">
        <f>IFERROR((L373/67)/(1/(I373*24)/3.6),"")</f>
        <v>1.055457845905607</v>
      </c>
      <c r="O373" s="2324" t="s">
        <v>103</v>
      </c>
      <c r="P373" s="291" t="str">
        <f>IFERROR(VLOOKUP(F373,[1]Trainingsarten!$A$9:$N$84,12,FALSE),"")</f>
        <v/>
      </c>
      <c r="Q373" s="292" t="s">
        <v>14</v>
      </c>
      <c r="R373" s="292" t="str">
        <f>IFERROR(VLOOKUP(F373,[1]Trainingsarten!$A$9:$N$84,14,FALSE),"")</f>
        <v/>
      </c>
      <c r="S373" s="293">
        <f>IFERROR(L373/J373,"")</f>
        <v>1.5220588235294117</v>
      </c>
      <c r="T373" s="294">
        <f>T372+(K373-T372)/7</f>
        <v>26.262392306312517</v>
      </c>
      <c r="U373" s="295">
        <f>U372+(K373-U372)/42</f>
        <v>29.288632637479697</v>
      </c>
      <c r="V373" s="296">
        <f t="shared" si="33"/>
        <v>8.896052165582077</v>
      </c>
      <c r="W373" s="297">
        <f t="shared" si="34"/>
        <v>0.89667526071891113</v>
      </c>
    </row>
    <row r="374" spans="1:23" ht="16" thickBot="1" x14ac:dyDescent="0.25">
      <c r="B374" s="27">
        <f>SUM(K370:K376)</f>
        <v>116</v>
      </c>
      <c r="C374" s="1166">
        <v>43462</v>
      </c>
      <c r="D374" s="295"/>
      <c r="E374" s="2111"/>
      <c r="F374" s="324"/>
      <c r="G374" s="325"/>
      <c r="H374" s="1134" t="str">
        <f>IFERROR(VLOOKUP(F374,[1]Trainingsarten!$A$9:$K$84,10,FALSE),"")</f>
        <v/>
      </c>
      <c r="I374" s="1135" t="str">
        <f t="shared" si="32"/>
        <v/>
      </c>
      <c r="J374" s="1136"/>
      <c r="K374" s="289"/>
      <c r="L374" s="290"/>
      <c r="M374" s="1137"/>
      <c r="N374" s="127" t="str">
        <f>IFERROR((L374/67)/(1/(I374*24)/3.6),"")</f>
        <v/>
      </c>
      <c r="O374" s="2324"/>
      <c r="P374" s="291" t="str">
        <f>IFERROR(VLOOKUP(F374,[1]Trainingsarten!$A$9:$N$84,12,FALSE),"")</f>
        <v/>
      </c>
      <c r="Q374" s="292" t="s">
        <v>14</v>
      </c>
      <c r="R374" s="292" t="str">
        <f>IFERROR(VLOOKUP(F374,[1]Trainingsarten!$A$9:$N$84,14,FALSE),"")</f>
        <v/>
      </c>
      <c r="S374" s="293" t="str">
        <f>IFERROR(L374/J374,"")</f>
        <v/>
      </c>
      <c r="T374" s="294">
        <f>T373+(K374-T373)/7</f>
        <v>22.5106219768393</v>
      </c>
      <c r="U374" s="295">
        <f>U373+(K374-U373)/42</f>
        <v>28.591284241349229</v>
      </c>
      <c r="V374" s="296">
        <f t="shared" si="33"/>
        <v>3.0262403311671804</v>
      </c>
      <c r="W374" s="297">
        <f t="shared" si="34"/>
        <v>0.78732461916782437</v>
      </c>
    </row>
    <row r="375" spans="1:23" ht="15" x14ac:dyDescent="0.2">
      <c r="B375" s="28" t="s">
        <v>20</v>
      </c>
      <c r="C375" s="1165">
        <v>43463</v>
      </c>
      <c r="D375" s="5" t="s">
        <v>256</v>
      </c>
      <c r="E375" s="2098"/>
      <c r="F375" s="69" t="s">
        <v>91</v>
      </c>
      <c r="G375" s="325">
        <v>3.1689814814814816E-2</v>
      </c>
      <c r="H375" s="1134">
        <v>8.08</v>
      </c>
      <c r="I375" s="1135">
        <f t="shared" si="32"/>
        <v>3.9220067840117345E-3</v>
      </c>
      <c r="J375" s="1136">
        <v>131</v>
      </c>
      <c r="K375" s="289">
        <v>49</v>
      </c>
      <c r="L375" s="290">
        <v>211</v>
      </c>
      <c r="M375" s="1137"/>
      <c r="N375" s="127">
        <f>IFERROR((L375/67)/(1/(I375*24)/3.6),"")</f>
        <v>1.067160484705187</v>
      </c>
      <c r="O375" s="2324" t="s">
        <v>103</v>
      </c>
      <c r="P375" s="291" t="str">
        <f>IFERROR(VLOOKUP(F375,[1]Trainingsarten!$A$9:$N$84,12,FALSE),"")</f>
        <v/>
      </c>
      <c r="Q375" s="292" t="s">
        <v>14</v>
      </c>
      <c r="R375" s="292" t="str">
        <f>IFERROR(VLOOKUP(F375,[1]Trainingsarten!$A$9:$N$84,14,FALSE),"")</f>
        <v/>
      </c>
      <c r="S375" s="293">
        <f>IFERROR(L375/J375,"")</f>
        <v>1.6106870229007633</v>
      </c>
      <c r="T375" s="294">
        <f>T374+(K375-T374)/7</f>
        <v>26.29481883729083</v>
      </c>
      <c r="U375" s="295">
        <f>U374+(K375-U374)/42</f>
        <v>29.077206045126626</v>
      </c>
      <c r="V375" s="296">
        <f t="shared" si="33"/>
        <v>6.0806622645099289</v>
      </c>
      <c r="W375" s="297">
        <f t="shared" si="34"/>
        <v>0.90431036587498659</v>
      </c>
    </row>
    <row r="376" spans="1:23" customFormat="1" ht="16" thickBot="1" x14ac:dyDescent="0.25">
      <c r="A376" s="1"/>
      <c r="B376" s="29">
        <f>AVERAGE(W370:W376)</f>
        <v>0.82011858763565304</v>
      </c>
      <c r="C376" s="1167">
        <v>43464</v>
      </c>
      <c r="D376" s="45"/>
      <c r="E376" s="2109"/>
      <c r="F376" s="355"/>
      <c r="G376" s="399"/>
      <c r="H376" s="1139" t="str">
        <f>IFERROR(VLOOKUP(F376,[1]Trainingsarten!$A$9:$K$84,10,FALSE),"")</f>
        <v/>
      </c>
      <c r="I376" s="1140" t="str">
        <f t="shared" si="32"/>
        <v/>
      </c>
      <c r="J376" s="1141"/>
      <c r="K376" s="311"/>
      <c r="L376" s="312"/>
      <c r="M376" s="1142"/>
      <c r="N376" s="40" t="str">
        <f>IFERROR((L376/67)/(1/(I376*24)/3.6),"")</f>
        <v/>
      </c>
      <c r="O376" s="2325"/>
      <c r="P376" s="313" t="str">
        <f>IFERROR(VLOOKUP(F376,[1]Trainingsarten!$A$9:$N$84,12,FALSE),"")</f>
        <v/>
      </c>
      <c r="Q376" s="314" t="s">
        <v>14</v>
      </c>
      <c r="R376" s="314" t="str">
        <f>IFERROR(VLOOKUP(F376,[1]Trainingsarten!$A$9:$N$84,14,FALSE),"")</f>
        <v/>
      </c>
      <c r="S376" s="43" t="str">
        <f>IFERROR(L376/J376,"")</f>
        <v/>
      </c>
      <c r="T376" s="315">
        <f>T375+(K376-T375)/7</f>
        <v>22.538416146249283</v>
      </c>
      <c r="U376" s="45">
        <f>U375+(K376-U375)/42</f>
        <v>28.384891615480754</v>
      </c>
      <c r="V376" s="316">
        <f t="shared" si="33"/>
        <v>2.7823872078357965</v>
      </c>
      <c r="W376" s="82">
        <f t="shared" si="34"/>
        <v>0.79402861393901258</v>
      </c>
    </row>
    <row r="377" spans="1:23" ht="16" thickBot="1" x14ac:dyDescent="0.25">
      <c r="B377" s="1168">
        <v>1</v>
      </c>
      <c r="C377" s="1169">
        <v>43465</v>
      </c>
      <c r="D377" s="1170">
        <v>193</v>
      </c>
      <c r="E377" s="2148"/>
      <c r="F377" s="1171" t="s">
        <v>257</v>
      </c>
      <c r="G377" s="1172">
        <v>3.1226851851851853E-2</v>
      </c>
      <c r="H377" s="1173">
        <v>10</v>
      </c>
      <c r="I377" s="1174">
        <f t="shared" si="32"/>
        <v>3.1226851851851854E-3</v>
      </c>
      <c r="J377" s="1175">
        <v>163</v>
      </c>
      <c r="K377" s="1176">
        <v>68</v>
      </c>
      <c r="L377" s="1177">
        <v>254</v>
      </c>
      <c r="M377" s="1178"/>
      <c r="N377" s="1179">
        <f>IFERROR((L377/67)/(1/(I377*24)/3.6),"")</f>
        <v>1.0228238805970151</v>
      </c>
      <c r="O377" s="2354" t="s">
        <v>164</v>
      </c>
      <c r="P377" s="1180">
        <f>IFERROR(VLOOKUP(F377,[1]Trainingsarten!$A$9:$N$84,12,FALSE),"")</f>
        <v>248</v>
      </c>
      <c r="Q377" s="1181" t="s">
        <v>14</v>
      </c>
      <c r="R377" s="1181">
        <f>IFERROR(VLOOKUP(F377,[1]Trainingsarten!$A$9:$N$84,14,FALSE),"")</f>
        <v>273</v>
      </c>
      <c r="S377" s="1182">
        <f>IFERROR(L377/J377,"")</f>
        <v>1.5582822085889572</v>
      </c>
      <c r="T377" s="1170">
        <v>29</v>
      </c>
      <c r="U377" s="1178">
        <v>29</v>
      </c>
      <c r="V377" s="1178">
        <v>0</v>
      </c>
      <c r="W377" s="1183">
        <f t="shared" si="34"/>
        <v>1</v>
      </c>
    </row>
    <row r="378" spans="1:23" ht="15" x14ac:dyDescent="0.2">
      <c r="B378" s="1164" t="s">
        <v>19</v>
      </c>
      <c r="C378" s="358">
        <v>43466</v>
      </c>
      <c r="D378" s="50"/>
      <c r="E378" s="2101"/>
      <c r="F378" s="843"/>
      <c r="G378" s="1184"/>
      <c r="H378" s="1185" t="str">
        <f>IFERROR(VLOOKUP(F378,[1]Trainingsarten!$A$9:$K$84,10,FALSE),"")</f>
        <v/>
      </c>
      <c r="I378" s="759"/>
      <c r="J378" s="760"/>
      <c r="K378" s="512" t="str">
        <f>IFERROR(VLOOKUP(F378,[1]Trainingsarten!$A$9:$K$84,11,FALSE),"0")</f>
        <v>0</v>
      </c>
      <c r="L378" s="513"/>
      <c r="M378" s="761"/>
      <c r="N378" s="59" t="str">
        <f>IFERROR((L378/68)/(1/(I378*24)/3.6),"")</f>
        <v/>
      </c>
      <c r="O378" s="2355"/>
      <c r="P378" s="319" t="str">
        <f>IFERROR(VLOOKUP(F378,[1]Trainingsarten!$A$9:$N$84,12,FALSE),"")</f>
        <v/>
      </c>
      <c r="Q378" s="61" t="s">
        <v>14</v>
      </c>
      <c r="R378" s="61" t="str">
        <f>IFERROR(VLOOKUP(F378,[1]Trainingsarten!$A$9:$N$84,14,FALSE),"")</f>
        <v/>
      </c>
      <c r="S378" s="1186" t="str">
        <f>IFERROR(L378/J378,"")</f>
        <v/>
      </c>
      <c r="T378" s="2">
        <f>T377+($K$378-T377)/7</f>
        <v>24.857142857142858</v>
      </c>
      <c r="U378" s="3">
        <f>U377+(K378-U377)/42</f>
        <v>28.30952380952381</v>
      </c>
      <c r="V378" s="321">
        <f t="shared" ref="V378:V441" si="35">U377-T377</f>
        <v>0</v>
      </c>
      <c r="W378" s="322">
        <f t="shared" si="34"/>
        <v>0.87804878048780488</v>
      </c>
    </row>
    <row r="379" spans="1:23" ht="16" thickBot="1" x14ac:dyDescent="0.25">
      <c r="B379" s="24">
        <f>SUM(H377:H383)</f>
        <v>47.5</v>
      </c>
      <c r="C379" s="298">
        <v>43467</v>
      </c>
      <c r="D379" s="295"/>
      <c r="E379" s="2111"/>
      <c r="F379" s="825"/>
      <c r="G379" s="556"/>
      <c r="H379" s="1187" t="str">
        <f>IFERROR(VLOOKUP(F379,[1]Trainingsarten!$A$9:$K$84,10,FALSE),"")</f>
        <v/>
      </c>
      <c r="I379" s="1188"/>
      <c r="J379" s="1189"/>
      <c r="K379" s="490" t="str">
        <f>IFERROR(VLOOKUP(F379,[1]Trainingsarten!$A$9:$K$84,11,FALSE),"0")</f>
        <v>0</v>
      </c>
      <c r="L379" s="491"/>
      <c r="M379" s="1190"/>
      <c r="N379" s="127" t="str">
        <f>IFERROR((L379/68)/(1/(I379*24)/3.6),"")</f>
        <v/>
      </c>
      <c r="O379" s="2356"/>
      <c r="P379" s="291" t="str">
        <f>IFERROR(VLOOKUP(F379,[1]Trainingsarten!$A$9:$N$84,12,FALSE),"")</f>
        <v/>
      </c>
      <c r="Q379" s="292" t="s">
        <v>14</v>
      </c>
      <c r="R379" s="292" t="str">
        <f>IFERROR(VLOOKUP(F379,[1]Trainingsarten!$A$9:$N$84,14,FALSE),"")</f>
        <v/>
      </c>
      <c r="S379" s="293" t="str">
        <f>IFERROR(L379/J379,"")</f>
        <v/>
      </c>
      <c r="T379" s="362">
        <f>T378+(K379-T378)/7</f>
        <v>21.306122448979593</v>
      </c>
      <c r="U379" s="80">
        <f>U378+(K379-U378)/42</f>
        <v>27.635487528344672</v>
      </c>
      <c r="V379" s="294">
        <f t="shared" si="35"/>
        <v>3.4523809523809526</v>
      </c>
      <c r="W379" s="297">
        <f t="shared" si="34"/>
        <v>0.7709696609161214</v>
      </c>
    </row>
    <row r="380" spans="1:23" ht="15" x14ac:dyDescent="0.2">
      <c r="B380" s="26" t="s">
        <v>9</v>
      </c>
      <c r="C380" s="298">
        <v>43468</v>
      </c>
      <c r="D380" s="295" t="s">
        <v>21</v>
      </c>
      <c r="E380" s="2111"/>
      <c r="F380" s="825" t="s">
        <v>91</v>
      </c>
      <c r="G380" s="556">
        <v>4.189814814814815E-2</v>
      </c>
      <c r="H380" s="1187">
        <v>10.7</v>
      </c>
      <c r="I380" s="328">
        <f t="shared" ref="I380:I394" si="36">IFERROR(G380/H380,"")</f>
        <v>3.9157147802007623E-3</v>
      </c>
      <c r="J380" s="1191">
        <v>139</v>
      </c>
      <c r="K380" s="490">
        <v>67</v>
      </c>
      <c r="L380" s="491">
        <v>208</v>
      </c>
      <c r="M380" s="1190"/>
      <c r="N380" s="127">
        <f>IFERROR((L380/67)/(1/(I380*24)/3.6),"")</f>
        <v>1.0502999023573723</v>
      </c>
      <c r="O380" s="2356" t="s">
        <v>103</v>
      </c>
      <c r="P380" s="291" t="str">
        <f>IFERROR(VLOOKUP(F380,[1]Trainingsarten!$A$9:$N$84,12,FALSE),"")</f>
        <v/>
      </c>
      <c r="Q380" s="292" t="s">
        <v>14</v>
      </c>
      <c r="R380" s="292" t="str">
        <f>IFERROR(VLOOKUP(F380,[1]Trainingsarten!$A$9:$N$84,14,FALSE),"")</f>
        <v/>
      </c>
      <c r="S380" s="293">
        <f>IFERROR(L380/J380,"")</f>
        <v>1.4964028776978417</v>
      </c>
      <c r="T380" s="362">
        <f>T379+(K380-T379)/7</f>
        <v>27.833819241982511</v>
      </c>
      <c r="U380" s="80">
        <f>U379+(K380-U379)/42</f>
        <v>28.572737825288847</v>
      </c>
      <c r="V380" s="294">
        <f t="shared" si="35"/>
        <v>6.3293650793650791</v>
      </c>
      <c r="W380" s="297">
        <f t="shared" si="34"/>
        <v>0.97413903463418394</v>
      </c>
    </row>
    <row r="381" spans="1:23" ht="16" thickBot="1" x14ac:dyDescent="0.25">
      <c r="B381" s="27">
        <f>SUM(K377:K383)</f>
        <v>311</v>
      </c>
      <c r="C381" s="298">
        <v>43469</v>
      </c>
      <c r="D381" s="295"/>
      <c r="E381" s="2111"/>
      <c r="F381" s="825"/>
      <c r="G381" s="556"/>
      <c r="H381" s="1187" t="str">
        <f>IFERROR(VLOOKUP(F381,[1]Trainingsarten!$A$9:$K$84,10,FALSE),"")</f>
        <v/>
      </c>
      <c r="I381" s="328" t="str">
        <f t="shared" si="36"/>
        <v/>
      </c>
      <c r="J381" s="1191"/>
      <c r="K381" s="490" t="str">
        <f>IFERROR(VLOOKUP(F381,[1]Trainingsarten!$A$9:$K$84,11,FALSE),"0")</f>
        <v>0</v>
      </c>
      <c r="L381" s="491"/>
      <c r="M381" s="1190"/>
      <c r="N381" s="127" t="str">
        <f>IFERROR((L381/67)/(1/(I381*24)/3.6),"")</f>
        <v/>
      </c>
      <c r="O381" s="2356"/>
      <c r="P381" s="291" t="str">
        <f>IFERROR(VLOOKUP(F381,[1]Trainingsarten!$A$9:$N$84,12,FALSE),"")</f>
        <v/>
      </c>
      <c r="Q381" s="292" t="s">
        <v>14</v>
      </c>
      <c r="R381" s="292" t="str">
        <f>IFERROR(VLOOKUP(F381,[1]Trainingsarten!$A$9:$N$84,14,FALSE),"")</f>
        <v/>
      </c>
      <c r="S381" s="293" t="str">
        <f>IFERROR(L381/J381,"")</f>
        <v/>
      </c>
      <c r="T381" s="362">
        <f>T380+(K381-T380)/7</f>
        <v>23.857559350270723</v>
      </c>
      <c r="U381" s="80">
        <f>U380+(K381-U380)/42</f>
        <v>27.89243454373435</v>
      </c>
      <c r="V381" s="294">
        <f t="shared" si="35"/>
        <v>0.73891858330633653</v>
      </c>
      <c r="W381" s="297">
        <f t="shared" si="34"/>
        <v>0.85534159138611277</v>
      </c>
    </row>
    <row r="382" spans="1:23" ht="15" x14ac:dyDescent="0.2">
      <c r="B382" s="28" t="s">
        <v>20</v>
      </c>
      <c r="C382" s="298">
        <v>43470</v>
      </c>
      <c r="D382" s="295" t="s">
        <v>24</v>
      </c>
      <c r="E382" s="2111"/>
      <c r="F382" s="825" t="s">
        <v>227</v>
      </c>
      <c r="G382" s="556">
        <v>4.8194444444444449E-2</v>
      </c>
      <c r="H382" s="1187">
        <v>12.5</v>
      </c>
      <c r="I382" s="328">
        <f t="shared" si="36"/>
        <v>3.8555555555555561E-3</v>
      </c>
      <c r="J382" s="1191">
        <v>143</v>
      </c>
      <c r="K382" s="490">
        <v>79</v>
      </c>
      <c r="L382" s="491">
        <v>215</v>
      </c>
      <c r="M382" s="1190"/>
      <c r="N382" s="127">
        <f>IFERROR((L382/67)/(1/(I382*24)/3.6),"")</f>
        <v>1.0689671641791048</v>
      </c>
      <c r="O382" s="2356" t="s">
        <v>103</v>
      </c>
      <c r="P382" s="291" t="str">
        <f>IFERROR(VLOOKUP(F382,[1]Trainingsarten!$A$9:$N$84,12,FALSE),"")</f>
        <v/>
      </c>
      <c r="Q382" s="292" t="s">
        <v>14</v>
      </c>
      <c r="R382" s="292" t="str">
        <f>IFERROR(VLOOKUP(F382,[1]Trainingsarten!$A$9:$N$84,14,FALSE),"")</f>
        <v/>
      </c>
      <c r="S382" s="293">
        <f>IFERROR(L382/J382,"")</f>
        <v>1.5034965034965035</v>
      </c>
      <c r="T382" s="362">
        <f>T381+(K382-T381)/7</f>
        <v>31.735050871660619</v>
      </c>
      <c r="U382" s="80">
        <f>U381+(K382-U381)/42</f>
        <v>29.109281340312101</v>
      </c>
      <c r="V382" s="294">
        <f t="shared" si="35"/>
        <v>4.0348751934636269</v>
      </c>
      <c r="W382" s="297">
        <f t="shared" si="34"/>
        <v>1.0902038597466921</v>
      </c>
    </row>
    <row r="383" spans="1:23" ht="16" thickBot="1" x14ac:dyDescent="0.25">
      <c r="B383" s="29">
        <f>AVERAGE(W377:W383)</f>
        <v>0.98642818065270432</v>
      </c>
      <c r="C383" s="133">
        <v>43471</v>
      </c>
      <c r="D383" s="362" t="s">
        <v>25</v>
      </c>
      <c r="E383" s="2115"/>
      <c r="F383" s="828" t="s">
        <v>251</v>
      </c>
      <c r="G383" s="1192">
        <v>5.1898148148148145E-2</v>
      </c>
      <c r="H383" s="1193">
        <v>14.3</v>
      </c>
      <c r="I383" s="635">
        <f t="shared" si="36"/>
        <v>3.6292411292411287E-3</v>
      </c>
      <c r="J383" s="683">
        <v>142</v>
      </c>
      <c r="K383" s="533">
        <v>97</v>
      </c>
      <c r="L383" s="534">
        <v>224</v>
      </c>
      <c r="M383" s="684"/>
      <c r="N383" s="77">
        <f>IFERROR((L383/67)/(1/(I383*24)/3.6),"")</f>
        <v>1.0483415092370316</v>
      </c>
      <c r="O383" s="2357" t="s">
        <v>164</v>
      </c>
      <c r="P383" s="1194" t="str">
        <f>IFERROR(VLOOKUP(F383,[1]Trainingsarten!$A$9:$N$84,12,FALSE),"")</f>
        <v/>
      </c>
      <c r="Q383" s="79" t="s">
        <v>14</v>
      </c>
      <c r="R383" s="79" t="str">
        <f>IFERROR(VLOOKUP(F383,[1]Trainingsarten!$A$9:$N$84,14,FALSE),"")</f>
        <v/>
      </c>
      <c r="S383" s="43">
        <f>IFERROR(L383/J383,"")</f>
        <v>1.5774647887323943</v>
      </c>
      <c r="T383" s="68">
        <f>T382+(K383-T382)/7</f>
        <v>41.058615032851961</v>
      </c>
      <c r="U383" s="1195">
        <f>U382+(K383-U382)/42</f>
        <v>30.725727022685621</v>
      </c>
      <c r="V383" s="1195">
        <f t="shared" si="35"/>
        <v>-2.6257695313485172</v>
      </c>
      <c r="W383" s="845">
        <f t="shared" si="34"/>
        <v>1.3362943373980147</v>
      </c>
    </row>
    <row r="384" spans="1:23" ht="16" thickBot="1" x14ac:dyDescent="0.25">
      <c r="B384" s="1168">
        <f>B377+1</f>
        <v>2</v>
      </c>
      <c r="C384" s="1196">
        <v>43472</v>
      </c>
      <c r="D384" s="1197"/>
      <c r="E384" s="2149"/>
      <c r="F384" s="1198"/>
      <c r="G384" s="1199"/>
      <c r="H384" s="1200" t="str">
        <f>IFERROR(VLOOKUP(F384,[1]Trainingsarten!$A$9:$K$84,10,FALSE),"")</f>
        <v/>
      </c>
      <c r="I384" s="1201" t="str">
        <f t="shared" si="36"/>
        <v/>
      </c>
      <c r="J384" s="1202"/>
      <c r="K384" s="1203" t="str">
        <f>IFERROR(VLOOKUP(F384,[1]Trainingsarten!$A$9:$K$84,11,FALSE),"0")</f>
        <v>0</v>
      </c>
      <c r="L384" s="1202"/>
      <c r="M384" s="1204"/>
      <c r="N384" s="1205" t="str">
        <f>IFERROR((L384/67)/(1/(I384*24)/3.6),"")</f>
        <v/>
      </c>
      <c r="O384" s="2358"/>
      <c r="P384" s="1206" t="str">
        <f>IFERROR(VLOOKUP(F384,[1]Trainingsarten!$A$9:$N$84,12,FALSE),"")</f>
        <v/>
      </c>
      <c r="Q384" s="1207" t="s">
        <v>14</v>
      </c>
      <c r="R384" s="1207" t="str">
        <f>IFERROR(VLOOKUP(F384,[1]Trainingsarten!$A$9:$N$84,14,FALSE),"")</f>
        <v/>
      </c>
      <c r="S384" s="1208" t="str">
        <f>IFERROR(L384/J384,"")</f>
        <v/>
      </c>
      <c r="T384" s="1209">
        <f>T383+(K384-T383)/7</f>
        <v>35.193098599587394</v>
      </c>
      <c r="U384" s="1210">
        <f>U383+(K384-U383)/42</f>
        <v>29.994162093574058</v>
      </c>
      <c r="V384" s="1211">
        <f t="shared" si="35"/>
        <v>-10.332888010166339</v>
      </c>
      <c r="W384" s="65">
        <f t="shared" si="34"/>
        <v>1.1733316133250862</v>
      </c>
    </row>
    <row r="385" spans="2:23" ht="15" x14ac:dyDescent="0.2">
      <c r="B385" s="1212" t="s">
        <v>19</v>
      </c>
      <c r="C385" s="7">
        <v>43473</v>
      </c>
      <c r="D385" s="5" t="s">
        <v>27</v>
      </c>
      <c r="E385" s="2098"/>
      <c r="F385" s="1213" t="s">
        <v>212</v>
      </c>
      <c r="G385" s="556">
        <v>3.3888888888888885E-2</v>
      </c>
      <c r="H385" s="1187">
        <v>9.06</v>
      </c>
      <c r="I385" s="656">
        <f t="shared" si="36"/>
        <v>3.7404954623497665E-3</v>
      </c>
      <c r="J385" s="491">
        <v>143</v>
      </c>
      <c r="K385" s="490">
        <v>59</v>
      </c>
      <c r="L385" s="491">
        <v>220</v>
      </c>
      <c r="M385" s="1190"/>
      <c r="N385" s="127">
        <f>IFERROR((L385/67)/(1/(I385*24)/3.6),"")</f>
        <v>1.0611841454976771</v>
      </c>
      <c r="O385" s="2356" t="s">
        <v>26</v>
      </c>
      <c r="P385" s="291" t="str">
        <f>IFERROR(VLOOKUP(F385,[1]Trainingsarten!$A$9:$N$84,12,FALSE),"")</f>
        <v/>
      </c>
      <c r="Q385" s="292" t="s">
        <v>14</v>
      </c>
      <c r="R385" s="292" t="str">
        <f>IFERROR(VLOOKUP(F385,[1]Trainingsarten!$A$9:$N$84,14,FALSE),"")</f>
        <v/>
      </c>
      <c r="S385" s="293">
        <f>IFERROR(L385/J385,"")</f>
        <v>1.5384615384615385</v>
      </c>
      <c r="T385" s="362">
        <f>T384+(K385-T384)/7</f>
        <v>38.594084513932053</v>
      </c>
      <c r="U385" s="80">
        <f>U384+(K385-U384)/42</f>
        <v>30.684777281822296</v>
      </c>
      <c r="V385" s="294">
        <f t="shared" si="35"/>
        <v>-5.1989365060133359</v>
      </c>
      <c r="W385" s="297">
        <f t="shared" si="34"/>
        <v>1.257759968712409</v>
      </c>
    </row>
    <row r="386" spans="2:23" ht="16" thickBot="1" x14ac:dyDescent="0.25">
      <c r="B386" s="24">
        <f>SUM(H384:H390)</f>
        <v>38.260000000000005</v>
      </c>
      <c r="C386" s="298">
        <v>43474</v>
      </c>
      <c r="D386" s="295" t="s">
        <v>28</v>
      </c>
      <c r="E386" s="2111"/>
      <c r="F386" s="1213" t="s">
        <v>77</v>
      </c>
      <c r="G386" s="556">
        <v>3.1192129629629629E-2</v>
      </c>
      <c r="H386" s="1187">
        <v>7.72</v>
      </c>
      <c r="I386" s="656">
        <f t="shared" si="36"/>
        <v>4.0404312991748226E-3</v>
      </c>
      <c r="J386" s="491">
        <v>136</v>
      </c>
      <c r="K386" s="490">
        <v>47</v>
      </c>
      <c r="L386" s="491">
        <v>205</v>
      </c>
      <c r="M386" s="1190"/>
      <c r="N386" s="127">
        <f>IFERROR((L386/67)/(1/(I386*24)/3.6),"")</f>
        <v>1.0681211816564846</v>
      </c>
      <c r="O386" s="2356" t="s">
        <v>26</v>
      </c>
      <c r="P386" s="291" t="str">
        <f>IFERROR(VLOOKUP(F386,[1]Trainingsarten!$A$9:$N$84,12,FALSE),"")</f>
        <v/>
      </c>
      <c r="Q386" s="292" t="s">
        <v>14</v>
      </c>
      <c r="R386" s="292" t="str">
        <f>IFERROR(VLOOKUP(F386,[1]Trainingsarten!$A$9:$N$84,14,FALSE),"")</f>
        <v/>
      </c>
      <c r="S386" s="293">
        <f>IFERROR(L386/J386,"")</f>
        <v>1.5073529411764706</v>
      </c>
      <c r="T386" s="362">
        <f>T385+(K386-T385)/7</f>
        <v>39.794929583370333</v>
      </c>
      <c r="U386" s="80">
        <f>U385+(K386-U385)/42</f>
        <v>31.07323496558843</v>
      </c>
      <c r="V386" s="294">
        <f t="shared" si="35"/>
        <v>-7.9093072321097573</v>
      </c>
      <c r="W386" s="297">
        <f t="shared" si="34"/>
        <v>1.2806818996297169</v>
      </c>
    </row>
    <row r="387" spans="2:23" ht="15" x14ac:dyDescent="0.2">
      <c r="B387" s="26" t="s">
        <v>9</v>
      </c>
      <c r="C387" s="298">
        <v>43475</v>
      </c>
      <c r="D387" s="295"/>
      <c r="E387" s="2111"/>
      <c r="F387" s="1213"/>
      <c r="G387" s="556"/>
      <c r="H387" s="1187" t="str">
        <f>IFERROR(VLOOKUP(F387,[1]Trainingsarten!$A$9:$K$84,10,FALSE),"")</f>
        <v/>
      </c>
      <c r="I387" s="656" t="str">
        <f t="shared" si="36"/>
        <v/>
      </c>
      <c r="J387" s="491"/>
      <c r="K387" s="490" t="str">
        <f>IFERROR(VLOOKUP(F387,[1]Trainingsarten!$A$9:$K$84,11,FALSE),"0")</f>
        <v>0</v>
      </c>
      <c r="L387" s="491"/>
      <c r="M387" s="1190"/>
      <c r="N387" s="127" t="str">
        <f>IFERROR((L387/67)/(1/(I387*24)/3.6),"")</f>
        <v/>
      </c>
      <c r="O387" s="2356"/>
      <c r="P387" s="291" t="str">
        <f>IFERROR(VLOOKUP(F387,[1]Trainingsarten!$A$9:$N$84,12,FALSE),"")</f>
        <v/>
      </c>
      <c r="Q387" s="292" t="s">
        <v>14</v>
      </c>
      <c r="R387" s="292" t="str">
        <f>IFERROR(VLOOKUP(F387,[1]Trainingsarten!$A$9:$N$84,14,FALSE),"")</f>
        <v/>
      </c>
      <c r="S387" s="293" t="str">
        <f>IFERROR(L387/J387,"")</f>
        <v/>
      </c>
      <c r="T387" s="362">
        <f>T386+(K387-T386)/7</f>
        <v>34.109939642888854</v>
      </c>
      <c r="U387" s="80">
        <f>U386+(K387-U386)/42</f>
        <v>30.333396037836323</v>
      </c>
      <c r="V387" s="294">
        <f t="shared" si="35"/>
        <v>-8.7216946177819032</v>
      </c>
      <c r="W387" s="297">
        <f t="shared" si="34"/>
        <v>1.1245011801626783</v>
      </c>
    </row>
    <row r="388" spans="2:23" ht="16" thickBot="1" x14ac:dyDescent="0.25">
      <c r="B388" s="27">
        <f>SUM(K384:K390)</f>
        <v>238</v>
      </c>
      <c r="C388" s="298">
        <v>43476</v>
      </c>
      <c r="D388" s="295"/>
      <c r="E388" s="2111"/>
      <c r="F388" s="1213"/>
      <c r="G388" s="556"/>
      <c r="H388" s="1187" t="str">
        <f>IFERROR(VLOOKUP(F388,[1]Trainingsarten!$A$9:$K$84,10,FALSE),"")</f>
        <v/>
      </c>
      <c r="I388" s="656" t="str">
        <f t="shared" si="36"/>
        <v/>
      </c>
      <c r="J388" s="491"/>
      <c r="K388" s="490" t="str">
        <f>IFERROR(VLOOKUP(F388,[1]Trainingsarten!$A$9:$K$84,11,FALSE),"0")</f>
        <v>0</v>
      </c>
      <c r="L388" s="491"/>
      <c r="M388" s="1190"/>
      <c r="N388" s="127" t="str">
        <f>IFERROR((L388/67)/(1/(I388*24)/3.6),"")</f>
        <v/>
      </c>
      <c r="O388" s="2356"/>
      <c r="P388" s="291" t="str">
        <f>IFERROR(VLOOKUP(F388,[1]Trainingsarten!$A$9:$N$84,12,FALSE),"")</f>
        <v/>
      </c>
      <c r="Q388" s="292" t="s">
        <v>14</v>
      </c>
      <c r="R388" s="292" t="str">
        <f>IFERROR(VLOOKUP(F388,[1]Trainingsarten!$A$9:$N$84,14,FALSE),"")</f>
        <v/>
      </c>
      <c r="S388" s="293" t="str">
        <f>IFERROR(L388/J388,"")</f>
        <v/>
      </c>
      <c r="T388" s="362">
        <f>T387+(K388-T387)/7</f>
        <v>29.237091122476158</v>
      </c>
      <c r="U388" s="80">
        <f>U387+(K388-U387)/42</f>
        <v>29.611172322649743</v>
      </c>
      <c r="V388" s="294">
        <f t="shared" si="35"/>
        <v>-3.7765436050525309</v>
      </c>
      <c r="W388" s="297">
        <f t="shared" si="34"/>
        <v>0.98736688989893695</v>
      </c>
    </row>
    <row r="389" spans="2:23" ht="15" x14ac:dyDescent="0.2">
      <c r="B389" s="28" t="s">
        <v>20</v>
      </c>
      <c r="C389" s="298">
        <v>43477</v>
      </c>
      <c r="D389" s="295" t="s">
        <v>29</v>
      </c>
      <c r="E389" s="2111"/>
      <c r="F389" s="1213" t="s">
        <v>91</v>
      </c>
      <c r="G389" s="556">
        <v>3.5949074074074071E-2</v>
      </c>
      <c r="H389" s="1187">
        <v>9.2799999999999994</v>
      </c>
      <c r="I389" s="656">
        <f t="shared" si="36"/>
        <v>3.8738226372924647E-3</v>
      </c>
      <c r="J389" s="491">
        <v>142</v>
      </c>
      <c r="K389" s="490">
        <v>58</v>
      </c>
      <c r="L389" s="491">
        <v>212</v>
      </c>
      <c r="M389" s="1190"/>
      <c r="N389" s="127">
        <f>IFERROR((L389/67)/(1/(I389*24)/3.6),"")</f>
        <v>1.0590452907874421</v>
      </c>
      <c r="O389" s="2356" t="s">
        <v>103</v>
      </c>
      <c r="P389" s="291" t="str">
        <f>IFERROR(VLOOKUP(F389,[1]Trainingsarten!$A$9:$N$84,12,FALSE),"")</f>
        <v/>
      </c>
      <c r="Q389" s="292" t="s">
        <v>14</v>
      </c>
      <c r="R389" s="292" t="str">
        <f>IFERROR(VLOOKUP(F389,[1]Trainingsarten!$A$9:$N$84,14,FALSE),"")</f>
        <v/>
      </c>
      <c r="S389" s="293">
        <f>IFERROR(L389/J389,"")</f>
        <v>1.4929577464788732</v>
      </c>
      <c r="T389" s="362">
        <f>T388+(K389-T388)/7</f>
        <v>33.346078104979561</v>
      </c>
      <c r="U389" s="80">
        <f>U388+(K389-U388)/42</f>
        <v>30.287096791158081</v>
      </c>
      <c r="V389" s="294">
        <f t="shared" si="35"/>
        <v>0.3740812001735847</v>
      </c>
      <c r="W389" s="297">
        <f t="shared" si="34"/>
        <v>1.100999489482746</v>
      </c>
    </row>
    <row r="390" spans="2:23" ht="16" thickBot="1" x14ac:dyDescent="0.25">
      <c r="B390" s="29">
        <f>AVERAGE(W384:W390)</f>
        <v>1.1677781879176641</v>
      </c>
      <c r="C390" s="247">
        <v>43478</v>
      </c>
      <c r="D390" s="45" t="s">
        <v>31</v>
      </c>
      <c r="E390" s="2109"/>
      <c r="F390" s="1214" t="s">
        <v>101</v>
      </c>
      <c r="G390" s="560">
        <v>4.9675925925925929E-2</v>
      </c>
      <c r="H390" s="1215">
        <v>12.2</v>
      </c>
      <c r="I390" s="661">
        <f t="shared" si="36"/>
        <v>4.0717972070431095E-3</v>
      </c>
      <c r="J390" s="502">
        <v>135</v>
      </c>
      <c r="K390" s="501">
        <v>74</v>
      </c>
      <c r="L390" s="502">
        <v>203</v>
      </c>
      <c r="M390" s="1216"/>
      <c r="N390" s="40">
        <f>IFERROR((L390/67)/(1/(I390*24)/3.6),"")</f>
        <v>1.0659114264741867</v>
      </c>
      <c r="O390" s="2359" t="s">
        <v>26</v>
      </c>
      <c r="P390" s="313" t="str">
        <f>IFERROR(VLOOKUP(F390,[1]Trainingsarten!$A$9:$N$84,12,FALSE),"")</f>
        <v/>
      </c>
      <c r="Q390" s="314" t="s">
        <v>14</v>
      </c>
      <c r="R390" s="314" t="str">
        <f>IFERROR(VLOOKUP(F390,[1]Trainingsarten!$A$9:$N$84,14,FALSE),"")</f>
        <v/>
      </c>
      <c r="S390" s="43">
        <f>IFERROR(L390/J390,"")</f>
        <v>1.5037037037037038</v>
      </c>
      <c r="T390" s="45">
        <f>T389+(K390-T389)/7</f>
        <v>39.153781232839627</v>
      </c>
      <c r="U390" s="315">
        <f>U389+(K390-U389)/42</f>
        <v>31.327880200892412</v>
      </c>
      <c r="V390" s="315">
        <f t="shared" si="35"/>
        <v>-3.0589813138214801</v>
      </c>
      <c r="W390" s="82">
        <f t="shared" si="34"/>
        <v>1.2498062742120766</v>
      </c>
    </row>
    <row r="391" spans="2:23" ht="16" thickBot="1" x14ac:dyDescent="0.25">
      <c r="B391" s="1217">
        <f>B384+1</f>
        <v>3</v>
      </c>
      <c r="C391" s="49">
        <v>43479</v>
      </c>
      <c r="D391" s="50"/>
      <c r="E391" s="2101"/>
      <c r="F391" s="1218"/>
      <c r="G391" s="1184"/>
      <c r="H391" s="1185" t="str">
        <f>IFERROR(VLOOKUP(F391,[1]Trainingsarten!$A$9:$K$84,10,FALSE),"")</f>
        <v/>
      </c>
      <c r="I391" s="54" t="str">
        <f t="shared" si="36"/>
        <v/>
      </c>
      <c r="J391" s="1219"/>
      <c r="K391" s="512" t="str">
        <f>IFERROR(VLOOKUP(F391,[1]Trainingsarten!$A$9:$K$84,11,FALSE),"0")</f>
        <v>0</v>
      </c>
      <c r="L391" s="513"/>
      <c r="M391" s="761"/>
      <c r="N391" s="59" t="str">
        <f>IFERROR((L391/67)/(1/(I391*24)/3.6),"")</f>
        <v/>
      </c>
      <c r="O391" s="2355"/>
      <c r="P391" s="319" t="str">
        <f>IFERROR(VLOOKUP(F391,[1]Trainingsarten!$A$9:$N$84,12,FALSE),"")</f>
        <v/>
      </c>
      <c r="Q391" s="61" t="s">
        <v>14</v>
      </c>
      <c r="R391" s="61" t="str">
        <f>IFERROR(VLOOKUP(F391,[1]Trainingsarten!$A$9:$N$84,14,FALSE),"")</f>
        <v/>
      </c>
      <c r="S391" s="1220" t="str">
        <f>IFERROR(L391/J391,"")</f>
        <v/>
      </c>
      <c r="T391" s="2">
        <f>T390+(K391-T390)/7</f>
        <v>33.560383913862537</v>
      </c>
      <c r="U391" s="3">
        <f>U390+(K391-U390)/42</f>
        <v>30.581978291347355</v>
      </c>
      <c r="V391" s="321">
        <f t="shared" si="35"/>
        <v>-7.8259010319472146</v>
      </c>
      <c r="W391" s="1221">
        <f t="shared" si="34"/>
        <v>1.0973908749179209</v>
      </c>
    </row>
    <row r="392" spans="2:23" ht="15" x14ac:dyDescent="0.2">
      <c r="B392" s="1222" t="s">
        <v>19</v>
      </c>
      <c r="C392" s="298">
        <v>43480</v>
      </c>
      <c r="D392" s="295" t="s">
        <v>32</v>
      </c>
      <c r="E392" s="2111"/>
      <c r="F392" s="1213" t="s">
        <v>81</v>
      </c>
      <c r="G392" s="556">
        <v>2.3136574074074077E-2</v>
      </c>
      <c r="H392" s="1187">
        <v>6.38</v>
      </c>
      <c r="I392" s="328">
        <f t="shared" si="36"/>
        <v>3.6264222686636484E-3</v>
      </c>
      <c r="J392" s="1191">
        <v>144</v>
      </c>
      <c r="K392" s="490">
        <v>46</v>
      </c>
      <c r="L392" s="491">
        <v>219</v>
      </c>
      <c r="M392" s="1190"/>
      <c r="N392" s="127">
        <f>IFERROR((L392/67)/(1/(I392*24)/3.6),"")</f>
        <v>1.0241449492350163</v>
      </c>
      <c r="O392" s="2356" t="s">
        <v>164</v>
      </c>
      <c r="P392" s="291" t="str">
        <f>IFERROR(VLOOKUP(F392,[1]Trainingsarten!$A$9:$N$84,12,FALSE),"")</f>
        <v/>
      </c>
      <c r="Q392" s="292" t="s">
        <v>14</v>
      </c>
      <c r="R392" s="292" t="str">
        <f>IFERROR(VLOOKUP(F392,[1]Trainingsarten!$A$9:$N$84,14,FALSE),"")</f>
        <v/>
      </c>
      <c r="S392" s="293">
        <f>IFERROR(L392/J392,"")</f>
        <v>1.5208333333333333</v>
      </c>
      <c r="T392" s="362">
        <f>T391+(K392-T391)/7</f>
        <v>35.337471926167886</v>
      </c>
      <c r="U392" s="80">
        <f>U391+(K392-U391)/42</f>
        <v>30.949074046315275</v>
      </c>
      <c r="V392" s="294">
        <f t="shared" si="35"/>
        <v>-2.9784056225151829</v>
      </c>
      <c r="W392" s="297">
        <f t="shared" si="34"/>
        <v>1.1417941575016226</v>
      </c>
    </row>
    <row r="393" spans="2:23" ht="16" thickBot="1" x14ac:dyDescent="0.25">
      <c r="B393" s="24">
        <f>SUM(H391:H397)</f>
        <v>27.64</v>
      </c>
      <c r="C393" s="298">
        <v>43481</v>
      </c>
      <c r="D393" s="295" t="s">
        <v>35</v>
      </c>
      <c r="E393" s="2111"/>
      <c r="F393" s="1213" t="s">
        <v>91</v>
      </c>
      <c r="G393" s="556">
        <v>4.4560185185185182E-2</v>
      </c>
      <c r="H393" s="1187">
        <v>11.4</v>
      </c>
      <c r="I393" s="328">
        <f t="shared" si="36"/>
        <v>3.9087881741390511E-3</v>
      </c>
      <c r="J393" s="1191">
        <v>136</v>
      </c>
      <c r="K393" s="490">
        <v>70</v>
      </c>
      <c r="L393" s="491">
        <v>209</v>
      </c>
      <c r="M393" s="1190"/>
      <c r="N393" s="127">
        <f>IFERROR((L393/67)/(1/(I393*24)/3.6),"")</f>
        <v>1.0534825870646767</v>
      </c>
      <c r="O393" s="2356" t="s">
        <v>103</v>
      </c>
      <c r="P393" s="291" t="str">
        <f>IFERROR(VLOOKUP(F393,[1]Trainingsarten!$A$9:$N$84,12,FALSE),"")</f>
        <v/>
      </c>
      <c r="Q393" s="292" t="s">
        <v>14</v>
      </c>
      <c r="R393" s="292" t="str">
        <f>IFERROR(VLOOKUP(F393,[1]Trainingsarten!$A$9:$N$84,14,FALSE),"")</f>
        <v/>
      </c>
      <c r="S393" s="293">
        <f>IFERROR(L393/J393,"")</f>
        <v>1.536764705882353</v>
      </c>
      <c r="T393" s="362">
        <f>T392+(K393-T392)/7</f>
        <v>40.289261651001048</v>
      </c>
      <c r="U393" s="80">
        <f>U392+(K393-U392)/42</f>
        <v>31.878857997593482</v>
      </c>
      <c r="V393" s="294">
        <f t="shared" si="35"/>
        <v>-4.3883978798526115</v>
      </c>
      <c r="W393" s="297">
        <f t="shared" si="34"/>
        <v>1.2638238689115671</v>
      </c>
    </row>
    <row r="394" spans="2:23" ht="15" x14ac:dyDescent="0.2">
      <c r="B394" s="26" t="s">
        <v>9</v>
      </c>
      <c r="C394" s="298">
        <v>43482</v>
      </c>
      <c r="D394" s="295"/>
      <c r="E394" s="2111"/>
      <c r="F394" s="1213"/>
      <c r="G394" s="556"/>
      <c r="H394" s="1187" t="str">
        <f>IFERROR(VLOOKUP(F394,[1]Trainingsarten!$A$9:$K$84,10,FALSE),"")</f>
        <v/>
      </c>
      <c r="I394" s="328" t="str">
        <f t="shared" si="36"/>
        <v/>
      </c>
      <c r="J394" s="1191"/>
      <c r="K394" s="490" t="str">
        <f>IFERROR(VLOOKUP(F394,[1]Trainingsarten!$A$9:$K$84,11,FALSE),"0")</f>
        <v>0</v>
      </c>
      <c r="L394" s="491"/>
      <c r="M394" s="1190"/>
      <c r="N394" s="127" t="str">
        <f>IFERROR((L394/67)/(1/(I394*24)/3.6),"")</f>
        <v/>
      </c>
      <c r="O394" s="2356"/>
      <c r="P394" s="291" t="str">
        <f>IFERROR(VLOOKUP(F394,[1]Trainingsarten!$A$9:$N$84,12,FALSE),"")</f>
        <v/>
      </c>
      <c r="Q394" s="292" t="s">
        <v>14</v>
      </c>
      <c r="R394" s="292" t="str">
        <f>IFERROR(VLOOKUP(F394,[1]Trainingsarten!$A$9:$N$84,14,FALSE),"")</f>
        <v/>
      </c>
      <c r="S394" s="293" t="str">
        <f>IFERROR(L394/J394,"")</f>
        <v/>
      </c>
      <c r="T394" s="362">
        <f>T393+(K394-T393)/7</f>
        <v>34.533652843715181</v>
      </c>
      <c r="U394" s="80">
        <f>U393+(K394-U393)/42</f>
        <v>31.119837569079351</v>
      </c>
      <c r="V394" s="294">
        <f t="shared" si="35"/>
        <v>-8.4104036534075668</v>
      </c>
      <c r="W394" s="297">
        <f t="shared" si="34"/>
        <v>1.1096990068491808</v>
      </c>
    </row>
    <row r="395" spans="2:23" ht="16" thickBot="1" x14ac:dyDescent="0.25">
      <c r="B395" s="27">
        <f>SUM(K391:K397)</f>
        <v>191</v>
      </c>
      <c r="C395" s="298">
        <v>43483</v>
      </c>
      <c r="D395" s="295"/>
      <c r="E395" s="2111"/>
      <c r="F395" s="1213"/>
      <c r="G395" s="556"/>
      <c r="H395" s="1187"/>
      <c r="I395" s="328"/>
      <c r="J395" s="1191"/>
      <c r="K395" s="490" t="str">
        <f>IFERROR(VLOOKUP(F395,[1]Trainingsarten!$A$9:$K$84,11,FALSE),"0")</f>
        <v>0</v>
      </c>
      <c r="L395" s="491"/>
      <c r="M395" s="1190"/>
      <c r="N395" s="127" t="str">
        <f>IFERROR((L395/67)/(1/(I395*24)/3.6),"")</f>
        <v/>
      </c>
      <c r="O395" s="2356"/>
      <c r="P395" s="291" t="str">
        <f>IFERROR(VLOOKUP(F395,[1]Trainingsarten!$A$9:$N$84,12,FALSE),"")</f>
        <v/>
      </c>
      <c r="Q395" s="292" t="s">
        <v>14</v>
      </c>
      <c r="R395" s="292" t="str">
        <f>IFERROR(VLOOKUP(F395,[1]Trainingsarten!$A$9:$N$84,14,FALSE),"")</f>
        <v/>
      </c>
      <c r="S395" s="293" t="str">
        <f>IFERROR(L395/J395,"")</f>
        <v/>
      </c>
      <c r="T395" s="362">
        <f>T394+(K395-T394)/7</f>
        <v>29.600273866041583</v>
      </c>
      <c r="U395" s="80">
        <f>U394+(K395-U394)/42</f>
        <v>30.378889055529843</v>
      </c>
      <c r="V395" s="294">
        <f t="shared" si="35"/>
        <v>-3.4138152746358301</v>
      </c>
      <c r="W395" s="297">
        <f t="shared" si="34"/>
        <v>0.97436985967245138</v>
      </c>
    </row>
    <row r="396" spans="2:23" ht="15" x14ac:dyDescent="0.2">
      <c r="B396" s="28" t="s">
        <v>20</v>
      </c>
      <c r="C396" s="298">
        <v>43484</v>
      </c>
      <c r="D396" s="295"/>
      <c r="E396" s="2111"/>
      <c r="F396" s="1213"/>
      <c r="G396" s="556"/>
      <c r="H396" s="1187" t="str">
        <f>IFERROR(VLOOKUP(F396,[1]Trainingsarten!$A$9:$K$84,10,FALSE),"")</f>
        <v/>
      </c>
      <c r="I396" s="328" t="str">
        <f t="shared" ref="I396:I459" si="37">IFERROR(G396/H396,"")</f>
        <v/>
      </c>
      <c r="J396" s="1191"/>
      <c r="K396" s="490" t="str">
        <f>IFERROR(VLOOKUP(F396,[1]Trainingsarten!$A$9:$K$84,11,FALSE),"0")</f>
        <v>0</v>
      </c>
      <c r="L396" s="491"/>
      <c r="M396" s="1190"/>
      <c r="N396" s="127" t="str">
        <f>IFERROR((L396/67)/(1/(I396*24)/3.6),"")</f>
        <v/>
      </c>
      <c r="O396" s="2356"/>
      <c r="P396" s="291" t="str">
        <f>IFERROR(VLOOKUP(F396,[1]Trainingsarten!$A$9:$N$84,12,FALSE),"")</f>
        <v/>
      </c>
      <c r="Q396" s="292" t="s">
        <v>14</v>
      </c>
      <c r="R396" s="292" t="str">
        <f>IFERROR(VLOOKUP(F396,[1]Trainingsarten!$A$9:$N$84,14,FALSE),"")</f>
        <v/>
      </c>
      <c r="S396" s="293" t="str">
        <f>IFERROR(L396/J396,"")</f>
        <v/>
      </c>
      <c r="T396" s="362">
        <f>T395+(K396-T395)/7</f>
        <v>25.371663313749927</v>
      </c>
      <c r="U396" s="80">
        <f>U395+(K396-U395)/42</f>
        <v>29.655582173255322</v>
      </c>
      <c r="V396" s="294">
        <f t="shared" si="35"/>
        <v>0.77861518948826003</v>
      </c>
      <c r="W396" s="297">
        <f t="shared" si="34"/>
        <v>0.85554426702946951</v>
      </c>
    </row>
    <row r="397" spans="2:23" ht="16" thickBot="1" x14ac:dyDescent="0.25">
      <c r="B397" s="29">
        <f>AVERAGE(W391:W397)</f>
        <v>1.0712551577324916</v>
      </c>
      <c r="C397" s="1223">
        <v>43485</v>
      </c>
      <c r="D397" s="1224" t="s">
        <v>36</v>
      </c>
      <c r="E397" s="2150" t="s">
        <v>33</v>
      </c>
      <c r="F397" s="1225" t="s">
        <v>34</v>
      </c>
      <c r="G397" s="1226">
        <v>2.9317129629629634E-2</v>
      </c>
      <c r="H397" s="1227">
        <v>9.86</v>
      </c>
      <c r="I397" s="1228">
        <f t="shared" si="37"/>
        <v>2.9733397190293749E-3</v>
      </c>
      <c r="J397" s="1229">
        <v>163</v>
      </c>
      <c r="K397" s="1230">
        <v>75</v>
      </c>
      <c r="L397" s="1231">
        <v>267</v>
      </c>
      <c r="M397" s="1232"/>
      <c r="N397" s="1233">
        <f>IFERROR((L397/67)/(1/(I397*24)/3.6),"")</f>
        <v>1.023751930005147</v>
      </c>
      <c r="O397" s="2360" t="s">
        <v>103</v>
      </c>
      <c r="P397" s="1234" t="str">
        <f>IFERROR(VLOOKUP(F397,[1]Trainingsarten!$A$9:$N$84,12,FALSE),"")</f>
        <v/>
      </c>
      <c r="Q397" s="1235" t="s">
        <v>14</v>
      </c>
      <c r="R397" s="1235" t="str">
        <f>IFERROR(VLOOKUP(F397,[1]Trainingsarten!$A$9:$N$84,14,FALSE),"")</f>
        <v/>
      </c>
      <c r="S397" s="43">
        <f>IFERROR(L397/J397,"")</f>
        <v>1.638036809815951</v>
      </c>
      <c r="T397" s="68">
        <f>T396+(K397-T396)/7</f>
        <v>32.461425697499941</v>
      </c>
      <c r="U397" s="1195">
        <f>U396+(K397-U396)/42</f>
        <v>30.735211169130196</v>
      </c>
      <c r="V397" s="1195">
        <f t="shared" si="35"/>
        <v>4.2839188595053947</v>
      </c>
      <c r="W397" s="845">
        <f t="shared" si="34"/>
        <v>1.0561640692452283</v>
      </c>
    </row>
    <row r="398" spans="2:23" ht="16" thickBot="1" x14ac:dyDescent="0.25">
      <c r="B398" s="1236">
        <f>B391+1</f>
        <v>4</v>
      </c>
      <c r="C398" s="1237">
        <v>43486</v>
      </c>
      <c r="D398" s="1238"/>
      <c r="E398" s="2151"/>
      <c r="F398" s="1239"/>
      <c r="G398" s="1240"/>
      <c r="H398" s="1241" t="str">
        <f>IFERROR(VLOOKUP(F398,[1]Trainingsarten!$A$9:$K$84,10,FALSE),"")</f>
        <v/>
      </c>
      <c r="I398" s="1242" t="str">
        <f t="shared" si="37"/>
        <v/>
      </c>
      <c r="J398" s="1243"/>
      <c r="K398" s="1244" t="str">
        <f>IFERROR(VLOOKUP(F398,[1]Trainingsarten!$A$9:$K$84,11,FALSE),"0")</f>
        <v>0</v>
      </c>
      <c r="L398" s="1243"/>
      <c r="M398" s="1245"/>
      <c r="N398" s="1246" t="str">
        <f>IFERROR((L398/67)/(1/(I398*24)/3.6),"")</f>
        <v/>
      </c>
      <c r="O398" s="2361"/>
      <c r="P398" s="1247" t="str">
        <f>IFERROR(VLOOKUP(F398,[1]Trainingsarten!$A$9:$N$84,12,FALSE),"")</f>
        <v/>
      </c>
      <c r="Q398" s="1248" t="s">
        <v>14</v>
      </c>
      <c r="R398" s="1248" t="str">
        <f>IFERROR(VLOOKUP(F398,[1]Trainingsarten!$A$9:$N$84,14,FALSE),"")</f>
        <v/>
      </c>
      <c r="S398" s="1249" t="str">
        <f>IFERROR(L398/J398,"")</f>
        <v/>
      </c>
      <c r="T398" s="1209">
        <f>T397+(K398-T397)/7</f>
        <v>27.824079169285664</v>
      </c>
      <c r="U398" s="1210">
        <f>U397+(K398-U397)/42</f>
        <v>30.003420427008049</v>
      </c>
      <c r="V398" s="1250">
        <f t="shared" si="35"/>
        <v>-1.726214528369745</v>
      </c>
      <c r="W398" s="65">
        <f t="shared" si="34"/>
        <v>0.92736357299581029</v>
      </c>
    </row>
    <row r="399" spans="2:23" ht="15" x14ac:dyDescent="0.2">
      <c r="B399" s="1251" t="s">
        <v>19</v>
      </c>
      <c r="C399" s="7">
        <v>43487</v>
      </c>
      <c r="D399" s="5"/>
      <c r="E399" s="2098"/>
      <c r="F399" s="1213"/>
      <c r="G399" s="556"/>
      <c r="H399" s="1187" t="str">
        <f>IFERROR(VLOOKUP(F399,[1]Trainingsarten!$A$9:$K$84,10,FALSE),"")</f>
        <v/>
      </c>
      <c r="I399" s="656" t="str">
        <f t="shared" si="37"/>
        <v/>
      </c>
      <c r="J399" s="491"/>
      <c r="K399" s="490" t="str">
        <f>IFERROR(VLOOKUP(F399,[1]Trainingsarten!$A$9:$K$84,11,FALSE),"0")</f>
        <v>0</v>
      </c>
      <c r="L399" s="491"/>
      <c r="M399" s="1190"/>
      <c r="N399" s="127" t="str">
        <f>IFERROR((L399/67)/(1/(I399*24)/3.6),"")</f>
        <v/>
      </c>
      <c r="O399" s="2356"/>
      <c r="P399" s="291" t="str">
        <f>IFERROR(VLOOKUP(F399,[1]Trainingsarten!$A$9:$N$84,12,FALSE),"")</f>
        <v/>
      </c>
      <c r="Q399" s="292" t="s">
        <v>14</v>
      </c>
      <c r="R399" s="292" t="str">
        <f>IFERROR(VLOOKUP(F399,[1]Trainingsarten!$A$9:$N$84,14,FALSE),"")</f>
        <v/>
      </c>
      <c r="S399" s="293" t="str">
        <f>IFERROR(L399/J399,"")</f>
        <v/>
      </c>
      <c r="T399" s="362">
        <f>T398+(K399-T398)/7</f>
        <v>23.849210716530568</v>
      </c>
      <c r="U399" s="80">
        <f>U398+(K399-U398)/42</f>
        <v>29.289053273984049</v>
      </c>
      <c r="V399" s="294">
        <f t="shared" si="35"/>
        <v>2.1793412577223847</v>
      </c>
      <c r="W399" s="297">
        <f t="shared" si="34"/>
        <v>0.81427045433778455</v>
      </c>
    </row>
    <row r="400" spans="2:23" ht="16" thickBot="1" x14ac:dyDescent="0.25">
      <c r="B400" s="24">
        <f>SUM(H398:H404)</f>
        <v>41</v>
      </c>
      <c r="C400" s="298">
        <v>43488</v>
      </c>
      <c r="D400" s="295" t="s">
        <v>38</v>
      </c>
      <c r="E400" s="2111"/>
      <c r="F400" s="1213" t="s">
        <v>91</v>
      </c>
      <c r="G400" s="556">
        <v>4.4166666666666667E-2</v>
      </c>
      <c r="H400" s="1187">
        <v>11.3</v>
      </c>
      <c r="I400" s="656">
        <f t="shared" si="37"/>
        <v>3.9085545722713864E-3</v>
      </c>
      <c r="J400" s="491">
        <v>135</v>
      </c>
      <c r="K400" s="490">
        <v>68</v>
      </c>
      <c r="L400" s="491">
        <v>211</v>
      </c>
      <c r="M400" s="1190"/>
      <c r="N400" s="127">
        <f>IFERROR((L400/67)/(1/(I400*24)/3.6),"")</f>
        <v>1.0635001981244221</v>
      </c>
      <c r="O400" s="2356" t="s">
        <v>103</v>
      </c>
      <c r="P400" s="291" t="str">
        <f>IFERROR(VLOOKUP(F400,[1]Trainingsarten!$A$9:$N$84,12,FALSE),"")</f>
        <v/>
      </c>
      <c r="Q400" s="292" t="s">
        <v>14</v>
      </c>
      <c r="R400" s="292" t="str">
        <f>IFERROR(VLOOKUP(F400,[1]Trainingsarten!$A$9:$N$84,14,FALSE),"")</f>
        <v/>
      </c>
      <c r="S400" s="293">
        <f>IFERROR(L400/J400,"")</f>
        <v>1.5629629629629629</v>
      </c>
      <c r="T400" s="362">
        <f>T399+(K400-T399)/7</f>
        <v>30.156466328454773</v>
      </c>
      <c r="U400" s="80">
        <f>U399+(K400-U399)/42</f>
        <v>30.210742481746333</v>
      </c>
      <c r="V400" s="294">
        <f t="shared" si="35"/>
        <v>5.4398425574534812</v>
      </c>
      <c r="W400" s="297">
        <f t="shared" si="34"/>
        <v>0.99820341544653013</v>
      </c>
    </row>
    <row r="401" spans="2:23" ht="15" x14ac:dyDescent="0.2">
      <c r="B401" s="26" t="s">
        <v>9</v>
      </c>
      <c r="C401" s="298">
        <v>43489</v>
      </c>
      <c r="D401" s="295"/>
      <c r="E401" s="2111"/>
      <c r="F401" s="1213"/>
      <c r="G401" s="556"/>
      <c r="H401" s="1187" t="str">
        <f>IFERROR(VLOOKUP(F401,[1]Trainingsarten!$A$9:$K$84,10,FALSE),"")</f>
        <v/>
      </c>
      <c r="I401" s="656" t="str">
        <f t="shared" si="37"/>
        <v/>
      </c>
      <c r="J401" s="491"/>
      <c r="K401" s="490" t="str">
        <f>IFERROR(VLOOKUP(F401,[1]Trainingsarten!$A$9:$K$84,11,FALSE),"0")</f>
        <v>0</v>
      </c>
      <c r="L401" s="491"/>
      <c r="M401" s="1190"/>
      <c r="N401" s="127" t="str">
        <f>IFERROR((L401/67)/(1/(I401*24)/3.6),"")</f>
        <v/>
      </c>
      <c r="O401" s="2356"/>
      <c r="P401" s="291" t="str">
        <f>IFERROR(VLOOKUP(F401,[1]Trainingsarten!$A$9:$N$84,12,FALSE),"")</f>
        <v/>
      </c>
      <c r="Q401" s="292" t="s">
        <v>14</v>
      </c>
      <c r="R401" s="292" t="str">
        <f>IFERROR(VLOOKUP(F401,[1]Trainingsarten!$A$9:$N$84,14,FALSE),"")</f>
        <v/>
      </c>
      <c r="S401" s="293" t="str">
        <f>IFERROR(L401/J401,"")</f>
        <v/>
      </c>
      <c r="T401" s="362">
        <f>T400+(K401-T400)/7</f>
        <v>25.84839971010409</v>
      </c>
      <c r="U401" s="80">
        <f>U400+(K401-U400)/42</f>
        <v>29.491439089323801</v>
      </c>
      <c r="V401" s="294">
        <f t="shared" si="35"/>
        <v>5.4276153291560547E-2</v>
      </c>
      <c r="W401" s="297">
        <f t="shared" si="34"/>
        <v>0.87647129161158743</v>
      </c>
    </row>
    <row r="402" spans="2:23" ht="16" thickBot="1" x14ac:dyDescent="0.25">
      <c r="B402" s="27">
        <f>SUM(K398:K404)</f>
        <v>262</v>
      </c>
      <c r="C402" s="298">
        <v>43490</v>
      </c>
      <c r="D402" s="295" t="s">
        <v>40</v>
      </c>
      <c r="E402" s="2111"/>
      <c r="F402" s="1213" t="s">
        <v>227</v>
      </c>
      <c r="G402" s="556">
        <v>4.3518518518518519E-2</v>
      </c>
      <c r="H402" s="1187">
        <v>12.5</v>
      </c>
      <c r="I402" s="656">
        <f t="shared" si="37"/>
        <v>3.4814814814814817E-3</v>
      </c>
      <c r="J402" s="491">
        <v>149</v>
      </c>
      <c r="K402" s="490">
        <v>86</v>
      </c>
      <c r="L402" s="491">
        <v>234</v>
      </c>
      <c r="M402" s="1190"/>
      <c r="N402" s="127">
        <f>IFERROR((L402/67)/(1/(I402*24)/3.6),"")</f>
        <v>1.0505552238805971</v>
      </c>
      <c r="O402" s="2356" t="s">
        <v>103</v>
      </c>
      <c r="P402" s="291" t="str">
        <f>IFERROR(VLOOKUP(F402,[1]Trainingsarten!$A$9:$N$84,12,FALSE),"")</f>
        <v/>
      </c>
      <c r="Q402" s="292" t="s">
        <v>14</v>
      </c>
      <c r="R402" s="292" t="str">
        <f>IFERROR(VLOOKUP(F402,[1]Trainingsarten!$A$9:$N$84,14,FALSE),"")</f>
        <v/>
      </c>
      <c r="S402" s="293">
        <f>IFERROR(L402/J402,"")</f>
        <v>1.5704697986577181</v>
      </c>
      <c r="T402" s="362">
        <f>T401+(K402-T401)/7</f>
        <v>34.44148546580351</v>
      </c>
      <c r="U402" s="80">
        <f>U401+(K402-U401)/42</f>
        <v>30.836881015768473</v>
      </c>
      <c r="V402" s="294">
        <f t="shared" si="35"/>
        <v>3.6430393792197115</v>
      </c>
      <c r="W402" s="297">
        <f t="shared" si="34"/>
        <v>1.1168926406075834</v>
      </c>
    </row>
    <row r="403" spans="2:23" ht="15" x14ac:dyDescent="0.2">
      <c r="B403" s="28" t="s">
        <v>20</v>
      </c>
      <c r="C403" s="298">
        <v>43491</v>
      </c>
      <c r="D403" s="295"/>
      <c r="E403" s="2111"/>
      <c r="F403" s="1213"/>
      <c r="G403" s="556"/>
      <c r="H403" s="1187" t="str">
        <f>IFERROR(VLOOKUP(F403,[1]Trainingsarten!$A$9:$K$84,10,FALSE),"")</f>
        <v/>
      </c>
      <c r="I403" s="656" t="str">
        <f t="shared" si="37"/>
        <v/>
      </c>
      <c r="J403" s="491"/>
      <c r="K403" s="490" t="str">
        <f>IFERROR(VLOOKUP(F403,[1]Trainingsarten!$A$9:$K$84,11,FALSE),"0")</f>
        <v>0</v>
      </c>
      <c r="L403" s="491"/>
      <c r="M403" s="1190"/>
      <c r="N403" s="127" t="str">
        <f>IFERROR((L403/67)/(1/(I403*24)/3.6),"")</f>
        <v/>
      </c>
      <c r="O403" s="2356"/>
      <c r="P403" s="291" t="str">
        <f>IFERROR(VLOOKUP(F403,[1]Trainingsarten!$A$9:$N$84,12,FALSE),"")</f>
        <v/>
      </c>
      <c r="Q403" s="292" t="s">
        <v>14</v>
      </c>
      <c r="R403" s="292" t="str">
        <f>IFERROR(VLOOKUP(F403,[1]Trainingsarten!$A$9:$N$84,14,FALSE),"")</f>
        <v/>
      </c>
      <c r="S403" s="293" t="str">
        <f>IFERROR(L403/J403,"")</f>
        <v/>
      </c>
      <c r="T403" s="362">
        <f>T402+(K403-T402)/7</f>
        <v>29.521273256403006</v>
      </c>
      <c r="U403" s="80">
        <f>U402+(K403-U402)/42</f>
        <v>30.102669563012082</v>
      </c>
      <c r="V403" s="294">
        <f t="shared" si="35"/>
        <v>-3.6046044500350369</v>
      </c>
      <c r="W403" s="297">
        <f t="shared" si="34"/>
        <v>0.98068622102129266</v>
      </c>
    </row>
    <row r="404" spans="2:23" ht="16" thickBot="1" x14ac:dyDescent="0.25">
      <c r="B404" s="29">
        <f>AVERAGE(W398:W404)</f>
        <v>0.99835384561430451</v>
      </c>
      <c r="C404" s="247">
        <v>43492</v>
      </c>
      <c r="D404" s="45" t="s">
        <v>42</v>
      </c>
      <c r="E404" s="2109"/>
      <c r="F404" s="1214" t="s">
        <v>258</v>
      </c>
      <c r="G404" s="560">
        <v>6.5335648148148143E-2</v>
      </c>
      <c r="H404" s="1215">
        <v>17.2</v>
      </c>
      <c r="I404" s="661">
        <f t="shared" si="37"/>
        <v>3.798584194659776E-3</v>
      </c>
      <c r="J404" s="502">
        <v>134</v>
      </c>
      <c r="K404" s="501">
        <v>108</v>
      </c>
      <c r="L404" s="502">
        <v>214</v>
      </c>
      <c r="M404" s="1216"/>
      <c r="N404" s="40">
        <f>IFERROR((L404/67)/(1/(I404*24)/3.6),"")</f>
        <v>1.0482731690385283</v>
      </c>
      <c r="O404" s="2359" t="s">
        <v>103</v>
      </c>
      <c r="P404" s="313" t="str">
        <f>IFERROR(VLOOKUP(F404,[1]Trainingsarten!$A$9:$N$84,12,FALSE),"")</f>
        <v/>
      </c>
      <c r="Q404" s="314" t="s">
        <v>14</v>
      </c>
      <c r="R404" s="314" t="str">
        <f>IFERROR(VLOOKUP(F404,[1]Trainingsarten!$A$9:$N$84,14,FALSE),"")</f>
        <v/>
      </c>
      <c r="S404" s="43">
        <f>IFERROR(L404/J404,"")</f>
        <v>1.5970149253731343</v>
      </c>
      <c r="T404" s="45">
        <f>T403+(K404-T403)/7</f>
        <v>40.732519934059724</v>
      </c>
      <c r="U404" s="315">
        <f>U403+(K404-U403)/42</f>
        <v>31.957367906749891</v>
      </c>
      <c r="V404" s="315">
        <f t="shared" si="35"/>
        <v>0.58139630660907571</v>
      </c>
      <c r="W404" s="82">
        <f t="shared" si="34"/>
        <v>1.2745893232795429</v>
      </c>
    </row>
    <row r="405" spans="2:23" ht="16" thickBot="1" x14ac:dyDescent="0.25">
      <c r="B405" s="1252">
        <f>B398+1</f>
        <v>5</v>
      </c>
      <c r="C405" s="49">
        <v>43493</v>
      </c>
      <c r="D405" s="50"/>
      <c r="E405" s="2101"/>
      <c r="F405" s="1218"/>
      <c r="G405" s="1184"/>
      <c r="H405" s="1185" t="str">
        <f>IFERROR(VLOOKUP(F405,[1]Trainingsarten!$A$9:$K$84,10,FALSE),"")</f>
        <v/>
      </c>
      <c r="I405" s="54" t="str">
        <f t="shared" si="37"/>
        <v/>
      </c>
      <c r="J405" s="1219"/>
      <c r="K405" s="512" t="str">
        <f>IFERROR(VLOOKUP(F405,[1]Trainingsarten!$A$9:$K$84,11,FALSE),"0")</f>
        <v>0</v>
      </c>
      <c r="L405" s="513"/>
      <c r="M405" s="761"/>
      <c r="N405" s="59" t="str">
        <f>IFERROR((L405/67)/(1/(I405*24)/3.6),"")</f>
        <v/>
      </c>
      <c r="O405" s="2355"/>
      <c r="P405" s="319" t="str">
        <f>IFERROR(VLOOKUP(F405,[1]Trainingsarten!$A$9:$N$84,12,FALSE),"")</f>
        <v/>
      </c>
      <c r="Q405" s="61" t="s">
        <v>14</v>
      </c>
      <c r="R405" s="61" t="str">
        <f>IFERROR(VLOOKUP(F405,[1]Trainingsarten!$A$9:$N$84,14,FALSE),"")</f>
        <v/>
      </c>
      <c r="S405" s="1253" t="str">
        <f>IFERROR(L405/J405,"")</f>
        <v/>
      </c>
      <c r="T405" s="2">
        <f>T404+(K405-T404)/7</f>
        <v>34.913588514908334</v>
      </c>
      <c r="U405" s="3">
        <f>U404+(K405-U404)/42</f>
        <v>31.196478194684417</v>
      </c>
      <c r="V405" s="321">
        <f t="shared" si="35"/>
        <v>-8.7751520273098329</v>
      </c>
      <c r="W405" s="1254">
        <f t="shared" si="34"/>
        <v>1.1191516009283791</v>
      </c>
    </row>
    <row r="406" spans="2:23" ht="15" x14ac:dyDescent="0.2">
      <c r="B406" s="1255" t="s">
        <v>19</v>
      </c>
      <c r="C406" s="298">
        <v>43494</v>
      </c>
      <c r="D406" s="295" t="s">
        <v>43</v>
      </c>
      <c r="E406" s="2111"/>
      <c r="F406" s="1213" t="s">
        <v>166</v>
      </c>
      <c r="G406" s="556">
        <v>3.9120370370370368E-2</v>
      </c>
      <c r="H406" s="1187">
        <v>11.2</v>
      </c>
      <c r="I406" s="328">
        <f t="shared" si="37"/>
        <v>3.4928902116402117E-3</v>
      </c>
      <c r="J406" s="1191">
        <v>152</v>
      </c>
      <c r="K406" s="490">
        <v>80</v>
      </c>
      <c r="L406" s="491">
        <v>227</v>
      </c>
      <c r="M406" s="1190"/>
      <c r="N406" s="127">
        <f>IFERROR((L406/67)/(1/(I406*24)/3.6),"")</f>
        <v>1.0224680170575693</v>
      </c>
      <c r="O406" s="2356" t="s">
        <v>164</v>
      </c>
      <c r="P406" s="291" t="str">
        <f>IFERROR(VLOOKUP(F406,[1]Trainingsarten!$A$9:$N$84,12,FALSE),"")</f>
        <v/>
      </c>
      <c r="Q406" s="292" t="s">
        <v>14</v>
      </c>
      <c r="R406" s="292" t="str">
        <f>IFERROR(VLOOKUP(F406,[1]Trainingsarten!$A$9:$N$84,14,FALSE),"")</f>
        <v/>
      </c>
      <c r="S406" s="293">
        <f>IFERROR(L406/J406,"")</f>
        <v>1.493421052631579</v>
      </c>
      <c r="T406" s="362">
        <f>T405+(K406-T405)/7</f>
        <v>41.354504441350002</v>
      </c>
      <c r="U406" s="80">
        <f>U405+(K406-U405)/42</f>
        <v>32.35846680909669</v>
      </c>
      <c r="V406" s="294">
        <f t="shared" si="35"/>
        <v>-3.7171103202239166</v>
      </c>
      <c r="W406" s="297">
        <f t="shared" si="34"/>
        <v>1.2780118627166948</v>
      </c>
    </row>
    <row r="407" spans="2:23" ht="16" thickBot="1" x14ac:dyDescent="0.25">
      <c r="B407" s="24">
        <f>SUM(H405:H411)</f>
        <v>45.949999999999996</v>
      </c>
      <c r="C407" s="298">
        <v>43495</v>
      </c>
      <c r="D407" s="295" t="s">
        <v>44</v>
      </c>
      <c r="E407" s="2111"/>
      <c r="F407" s="1213" t="s">
        <v>91</v>
      </c>
      <c r="G407" s="556">
        <v>4.2534722222222217E-2</v>
      </c>
      <c r="H407" s="1187">
        <v>10.7</v>
      </c>
      <c r="I407" s="328">
        <f t="shared" si="37"/>
        <v>3.975207684319834E-3</v>
      </c>
      <c r="J407" s="1191">
        <v>137</v>
      </c>
      <c r="K407" s="490">
        <v>64</v>
      </c>
      <c r="L407" s="491">
        <v>208</v>
      </c>
      <c r="M407" s="1190"/>
      <c r="N407" s="127">
        <f>IFERROR((L407/67)/(1/(I407*24)/3.6),"")</f>
        <v>1.0662574975589345</v>
      </c>
      <c r="O407" s="2356" t="s">
        <v>26</v>
      </c>
      <c r="P407" s="291" t="str">
        <f>IFERROR(VLOOKUP(F407,[1]Trainingsarten!$A$9:$N$84,12,FALSE),"")</f>
        <v/>
      </c>
      <c r="Q407" s="292" t="s">
        <v>14</v>
      </c>
      <c r="R407" s="292" t="str">
        <f>IFERROR(VLOOKUP(F407,[1]Trainingsarten!$A$9:$N$84,14,FALSE),"")</f>
        <v/>
      </c>
      <c r="S407" s="293">
        <f>IFERROR(L407/J407,"")</f>
        <v>1.5182481751824817</v>
      </c>
      <c r="T407" s="362">
        <f>T406+(K407-T406)/7</f>
        <v>44.589575235442858</v>
      </c>
      <c r="U407" s="80">
        <f>U406+(K407-U406)/42</f>
        <v>33.111836646975341</v>
      </c>
      <c r="V407" s="294">
        <f t="shared" si="35"/>
        <v>-8.9960376322533122</v>
      </c>
      <c r="W407" s="297">
        <f t="shared" si="34"/>
        <v>1.3466355162003969</v>
      </c>
    </row>
    <row r="408" spans="2:23" ht="15" x14ac:dyDescent="0.2">
      <c r="B408" s="26" t="s">
        <v>9</v>
      </c>
      <c r="C408" s="298">
        <v>43496</v>
      </c>
      <c r="D408" s="295"/>
      <c r="E408" s="2111"/>
      <c r="F408" s="1213"/>
      <c r="G408" s="556"/>
      <c r="H408" s="1187" t="str">
        <f>IFERROR(VLOOKUP(F408,[1]Trainingsarten!$A$9:$K$84,10,FALSE),"")</f>
        <v/>
      </c>
      <c r="I408" s="328" t="str">
        <f t="shared" si="37"/>
        <v/>
      </c>
      <c r="J408" s="1191"/>
      <c r="K408" s="490" t="str">
        <f>IFERROR(VLOOKUP(F408,[1]Trainingsarten!$A$9:$K$84,11,FALSE),"0")</f>
        <v>0</v>
      </c>
      <c r="L408" s="491"/>
      <c r="M408" s="1190"/>
      <c r="N408" s="127" t="str">
        <f>IFERROR((L408/67)/(1/(I408*24)/3.6),"")</f>
        <v/>
      </c>
      <c r="O408" s="2356"/>
      <c r="P408" s="291" t="str">
        <f>IFERROR(VLOOKUP(F408,[1]Trainingsarten!$A$9:$N$84,12,FALSE),"")</f>
        <v/>
      </c>
      <c r="Q408" s="292" t="s">
        <v>14</v>
      </c>
      <c r="R408" s="292" t="str">
        <f>IFERROR(VLOOKUP(F408,[1]Trainingsarten!$A$9:$N$84,14,FALSE),"")</f>
        <v/>
      </c>
      <c r="S408" s="293" t="str">
        <f>IFERROR(L408/J408,"")</f>
        <v/>
      </c>
      <c r="T408" s="362">
        <f>T407+(K408-T407)/7</f>
        <v>38.219635916093878</v>
      </c>
      <c r="U408" s="80">
        <f>U407+(K408-U407)/42</f>
        <v>32.323459583952122</v>
      </c>
      <c r="V408" s="294">
        <f t="shared" si="35"/>
        <v>-11.477738588467517</v>
      </c>
      <c r="W408" s="297">
        <f t="shared" si="34"/>
        <v>1.1824116727613241</v>
      </c>
    </row>
    <row r="409" spans="2:23" ht="16" thickBot="1" x14ac:dyDescent="0.25">
      <c r="B409" s="27">
        <f>SUM(K405:K411)</f>
        <v>300</v>
      </c>
      <c r="C409" s="298">
        <v>43497</v>
      </c>
      <c r="D409" s="295" t="s">
        <v>45</v>
      </c>
      <c r="E409" s="2111"/>
      <c r="F409" s="1213" t="s">
        <v>227</v>
      </c>
      <c r="G409" s="556">
        <v>4.387731481481482E-2</v>
      </c>
      <c r="H409" s="1187">
        <v>12.45</v>
      </c>
      <c r="I409" s="328">
        <f t="shared" si="37"/>
        <v>3.5242823144429575E-3</v>
      </c>
      <c r="J409" s="1191">
        <v>145</v>
      </c>
      <c r="K409" s="490">
        <v>89</v>
      </c>
      <c r="L409" s="491">
        <v>235</v>
      </c>
      <c r="M409" s="1190"/>
      <c r="N409" s="127">
        <f>IFERROR((L409/67)/(1/(I409*24)/3.6),"")</f>
        <v>1.0680153449619374</v>
      </c>
      <c r="O409" s="2356" t="s">
        <v>164</v>
      </c>
      <c r="P409" s="291" t="str">
        <f>IFERROR(VLOOKUP(F409,[1]Trainingsarten!$A$9:$N$84,12,FALSE),"")</f>
        <v/>
      </c>
      <c r="Q409" s="292" t="s">
        <v>14</v>
      </c>
      <c r="R409" s="292" t="str">
        <f>IFERROR(VLOOKUP(F409,[1]Trainingsarten!$A$9:$N$84,14,FALSE),"")</f>
        <v/>
      </c>
      <c r="S409" s="293">
        <f>IFERROR(L409/J409,"")</f>
        <v>1.6206896551724137</v>
      </c>
      <c r="T409" s="362">
        <f>T408+(K409-T408)/7</f>
        <v>45.473973642366182</v>
      </c>
      <c r="U409" s="80">
        <f>U408+(K409-U408)/42</f>
        <v>33.67290102242945</v>
      </c>
      <c r="V409" s="294">
        <f t="shared" si="35"/>
        <v>-5.8961763321417564</v>
      </c>
      <c r="W409" s="297">
        <f t="shared" si="34"/>
        <v>1.3504620113389121</v>
      </c>
    </row>
    <row r="410" spans="2:23" ht="15" x14ac:dyDescent="0.2">
      <c r="B410" s="28" t="s">
        <v>20</v>
      </c>
      <c r="C410" s="298">
        <v>43498</v>
      </c>
      <c r="D410" s="295" t="s">
        <v>46</v>
      </c>
      <c r="E410" s="2111"/>
      <c r="F410" s="1213" t="s">
        <v>91</v>
      </c>
      <c r="G410" s="556">
        <v>4.6967592592592589E-2</v>
      </c>
      <c r="H410" s="1187">
        <v>11.6</v>
      </c>
      <c r="I410" s="328">
        <f t="shared" si="37"/>
        <v>4.0489303959131539E-3</v>
      </c>
      <c r="J410" s="1191">
        <v>134</v>
      </c>
      <c r="K410" s="490">
        <v>67</v>
      </c>
      <c r="L410" s="491">
        <v>202</v>
      </c>
      <c r="M410" s="1190"/>
      <c r="N410" s="127">
        <f>IFERROR((L410/67)/(1/(I410*24)/3.6),"")</f>
        <v>1.0547040658775089</v>
      </c>
      <c r="O410" s="2356" t="s">
        <v>103</v>
      </c>
      <c r="P410" s="291" t="str">
        <f>IFERROR(VLOOKUP(F410,[1]Trainingsarten!$A$9:$N$84,12,FALSE),"")</f>
        <v/>
      </c>
      <c r="Q410" s="292" t="s">
        <v>14</v>
      </c>
      <c r="R410" s="292" t="str">
        <f>IFERROR(VLOOKUP(F410,[1]Trainingsarten!$A$9:$N$84,14,FALSE),"")</f>
        <v/>
      </c>
      <c r="S410" s="293">
        <f>IFERROR(L410/J410,"")</f>
        <v>1.5074626865671641</v>
      </c>
      <c r="T410" s="362">
        <f>T409+(K410-T409)/7</f>
        <v>48.549120264885296</v>
      </c>
      <c r="U410" s="80">
        <f>U409+(K410-U409)/42</f>
        <v>34.466403379038269</v>
      </c>
      <c r="V410" s="294">
        <f t="shared" si="35"/>
        <v>-11.801072619936733</v>
      </c>
      <c r="W410" s="297">
        <f t="shared" si="34"/>
        <v>1.4085925859735</v>
      </c>
    </row>
    <row r="411" spans="2:23" ht="16" thickBot="1" x14ac:dyDescent="0.25">
      <c r="B411" s="29">
        <f>AVERAGE(W405:W411)</f>
        <v>1.274582607462486</v>
      </c>
      <c r="C411" s="133">
        <v>43499</v>
      </c>
      <c r="D411" s="362"/>
      <c r="E411" s="2115"/>
      <c r="F411" s="1256"/>
      <c r="G411" s="1192"/>
      <c r="H411" s="1193" t="str">
        <f>IFERROR(VLOOKUP(F411,[1]Trainingsarten!$A$9:$K$84,10,FALSE),"")</f>
        <v/>
      </c>
      <c r="I411" s="1257" t="str">
        <f t="shared" si="37"/>
        <v/>
      </c>
      <c r="J411" s="1258"/>
      <c r="K411" s="533" t="str">
        <f>IFERROR(VLOOKUP(F411,[1]Trainingsarten!$A$9:$K$84,11,FALSE),"0")</f>
        <v>0</v>
      </c>
      <c r="L411" s="534"/>
      <c r="M411" s="684"/>
      <c r="N411" s="77" t="str">
        <f>IFERROR((L411/67)/(1/(I411*24)/3.6),"")</f>
        <v/>
      </c>
      <c r="O411" s="2357"/>
      <c r="P411" s="1194" t="str">
        <f>IFERROR(VLOOKUP(F411,[1]Trainingsarten!$A$9:$N$84,12,FALSE),"")</f>
        <v/>
      </c>
      <c r="Q411" s="1259" t="s">
        <v>14</v>
      </c>
      <c r="R411" s="1259" t="str">
        <f>IFERROR(VLOOKUP(F411,[1]Trainingsarten!$A$9:$N$84,14,FALSE),"")</f>
        <v/>
      </c>
      <c r="S411" s="43" t="str">
        <f>IFERROR(L411/J411,"")</f>
        <v/>
      </c>
      <c r="T411" s="68">
        <f>T410+(K411-T410)/7</f>
        <v>41.613531655615965</v>
      </c>
      <c r="U411" s="1195">
        <f>U410+(K411-U410)/42</f>
        <v>33.645774727156407</v>
      </c>
      <c r="V411" s="1195">
        <f t="shared" si="35"/>
        <v>-14.082716885847027</v>
      </c>
      <c r="W411" s="845">
        <f t="shared" si="34"/>
        <v>1.2368130023181951</v>
      </c>
    </row>
    <row r="412" spans="2:23" ht="16" thickBot="1" x14ac:dyDescent="0.25">
      <c r="B412" s="1260">
        <f>B405+1</f>
        <v>6</v>
      </c>
      <c r="C412" s="1261">
        <v>43500</v>
      </c>
      <c r="D412" s="1262" t="s">
        <v>47</v>
      </c>
      <c r="E412" s="2152"/>
      <c r="F412" s="1263" t="s">
        <v>91</v>
      </c>
      <c r="G412" s="1264">
        <v>4.673611111111111E-2</v>
      </c>
      <c r="H412" s="1265">
        <v>11.6</v>
      </c>
      <c r="I412" s="1266">
        <f t="shared" si="37"/>
        <v>4.028975095785441E-3</v>
      </c>
      <c r="J412" s="1267">
        <v>132</v>
      </c>
      <c r="K412" s="1268">
        <v>68</v>
      </c>
      <c r="L412" s="1267">
        <v>204</v>
      </c>
      <c r="M412" s="1269"/>
      <c r="N412" s="1270">
        <f>IFERROR((L412/67)/(1/(I412*24)/3.6),"")</f>
        <v>1.0598970663921772</v>
      </c>
      <c r="O412" s="2362" t="s">
        <v>103</v>
      </c>
      <c r="P412" s="1271" t="str">
        <f>IFERROR(VLOOKUP(F412,[1]Trainingsarten!$A$9:$N$84,12,FALSE),"")</f>
        <v/>
      </c>
      <c r="Q412" s="1272" t="s">
        <v>14</v>
      </c>
      <c r="R412" s="1272" t="str">
        <f>IFERROR(VLOOKUP(F412,[1]Trainingsarten!$A$9:$N$84,14,FALSE),"")</f>
        <v/>
      </c>
      <c r="S412" s="1273">
        <f>IFERROR(L412/J412,"")</f>
        <v>1.5454545454545454</v>
      </c>
      <c r="T412" s="1209">
        <f>T411+(K412-T411)/7</f>
        <v>45.383027133385113</v>
      </c>
      <c r="U412" s="1210">
        <f>U411+(K412-U411)/42</f>
        <v>34.463732471747925</v>
      </c>
      <c r="V412" s="1274">
        <f t="shared" si="35"/>
        <v>-7.9677569284595577</v>
      </c>
      <c r="W412" s="65">
        <f t="shared" si="34"/>
        <v>1.3168343611821041</v>
      </c>
    </row>
    <row r="413" spans="2:23" ht="15" x14ac:dyDescent="0.2">
      <c r="B413" s="1275" t="s">
        <v>19</v>
      </c>
      <c r="C413" s="7">
        <v>43501</v>
      </c>
      <c r="D413" s="5"/>
      <c r="E413" s="2098"/>
      <c r="F413" s="1213"/>
      <c r="G413" s="556"/>
      <c r="H413" s="1187" t="str">
        <f>IFERROR(VLOOKUP(F413,[1]Trainingsarten!$A$9:$K$84,10,FALSE),"")</f>
        <v/>
      </c>
      <c r="I413" s="656" t="str">
        <f t="shared" si="37"/>
        <v/>
      </c>
      <c r="J413" s="491"/>
      <c r="K413" s="490" t="str">
        <f>IFERROR(VLOOKUP(F413,[1]Trainingsarten!$A$9:$K$84,11,FALSE),"0")</f>
        <v>0</v>
      </c>
      <c r="L413" s="491"/>
      <c r="M413" s="1190"/>
      <c r="N413" s="127" t="str">
        <f>IFERROR((L413/67)/(1/(I413*24)/3.6),"")</f>
        <v/>
      </c>
      <c r="O413" s="2356"/>
      <c r="P413" s="291" t="str">
        <f>IFERROR(VLOOKUP(F413,[1]Trainingsarten!$A$9:$N$84,12,FALSE),"")</f>
        <v/>
      </c>
      <c r="Q413" s="292" t="s">
        <v>14</v>
      </c>
      <c r="R413" s="292" t="str">
        <f>IFERROR(VLOOKUP(F413,[1]Trainingsarten!$A$9:$N$84,14,FALSE),"")</f>
        <v/>
      </c>
      <c r="S413" s="293" t="str">
        <f>IFERROR(L413/J413,"")</f>
        <v/>
      </c>
      <c r="T413" s="362">
        <f>T412+(K413-T412)/7</f>
        <v>38.899737542901526</v>
      </c>
      <c r="U413" s="80">
        <f>U412+(K413-U412)/42</f>
        <v>33.643167412896787</v>
      </c>
      <c r="V413" s="294">
        <f t="shared" si="35"/>
        <v>-10.919294661637188</v>
      </c>
      <c r="W413" s="297">
        <f t="shared" si="34"/>
        <v>1.156244804940384</v>
      </c>
    </row>
    <row r="414" spans="2:23" ht="16" thickBot="1" x14ac:dyDescent="0.25">
      <c r="B414" s="24">
        <f>SUM(H412:H418)</f>
        <v>49.489999999999995</v>
      </c>
      <c r="C414" s="298">
        <v>43502</v>
      </c>
      <c r="D414" s="295" t="s">
        <v>48</v>
      </c>
      <c r="E414" s="2111"/>
      <c r="F414" s="1213" t="s">
        <v>91</v>
      </c>
      <c r="G414" s="556">
        <v>4.3831018518518512E-2</v>
      </c>
      <c r="H414" s="1187">
        <v>11.52</v>
      </c>
      <c r="I414" s="656">
        <f t="shared" si="37"/>
        <v>3.8047759130658432E-3</v>
      </c>
      <c r="J414" s="491">
        <v>136</v>
      </c>
      <c r="K414" s="490">
        <v>72</v>
      </c>
      <c r="L414" s="491">
        <v>216</v>
      </c>
      <c r="M414" s="1190"/>
      <c r="N414" s="127">
        <f>IFERROR((L414/67)/(1/(I414*24)/3.6),"")</f>
        <v>1.0597947761194029</v>
      </c>
      <c r="O414" s="2356" t="s">
        <v>103</v>
      </c>
      <c r="P414" s="291" t="str">
        <f>IFERROR(VLOOKUP(F414,[1]Trainingsarten!$A$9:$N$84,12,FALSE),"")</f>
        <v/>
      </c>
      <c r="Q414" s="292" t="s">
        <v>14</v>
      </c>
      <c r="R414" s="292" t="str">
        <f>IFERROR(VLOOKUP(F414,[1]Trainingsarten!$A$9:$N$84,14,FALSE),"")</f>
        <v/>
      </c>
      <c r="S414" s="293">
        <f>IFERROR(L414/J414,"")</f>
        <v>1.588235294117647</v>
      </c>
      <c r="T414" s="362">
        <f>T413+(K414-T413)/7</f>
        <v>43.628346465344165</v>
      </c>
      <c r="U414" s="80">
        <f>U413+(K414-U413)/42</f>
        <v>34.556425331637342</v>
      </c>
      <c r="V414" s="294">
        <f t="shared" si="35"/>
        <v>-5.2565701300047394</v>
      </c>
      <c r="W414" s="297">
        <f t="shared" si="34"/>
        <v>1.2625248719056954</v>
      </c>
    </row>
    <row r="415" spans="2:23" ht="15" x14ac:dyDescent="0.2">
      <c r="B415" s="26" t="s">
        <v>9</v>
      </c>
      <c r="C415" s="298">
        <v>43503</v>
      </c>
      <c r="D415" s="295"/>
      <c r="E415" s="2111"/>
      <c r="F415" s="1213"/>
      <c r="G415" s="556"/>
      <c r="H415" s="1187" t="str">
        <f>IFERROR(VLOOKUP(F415,[1]Trainingsarten!$A$9:$K$84,10,FALSE),"")</f>
        <v/>
      </c>
      <c r="I415" s="656" t="str">
        <f t="shared" si="37"/>
        <v/>
      </c>
      <c r="J415" s="491"/>
      <c r="K415" s="490" t="str">
        <f>IFERROR(VLOOKUP(F415,[1]Trainingsarten!$A$9:$K$84,11,FALSE),"0")</f>
        <v>0</v>
      </c>
      <c r="L415" s="491"/>
      <c r="M415" s="1190"/>
      <c r="N415" s="127" t="str">
        <f>IFERROR((L415/67)/(1/(I415*24)/3.6),"")</f>
        <v/>
      </c>
      <c r="O415" s="2356"/>
      <c r="P415" s="291" t="str">
        <f>IFERROR(VLOOKUP(F415,[1]Trainingsarten!$A$9:$N$84,12,FALSE),"")</f>
        <v/>
      </c>
      <c r="Q415" s="292" t="s">
        <v>14</v>
      </c>
      <c r="R415" s="292" t="str">
        <f>IFERROR(VLOOKUP(F415,[1]Trainingsarten!$A$9:$N$84,14,FALSE),"")</f>
        <v/>
      </c>
      <c r="S415" s="293" t="str">
        <f>IFERROR(L415/J415,"")</f>
        <v/>
      </c>
      <c r="T415" s="362">
        <f>T414+(K415-T414)/7</f>
        <v>37.395725541723571</v>
      </c>
      <c r="U415" s="80">
        <f>U414+(K415-U414)/42</f>
        <v>33.733653299931689</v>
      </c>
      <c r="V415" s="294">
        <f t="shared" si="35"/>
        <v>-9.0719211337068231</v>
      </c>
      <c r="W415" s="297">
        <f t="shared" si="34"/>
        <v>1.1085584241123181</v>
      </c>
    </row>
    <row r="416" spans="2:23" ht="16" thickBot="1" x14ac:dyDescent="0.25">
      <c r="B416" s="27">
        <f>SUM(K412:K418)</f>
        <v>318</v>
      </c>
      <c r="C416" s="298">
        <v>43504</v>
      </c>
      <c r="D416" s="295" t="s">
        <v>50</v>
      </c>
      <c r="E416" s="2111"/>
      <c r="F416" s="1213" t="s">
        <v>166</v>
      </c>
      <c r="G416" s="556">
        <v>4.5231481481481484E-2</v>
      </c>
      <c r="H416" s="1187">
        <v>12.2</v>
      </c>
      <c r="I416" s="656">
        <f t="shared" si="37"/>
        <v>3.7074984820886464E-3</v>
      </c>
      <c r="J416" s="491">
        <v>144</v>
      </c>
      <c r="K416" s="490">
        <v>90</v>
      </c>
      <c r="L416" s="491">
        <v>216</v>
      </c>
      <c r="M416" s="1190"/>
      <c r="N416" s="127">
        <f>IFERROR((L416/67)/(1/(I416*24)/3.6),"")</f>
        <v>1.0326988010765845</v>
      </c>
      <c r="O416" s="2356" t="s">
        <v>164</v>
      </c>
      <c r="P416" s="291" t="str">
        <f>IFERROR(VLOOKUP(F416,[1]Trainingsarten!$A$9:$N$84,12,FALSE),"")</f>
        <v/>
      </c>
      <c r="Q416" s="292" t="s">
        <v>14</v>
      </c>
      <c r="R416" s="292" t="str">
        <f>IFERROR(VLOOKUP(F416,[1]Trainingsarten!$A$9:$N$84,14,FALSE),"")</f>
        <v/>
      </c>
      <c r="S416" s="293">
        <f>IFERROR(L416/J416,"")</f>
        <v>1.5</v>
      </c>
      <c r="T416" s="362">
        <f>T415+(K416-T415)/7</f>
        <v>44.910621892905915</v>
      </c>
      <c r="U416" s="80">
        <f>U415+(K416-U415)/42</f>
        <v>35.073328221361884</v>
      </c>
      <c r="V416" s="294">
        <f t="shared" si="35"/>
        <v>-3.6620722417918827</v>
      </c>
      <c r="W416" s="297">
        <f t="shared" si="34"/>
        <v>1.2804779064438059</v>
      </c>
    </row>
    <row r="417" spans="2:23" ht="15" x14ac:dyDescent="0.2">
      <c r="B417" s="28" t="s">
        <v>20</v>
      </c>
      <c r="C417" s="298">
        <v>43505</v>
      </c>
      <c r="D417" s="295"/>
      <c r="E417" s="2111"/>
      <c r="F417" s="1213"/>
      <c r="G417" s="556"/>
      <c r="H417" s="1187" t="str">
        <f>IFERROR(VLOOKUP(F417,[1]Trainingsarten!$A$9:$K$84,10,FALSE),"")</f>
        <v/>
      </c>
      <c r="I417" s="656" t="str">
        <f t="shared" si="37"/>
        <v/>
      </c>
      <c r="J417" s="491"/>
      <c r="K417" s="490" t="str">
        <f>IFERROR(VLOOKUP(F417,[1]Trainingsarten!$A$9:$K$84,11,FALSE),"0")</f>
        <v>0</v>
      </c>
      <c r="L417" s="491"/>
      <c r="M417" s="1190"/>
      <c r="N417" s="127" t="str">
        <f>IFERROR((L417/67)/(1/(I417*24)/3.6),"")</f>
        <v/>
      </c>
      <c r="O417" s="2356"/>
      <c r="P417" s="291" t="str">
        <f>IFERROR(VLOOKUP(F417,[1]Trainingsarten!$A$9:$N$84,12,FALSE),"")</f>
        <v/>
      </c>
      <c r="Q417" s="292" t="s">
        <v>14</v>
      </c>
      <c r="R417" s="292" t="str">
        <f>IFERROR(VLOOKUP(F417,[1]Trainingsarten!$A$9:$N$84,14,FALSE),"")</f>
        <v/>
      </c>
      <c r="S417" s="293" t="str">
        <f>IFERROR(L417/J417,"")</f>
        <v/>
      </c>
      <c r="T417" s="362">
        <f>T416+(K417-T416)/7</f>
        <v>38.494818765347929</v>
      </c>
      <c r="U417" s="80">
        <f>U416+(K417-U416)/42</f>
        <v>34.238248977996122</v>
      </c>
      <c r="V417" s="294">
        <f t="shared" si="35"/>
        <v>-9.8372936715440318</v>
      </c>
      <c r="W417" s="297">
        <f t="shared" si="34"/>
        <v>1.1243220641945613</v>
      </c>
    </row>
    <row r="418" spans="2:23" ht="16" thickBot="1" x14ac:dyDescent="0.25">
      <c r="B418" s="29">
        <f>AVERAGE(W412:W418)</f>
        <v>1.2188397926872312</v>
      </c>
      <c r="C418" s="247">
        <v>43506</v>
      </c>
      <c r="D418" s="45" t="s">
        <v>51</v>
      </c>
      <c r="E418" s="2109"/>
      <c r="F418" s="1214" t="s">
        <v>131</v>
      </c>
      <c r="G418" s="560">
        <v>5.5358796296296288E-2</v>
      </c>
      <c r="H418" s="1215">
        <v>14.17</v>
      </c>
      <c r="I418" s="661">
        <f t="shared" si="37"/>
        <v>3.9067605007971976E-3</v>
      </c>
      <c r="J418" s="502">
        <v>128</v>
      </c>
      <c r="K418" s="501">
        <v>88</v>
      </c>
      <c r="L418" s="502">
        <v>212</v>
      </c>
      <c r="M418" s="1216"/>
      <c r="N418" s="40">
        <f>IFERROR((L418/67)/(1/(I418*24)/3.6),"")</f>
        <v>1.0680500110597329</v>
      </c>
      <c r="O418" s="2359" t="s">
        <v>259</v>
      </c>
      <c r="P418" s="313" t="str">
        <f>IFERROR(VLOOKUP(F418,[1]Trainingsarten!$A$9:$N$84,12,FALSE),"")</f>
        <v/>
      </c>
      <c r="Q418" s="314" t="s">
        <v>14</v>
      </c>
      <c r="R418" s="314" t="str">
        <f>IFERROR(VLOOKUP(F418,[1]Trainingsarten!$A$9:$N$84,14,FALSE),"")</f>
        <v/>
      </c>
      <c r="S418" s="43">
        <f>IFERROR(L418/J418,"")</f>
        <v>1.65625</v>
      </c>
      <c r="T418" s="45">
        <f>T417+(K418-T417)/7</f>
        <v>45.566987513155368</v>
      </c>
      <c r="U418" s="315">
        <f>U417+(K418-U417)/42</f>
        <v>35.518290668996215</v>
      </c>
      <c r="V418" s="315">
        <f t="shared" si="35"/>
        <v>-4.2565697873518076</v>
      </c>
      <c r="W418" s="82">
        <f t="shared" si="34"/>
        <v>1.2829161160317499</v>
      </c>
    </row>
    <row r="419" spans="2:23" ht="16" thickBot="1" x14ac:dyDescent="0.25">
      <c r="B419" s="1276">
        <f>B412+1</f>
        <v>7</v>
      </c>
      <c r="C419" s="49">
        <v>43507</v>
      </c>
      <c r="D419" s="50"/>
      <c r="E419" s="2101"/>
      <c r="F419" s="1218"/>
      <c r="G419" s="1184"/>
      <c r="H419" s="1185" t="str">
        <f>IFERROR(VLOOKUP(F419,[1]Trainingsarten!$A$9:$K$84,10,FALSE),"")</f>
        <v/>
      </c>
      <c r="I419" s="54" t="str">
        <f t="shared" si="37"/>
        <v/>
      </c>
      <c r="J419" s="1219"/>
      <c r="K419" s="512" t="str">
        <f>IFERROR(VLOOKUP(F419,[1]Trainingsarten!$A$9:$K$84,11,FALSE),"0")</f>
        <v>0</v>
      </c>
      <c r="L419" s="513"/>
      <c r="M419" s="761"/>
      <c r="N419" s="59" t="str">
        <f>IFERROR((L419/67)/(1/(I419*24)/3.6),"")</f>
        <v/>
      </c>
      <c r="O419" s="2355"/>
      <c r="P419" s="319" t="str">
        <f>IFERROR(VLOOKUP(F419,[1]Trainingsarten!$A$9:$N$84,12,FALSE),"")</f>
        <v/>
      </c>
      <c r="Q419" s="61" t="s">
        <v>14</v>
      </c>
      <c r="R419" s="61" t="str">
        <f>IFERROR(VLOOKUP(F419,[1]Trainingsarten!$A$9:$N$84,14,FALSE),"")</f>
        <v/>
      </c>
      <c r="S419" s="1277" t="str">
        <f>IFERROR(L419/J419,"")</f>
        <v/>
      </c>
      <c r="T419" s="2">
        <f>T418+(K419-T418)/7</f>
        <v>39.057417868418888</v>
      </c>
      <c r="U419" s="3">
        <f>U418+(K419-U418)/42</f>
        <v>34.67261708163916</v>
      </c>
      <c r="V419" s="321">
        <f t="shared" si="35"/>
        <v>-10.048696844159153</v>
      </c>
      <c r="W419" s="1278">
        <f t="shared" si="34"/>
        <v>1.1264629311498293</v>
      </c>
    </row>
    <row r="420" spans="2:23" ht="15" x14ac:dyDescent="0.2">
      <c r="B420" s="1279" t="s">
        <v>19</v>
      </c>
      <c r="C420" s="298">
        <v>43508</v>
      </c>
      <c r="D420" s="295" t="s">
        <v>52</v>
      </c>
      <c r="E420" s="2111"/>
      <c r="F420" s="1213" t="s">
        <v>169</v>
      </c>
      <c r="G420" s="556">
        <v>3.5092592592592592E-2</v>
      </c>
      <c r="H420" s="1187">
        <v>10.4</v>
      </c>
      <c r="I420" s="328">
        <f t="shared" si="37"/>
        <v>3.3742877492877492E-3</v>
      </c>
      <c r="J420" s="1191">
        <v>149</v>
      </c>
      <c r="K420" s="490">
        <v>75</v>
      </c>
      <c r="L420" s="491">
        <v>235</v>
      </c>
      <c r="M420" s="1190"/>
      <c r="N420" s="127">
        <f>IFERROR((L420/67)/(1/(I420*24)/3.6),"")</f>
        <v>1.0225602755453502</v>
      </c>
      <c r="O420" s="2356" t="s">
        <v>164</v>
      </c>
      <c r="P420" s="291" t="str">
        <f>IFERROR(VLOOKUP(F420,[1]Trainingsarten!$A$9:$N$84,12,FALSE),"")</f>
        <v/>
      </c>
      <c r="Q420" s="292" t="s">
        <v>14</v>
      </c>
      <c r="R420" s="292" t="str">
        <f>IFERROR(VLOOKUP(F420,[1]Trainingsarten!$A$9:$N$84,14,FALSE),"")</f>
        <v/>
      </c>
      <c r="S420" s="293">
        <f>IFERROR(L420/J420,"")</f>
        <v>1.5771812080536913</v>
      </c>
      <c r="T420" s="362">
        <f>T419+(K420-T419)/7</f>
        <v>44.192072458644759</v>
      </c>
      <c r="U420" s="80">
        <f>U419+(K420-U419)/42</f>
        <v>35.632792865409655</v>
      </c>
      <c r="V420" s="294">
        <f t="shared" si="35"/>
        <v>-4.3848007867797278</v>
      </c>
      <c r="W420" s="297">
        <f t="shared" si="34"/>
        <v>1.240207935021113</v>
      </c>
    </row>
    <row r="421" spans="2:23" ht="16" thickBot="1" x14ac:dyDescent="0.25">
      <c r="B421" s="24">
        <f>SUM(H419:H425)</f>
        <v>46.07</v>
      </c>
      <c r="C421" s="298">
        <v>43509</v>
      </c>
      <c r="D421" s="295" t="s">
        <v>53</v>
      </c>
      <c r="E421" s="2111"/>
      <c r="F421" s="1213" t="s">
        <v>91</v>
      </c>
      <c r="G421" s="556">
        <v>4.3912037037037034E-2</v>
      </c>
      <c r="H421" s="1187">
        <v>11.6</v>
      </c>
      <c r="I421" s="328">
        <f t="shared" si="37"/>
        <v>3.7855204342273309E-3</v>
      </c>
      <c r="J421" s="1191">
        <v>134</v>
      </c>
      <c r="K421" s="490">
        <v>73</v>
      </c>
      <c r="L421" s="491">
        <v>217</v>
      </c>
      <c r="M421" s="1190"/>
      <c r="N421" s="127">
        <f>IFERROR((L421/67)/(1/(I421*24)/3.6),"")</f>
        <v>1.0593129181677816</v>
      </c>
      <c r="O421" s="2356" t="s">
        <v>260</v>
      </c>
      <c r="P421" s="291" t="str">
        <f>IFERROR(VLOOKUP(F421,[1]Trainingsarten!$A$9:$N$84,12,FALSE),"")</f>
        <v/>
      </c>
      <c r="Q421" s="292" t="s">
        <v>14</v>
      </c>
      <c r="R421" s="292" t="str">
        <f>IFERROR(VLOOKUP(F421,[1]Trainingsarten!$A$9:$N$84,14,FALSE),"")</f>
        <v/>
      </c>
      <c r="S421" s="293">
        <f>IFERROR(L421/J421,"")</f>
        <v>1.6194029850746268</v>
      </c>
      <c r="T421" s="362">
        <f>T420+(K421-T420)/7</f>
        <v>48.307490678838363</v>
      </c>
      <c r="U421" s="80">
        <f>U420+(K421-U420)/42</f>
        <v>36.522488273376091</v>
      </c>
      <c r="V421" s="294">
        <f t="shared" si="35"/>
        <v>-8.5592795932351038</v>
      </c>
      <c r="W421" s="297">
        <f t="shared" si="34"/>
        <v>1.3226779708230674</v>
      </c>
    </row>
    <row r="422" spans="2:23" ht="15" x14ac:dyDescent="0.2">
      <c r="B422" s="26" t="s">
        <v>9</v>
      </c>
      <c r="C422" s="298">
        <v>43510</v>
      </c>
      <c r="D422" s="295"/>
      <c r="E422" s="2111"/>
      <c r="F422" s="1213"/>
      <c r="G422" s="556"/>
      <c r="H422" s="1187" t="str">
        <f>IFERROR(VLOOKUP(F422,[1]Trainingsarten!$A$9:$K$84,10,FALSE),"")</f>
        <v/>
      </c>
      <c r="I422" s="328" t="str">
        <f t="shared" si="37"/>
        <v/>
      </c>
      <c r="J422" s="1191"/>
      <c r="K422" s="490" t="str">
        <f>IFERROR(VLOOKUP(F422,[1]Trainingsarten!$A$9:$K$84,11,FALSE),"0")</f>
        <v>0</v>
      </c>
      <c r="L422" s="491"/>
      <c r="M422" s="1190"/>
      <c r="N422" s="127" t="str">
        <f>IFERROR((L422/67)/(1/(I422*24)/3.6),"")</f>
        <v/>
      </c>
      <c r="O422" s="2356"/>
      <c r="P422" s="291" t="str">
        <f>IFERROR(VLOOKUP(F422,[1]Trainingsarten!$A$9:$N$84,12,FALSE),"")</f>
        <v/>
      </c>
      <c r="Q422" s="292" t="s">
        <v>14</v>
      </c>
      <c r="R422" s="292" t="str">
        <f>IFERROR(VLOOKUP(F422,[1]Trainingsarten!$A$9:$N$84,14,FALSE),"")</f>
        <v/>
      </c>
      <c r="S422" s="293" t="str">
        <f>IFERROR(L422/J422,"")</f>
        <v/>
      </c>
      <c r="T422" s="362">
        <f>T421+(K422-T421)/7</f>
        <v>41.406420581861454</v>
      </c>
      <c r="U422" s="80">
        <f>U421+(K422-U421)/42</f>
        <v>35.65290521924809</v>
      </c>
      <c r="V422" s="294">
        <f t="shared" si="35"/>
        <v>-11.785002405462272</v>
      </c>
      <c r="W422" s="297">
        <f t="shared" si="34"/>
        <v>1.1613757792592787</v>
      </c>
    </row>
    <row r="423" spans="2:23" ht="16" thickBot="1" x14ac:dyDescent="0.25">
      <c r="B423" s="27">
        <f>SUM(K419:K425)</f>
        <v>307</v>
      </c>
      <c r="C423" s="298">
        <v>43511</v>
      </c>
      <c r="D423" s="295" t="s">
        <v>54</v>
      </c>
      <c r="E423" s="2111"/>
      <c r="F423" s="1213" t="s">
        <v>261</v>
      </c>
      <c r="G423" s="556">
        <v>3.0486111111111113E-2</v>
      </c>
      <c r="H423" s="1187">
        <v>9.5399999999999991</v>
      </c>
      <c r="I423" s="328">
        <f t="shared" si="37"/>
        <v>3.1956091311437229E-3</v>
      </c>
      <c r="J423" s="1191">
        <v>152</v>
      </c>
      <c r="K423" s="490">
        <v>68</v>
      </c>
      <c r="L423" s="491">
        <v>249</v>
      </c>
      <c r="M423" s="1190"/>
      <c r="N423" s="127">
        <f>IFERROR((L423/67)/(1/(I423*24)/3.6),"")</f>
        <v>1.0261053224443821</v>
      </c>
      <c r="O423" s="2356" t="s">
        <v>164</v>
      </c>
      <c r="P423" s="291">
        <f>IFERROR(VLOOKUP(F423,[1]Trainingsarten!$A$9:$N$84,12,FALSE),"")</f>
        <v>248</v>
      </c>
      <c r="Q423" s="292" t="s">
        <v>14</v>
      </c>
      <c r="R423" s="292">
        <f>IFERROR(VLOOKUP(F423,[1]Trainingsarten!$A$9:$N$84,14,FALSE),"")</f>
        <v>273</v>
      </c>
      <c r="S423" s="293">
        <f>IFERROR(L423/J423,"")</f>
        <v>1.638157894736842</v>
      </c>
      <c r="T423" s="362">
        <f>T422+(K423-T422)/7</f>
        <v>45.205503355881248</v>
      </c>
      <c r="U423" s="80">
        <f>U422+(K423-U422)/42</f>
        <v>36.423074142599326</v>
      </c>
      <c r="V423" s="294">
        <f t="shared" si="35"/>
        <v>-5.7535153626133635</v>
      </c>
      <c r="W423" s="297">
        <f t="shared" si="34"/>
        <v>1.2411226789616381</v>
      </c>
    </row>
    <row r="424" spans="2:23" ht="15" x14ac:dyDescent="0.2">
      <c r="B424" s="28" t="s">
        <v>20</v>
      </c>
      <c r="C424" s="298">
        <v>43512</v>
      </c>
      <c r="D424" s="295"/>
      <c r="E424" s="2111"/>
      <c r="F424" s="1213"/>
      <c r="G424" s="556"/>
      <c r="H424" s="1187" t="str">
        <f>IFERROR(VLOOKUP(F424,[1]Trainingsarten!$A$9:$K$84,10,FALSE),"")</f>
        <v/>
      </c>
      <c r="I424" s="328" t="str">
        <f t="shared" si="37"/>
        <v/>
      </c>
      <c r="J424" s="1191"/>
      <c r="K424" s="490" t="str">
        <f>IFERROR(VLOOKUP(F424,[1]Trainingsarten!$A$9:$K$84,11,FALSE),"0")</f>
        <v>0</v>
      </c>
      <c r="L424" s="491"/>
      <c r="M424" s="1190"/>
      <c r="N424" s="127" t="str">
        <f>IFERROR((L424/67)/(1/(I424*24)/3.6),"")</f>
        <v/>
      </c>
      <c r="O424" s="2356"/>
      <c r="P424" s="291" t="str">
        <f>IFERROR(VLOOKUP(F424,[1]Trainingsarten!$A$9:$N$84,12,FALSE),"")</f>
        <v/>
      </c>
      <c r="Q424" s="292" t="s">
        <v>14</v>
      </c>
      <c r="R424" s="292" t="str">
        <f>IFERROR(VLOOKUP(F424,[1]Trainingsarten!$A$9:$N$84,14,FALSE),"")</f>
        <v/>
      </c>
      <c r="S424" s="293" t="str">
        <f>IFERROR(L424/J424,"")</f>
        <v/>
      </c>
      <c r="T424" s="362">
        <f>T423+(K424-T423)/7</f>
        <v>38.74757430504107</v>
      </c>
      <c r="U424" s="80">
        <f>U423+(K424-U423)/42</f>
        <v>35.555858091585058</v>
      </c>
      <c r="V424" s="294">
        <f t="shared" si="35"/>
        <v>-8.7824292132819224</v>
      </c>
      <c r="W424" s="297">
        <f t="shared" si="34"/>
        <v>1.0897662546980238</v>
      </c>
    </row>
    <row r="425" spans="2:23" ht="16" thickBot="1" x14ac:dyDescent="0.25">
      <c r="B425" s="29">
        <f>AVERAGE(W419:W425)</f>
        <v>1.2049704882225538</v>
      </c>
      <c r="C425" s="133">
        <v>43513</v>
      </c>
      <c r="D425" s="362" t="s">
        <v>55</v>
      </c>
      <c r="E425" s="2115"/>
      <c r="F425" s="1256" t="s">
        <v>131</v>
      </c>
      <c r="G425" s="1192">
        <v>5.5381944444444442E-2</v>
      </c>
      <c r="H425" s="1193">
        <v>14.53</v>
      </c>
      <c r="I425" s="1257">
        <f t="shared" si="37"/>
        <v>3.8115584614208152E-3</v>
      </c>
      <c r="J425" s="1258">
        <v>132</v>
      </c>
      <c r="K425" s="533">
        <v>91</v>
      </c>
      <c r="L425" s="534">
        <v>216</v>
      </c>
      <c r="M425" s="684"/>
      <c r="N425" s="77">
        <f>IFERROR((L425/67)/(1/(I425*24)/3.6),"")</f>
        <v>1.0616840094092512</v>
      </c>
      <c r="O425" s="2357" t="s">
        <v>259</v>
      </c>
      <c r="P425" s="1194" t="str">
        <f>IFERROR(VLOOKUP(F425,[1]Trainingsarten!$A$9:$N$84,12,FALSE),"")</f>
        <v/>
      </c>
      <c r="Q425" s="1259" t="s">
        <v>14</v>
      </c>
      <c r="R425" s="1259" t="str">
        <f>IFERROR(VLOOKUP(F425,[1]Trainingsarten!$A$9:$N$84,14,FALSE),"")</f>
        <v/>
      </c>
      <c r="S425" s="43">
        <f>IFERROR(L425/J425,"")</f>
        <v>1.6363636363636365</v>
      </c>
      <c r="T425" s="68">
        <f>T424+(K425-T424)/7</f>
        <v>46.212206547178063</v>
      </c>
      <c r="U425" s="1195">
        <f>U424+(K425-U424)/42</f>
        <v>36.87595670845208</v>
      </c>
      <c r="V425" s="1195">
        <f t="shared" si="35"/>
        <v>-3.1917162134560115</v>
      </c>
      <c r="W425" s="845">
        <f t="shared" ref="W425:W488" si="38">T425/U425</f>
        <v>1.2531798676449277</v>
      </c>
    </row>
    <row r="426" spans="2:23" ht="16" thickBot="1" x14ac:dyDescent="0.25">
      <c r="B426" s="1280">
        <f>B419+1</f>
        <v>8</v>
      </c>
      <c r="C426" s="1281">
        <v>43514</v>
      </c>
      <c r="D426" s="1282"/>
      <c r="E426" s="2153"/>
      <c r="F426" s="1283"/>
      <c r="G426" s="1284"/>
      <c r="H426" s="1285" t="str">
        <f>IFERROR(VLOOKUP(F426,[1]Trainingsarten!$A$9:$K$84,10,FALSE),"")</f>
        <v/>
      </c>
      <c r="I426" s="1286" t="str">
        <f t="shared" si="37"/>
        <v/>
      </c>
      <c r="J426" s="1287"/>
      <c r="K426" s="1288" t="str">
        <f>IFERROR(VLOOKUP(F426,[1]Trainingsarten!$A$9:$K$84,11,FALSE),"0")</f>
        <v>0</v>
      </c>
      <c r="L426" s="1287"/>
      <c r="M426" s="1289"/>
      <c r="N426" s="1290" t="str">
        <f>IFERROR((L426/67)/(1/(I426*24)/3.6),"")</f>
        <v/>
      </c>
      <c r="O426" s="2363"/>
      <c r="P426" s="1291" t="str">
        <f>IFERROR(VLOOKUP(F426,[1]Trainingsarten!$A$9:$N$84,12,FALSE),"")</f>
        <v/>
      </c>
      <c r="Q426" s="1292" t="s">
        <v>14</v>
      </c>
      <c r="R426" s="1292" t="str">
        <f>IFERROR(VLOOKUP(F426,[1]Trainingsarten!$A$9:$N$84,14,FALSE),"")</f>
        <v/>
      </c>
      <c r="S426" s="1293" t="str">
        <f>IFERROR(L426/J426,"")</f>
        <v/>
      </c>
      <c r="T426" s="1209">
        <f>T425+(K426-T425)/7</f>
        <v>39.610462754724054</v>
      </c>
      <c r="U426" s="1210">
        <f>U425+(K426-U425)/42</f>
        <v>35.997957739203223</v>
      </c>
      <c r="V426" s="1294">
        <f t="shared" si="35"/>
        <v>-9.3362498387259834</v>
      </c>
      <c r="W426" s="322">
        <f t="shared" si="38"/>
        <v>1.1003530545174975</v>
      </c>
    </row>
    <row r="427" spans="2:23" ht="15" x14ac:dyDescent="0.2">
      <c r="B427" s="1295" t="s">
        <v>19</v>
      </c>
      <c r="C427" s="7">
        <v>43515</v>
      </c>
      <c r="D427" s="5" t="s">
        <v>56</v>
      </c>
      <c r="E427" s="2098"/>
      <c r="F427" s="1213" t="s">
        <v>49</v>
      </c>
      <c r="G427" s="556">
        <v>3.9120370370370368E-2</v>
      </c>
      <c r="H427" s="1187">
        <v>10.5</v>
      </c>
      <c r="I427" s="656">
        <f t="shared" si="37"/>
        <v>3.7257495590828924E-3</v>
      </c>
      <c r="J427" s="491">
        <v>139</v>
      </c>
      <c r="K427" s="490">
        <v>72</v>
      </c>
      <c r="L427" s="491">
        <v>216</v>
      </c>
      <c r="M427" s="1190"/>
      <c r="N427" s="127">
        <f>IFERROR((L427/67)/(1/(I427*24)/3.6),"")</f>
        <v>1.0377825159914713</v>
      </c>
      <c r="O427" s="2356" t="s">
        <v>164</v>
      </c>
      <c r="P427" s="291">
        <f>IFERROR(VLOOKUP(F427,[1]Trainingsarten!$A$9:$N$84,12,FALSE),"")</f>
        <v>278.45999999999998</v>
      </c>
      <c r="Q427" s="292" t="s">
        <v>14</v>
      </c>
      <c r="R427" s="292">
        <f>IFERROR(VLOOKUP(F427,[1]Trainingsarten!$A$9:$N$84,14,FALSE),"")</f>
        <v>304.97999999999996</v>
      </c>
      <c r="S427" s="293">
        <f>IFERROR(L427/J427,"")</f>
        <v>1.5539568345323742</v>
      </c>
      <c r="T427" s="362">
        <f>T426+(K427-T426)/7</f>
        <v>44.237539504049188</v>
      </c>
      <c r="U427" s="80">
        <f>U426+(K427-U426)/42</f>
        <v>36.855149221603149</v>
      </c>
      <c r="V427" s="294">
        <f t="shared" si="35"/>
        <v>-3.6125050155208314</v>
      </c>
      <c r="W427" s="297">
        <f t="shared" si="38"/>
        <v>1.2003082456146656</v>
      </c>
    </row>
    <row r="428" spans="2:23" ht="16" thickBot="1" x14ac:dyDescent="0.25">
      <c r="B428" s="24">
        <f>SUM(H426:H432)</f>
        <v>46.739999999999995</v>
      </c>
      <c r="C428" s="298">
        <v>43516</v>
      </c>
      <c r="D428" s="295" t="s">
        <v>57</v>
      </c>
      <c r="E428" s="2111"/>
      <c r="F428" s="1213" t="s">
        <v>91</v>
      </c>
      <c r="G428" s="556">
        <v>4.5405092592592594E-2</v>
      </c>
      <c r="H428" s="1187">
        <v>11.62</v>
      </c>
      <c r="I428" s="656">
        <f t="shared" si="37"/>
        <v>3.9074950596034936E-3</v>
      </c>
      <c r="J428" s="491">
        <v>128</v>
      </c>
      <c r="K428" s="490">
        <v>71</v>
      </c>
      <c r="L428" s="491">
        <v>212</v>
      </c>
      <c r="M428" s="1190"/>
      <c r="N428" s="127">
        <f>IFERROR((L428/67)/(1/(I428*24)/3.6),"")</f>
        <v>1.0682508284738099</v>
      </c>
      <c r="O428" s="2356" t="s">
        <v>260</v>
      </c>
      <c r="P428" s="291" t="str">
        <f>IFERROR(VLOOKUP(F428,[1]Trainingsarten!$A$9:$N$84,12,FALSE),"")</f>
        <v/>
      </c>
      <c r="Q428" s="292" t="s">
        <v>14</v>
      </c>
      <c r="R428" s="292" t="str">
        <f>IFERROR(VLOOKUP(F428,[1]Trainingsarten!$A$9:$N$84,14,FALSE),"")</f>
        <v/>
      </c>
      <c r="S428" s="293">
        <f>IFERROR(L428/J428,"")</f>
        <v>1.65625</v>
      </c>
      <c r="T428" s="362">
        <f>T427+(K428-T427)/7</f>
        <v>48.060748146327875</v>
      </c>
      <c r="U428" s="80">
        <f>U427+(K428-U427)/42</f>
        <v>37.668121859184026</v>
      </c>
      <c r="V428" s="294">
        <f t="shared" si="35"/>
        <v>-7.382390282446039</v>
      </c>
      <c r="W428" s="297">
        <f t="shared" si="38"/>
        <v>1.2758997734475572</v>
      </c>
    </row>
    <row r="429" spans="2:23" ht="15" x14ac:dyDescent="0.2">
      <c r="B429" s="26" t="s">
        <v>9</v>
      </c>
      <c r="C429" s="298">
        <v>43517</v>
      </c>
      <c r="D429" s="295"/>
      <c r="E429" s="2111"/>
      <c r="F429" s="1213"/>
      <c r="G429" s="556"/>
      <c r="H429" s="1187" t="str">
        <f>IFERROR(VLOOKUP(F429,[1]Trainingsarten!$A$9:$K$84,10,FALSE),"")</f>
        <v/>
      </c>
      <c r="I429" s="656" t="str">
        <f t="shared" si="37"/>
        <v/>
      </c>
      <c r="J429" s="491"/>
      <c r="K429" s="490" t="str">
        <f>IFERROR(VLOOKUP(F429,[1]Trainingsarten!$A$9:$K$84,11,FALSE),"0")</f>
        <v>0</v>
      </c>
      <c r="L429" s="491"/>
      <c r="M429" s="1190"/>
      <c r="N429" s="127" t="str">
        <f>IFERROR((L429/67)/(1/(I429*24)/3.6),"")</f>
        <v/>
      </c>
      <c r="O429" s="2356"/>
      <c r="P429" s="291" t="str">
        <f>IFERROR(VLOOKUP(F429,[1]Trainingsarten!$A$9:$N$84,12,FALSE),"")</f>
        <v/>
      </c>
      <c r="Q429" s="292" t="s">
        <v>14</v>
      </c>
      <c r="R429" s="292" t="str">
        <f>IFERROR(VLOOKUP(F429,[1]Trainingsarten!$A$9:$N$84,14,FALSE),"")</f>
        <v/>
      </c>
      <c r="S429" s="293" t="str">
        <f>IFERROR(L429/J429,"")</f>
        <v/>
      </c>
      <c r="T429" s="362">
        <f>T428+(K429-T428)/7</f>
        <v>41.194926982566749</v>
      </c>
      <c r="U429" s="80">
        <f>U428+(K429-U428)/42</f>
        <v>36.771261814917743</v>
      </c>
      <c r="V429" s="294">
        <f t="shared" si="35"/>
        <v>-10.392626287143848</v>
      </c>
      <c r="W429" s="297">
        <f t="shared" si="38"/>
        <v>1.120302240100294</v>
      </c>
    </row>
    <row r="430" spans="2:23" ht="16" thickBot="1" x14ac:dyDescent="0.25">
      <c r="B430" s="27">
        <f>SUM(K426:K432)</f>
        <v>312</v>
      </c>
      <c r="C430" s="298">
        <v>43518</v>
      </c>
      <c r="D430" s="295" t="s">
        <v>58</v>
      </c>
      <c r="E430" s="2111"/>
      <c r="F430" s="1213" t="s">
        <v>215</v>
      </c>
      <c r="G430" s="556">
        <v>4.2615740740740739E-2</v>
      </c>
      <c r="H430" s="1187">
        <v>10.6</v>
      </c>
      <c r="I430" s="656">
        <f t="shared" si="37"/>
        <v>4.0203529000698811E-3</v>
      </c>
      <c r="J430" s="491">
        <v>135</v>
      </c>
      <c r="K430" s="490">
        <v>64</v>
      </c>
      <c r="L430" s="491">
        <v>206</v>
      </c>
      <c r="M430" s="1190"/>
      <c r="N430" s="127">
        <f>IFERROR((L430/67)/(1/(I430*24)/3.6),"")</f>
        <v>1.0679977471134892</v>
      </c>
      <c r="O430" s="2356" t="s">
        <v>262</v>
      </c>
      <c r="P430" s="291" t="str">
        <f>IFERROR(VLOOKUP(F430,[1]Trainingsarten!$A$9:$N$84,12,FALSE),"")</f>
        <v/>
      </c>
      <c r="Q430" s="292" t="s">
        <v>14</v>
      </c>
      <c r="R430" s="292" t="str">
        <f>IFERROR(VLOOKUP(F430,[1]Trainingsarten!$A$9:$N$84,14,FALSE),"")</f>
        <v/>
      </c>
      <c r="S430" s="293">
        <f>IFERROR(L430/J430,"")</f>
        <v>1.5259259259259259</v>
      </c>
      <c r="T430" s="362">
        <f>T429+(K430-T429)/7</f>
        <v>44.452794556485784</v>
      </c>
      <c r="U430" s="80">
        <f>U429+(K430-U429)/42</f>
        <v>37.41956510503875</v>
      </c>
      <c r="V430" s="294">
        <f t="shared" si="35"/>
        <v>-4.4236651676490055</v>
      </c>
      <c r="W430" s="297">
        <f t="shared" si="38"/>
        <v>1.1879559378016387</v>
      </c>
    </row>
    <row r="431" spans="2:23" ht="15" x14ac:dyDescent="0.2">
      <c r="B431" s="28" t="s">
        <v>20</v>
      </c>
      <c r="C431" s="298">
        <v>43519</v>
      </c>
      <c r="D431" s="295"/>
      <c r="E431" s="2111"/>
      <c r="F431" s="1213"/>
      <c r="G431" s="556"/>
      <c r="H431" s="1187" t="str">
        <f>IFERROR(VLOOKUP(F431,[1]Trainingsarten!$A$9:$K$84,10,FALSE),"")</f>
        <v/>
      </c>
      <c r="I431" s="656" t="str">
        <f t="shared" si="37"/>
        <v/>
      </c>
      <c r="J431" s="491"/>
      <c r="K431" s="490" t="str">
        <f>IFERROR(VLOOKUP(F431,[1]Trainingsarten!$A$9:$K$84,11,FALSE),"0")</f>
        <v>0</v>
      </c>
      <c r="L431" s="491"/>
      <c r="M431" s="1190"/>
      <c r="N431" s="127" t="str">
        <f>IFERROR((L431/67)/(1/(I431*24)/3.6),"")</f>
        <v/>
      </c>
      <c r="O431" s="2356"/>
      <c r="P431" s="291" t="str">
        <f>IFERROR(VLOOKUP(F431,[1]Trainingsarten!$A$9:$N$84,12,FALSE),"")</f>
        <v/>
      </c>
      <c r="Q431" s="292" t="s">
        <v>14</v>
      </c>
      <c r="R431" s="292" t="str">
        <f>IFERROR(VLOOKUP(F431,[1]Trainingsarten!$A$9:$N$84,14,FALSE),"")</f>
        <v/>
      </c>
      <c r="S431" s="293" t="str">
        <f>IFERROR(L431/J431,"")</f>
        <v/>
      </c>
      <c r="T431" s="362">
        <f>T430+(K431-T430)/7</f>
        <v>38.102395334130669</v>
      </c>
      <c r="U431" s="80">
        <f>U430+(K431-U430)/42</f>
        <v>36.528623078728302</v>
      </c>
      <c r="V431" s="294">
        <f t="shared" si="35"/>
        <v>-7.0332294514470348</v>
      </c>
      <c r="W431" s="297">
        <f t="shared" si="38"/>
        <v>1.0430832624599755</v>
      </c>
    </row>
    <row r="432" spans="2:23" ht="16" thickBot="1" x14ac:dyDescent="0.25">
      <c r="B432" s="29">
        <f>AVERAGE(W426:W432)</f>
        <v>1.1681242038888917</v>
      </c>
      <c r="C432" s="1296">
        <v>43520</v>
      </c>
      <c r="D432" s="1297" t="s">
        <v>59</v>
      </c>
      <c r="E432" s="2154" t="s">
        <v>33</v>
      </c>
      <c r="F432" s="1298" t="s">
        <v>34</v>
      </c>
      <c r="G432" s="1299">
        <v>4.0706018518518523E-2</v>
      </c>
      <c r="H432" s="1300">
        <v>14.02</v>
      </c>
      <c r="I432" s="1301">
        <f t="shared" si="37"/>
        <v>2.9034250013208647E-3</v>
      </c>
      <c r="J432" s="1302">
        <v>165</v>
      </c>
      <c r="K432" s="501">
        <v>105</v>
      </c>
      <c r="L432" s="1302">
        <v>273</v>
      </c>
      <c r="M432" s="1303"/>
      <c r="N432" s="1304">
        <f>IFERROR((L432/67)/(1/(I432*24)/3.6),"")</f>
        <v>1.0221442715097837</v>
      </c>
      <c r="O432" s="2364" t="s">
        <v>164</v>
      </c>
      <c r="P432" s="1305" t="str">
        <f>IFERROR(VLOOKUP(F432,[1]Trainingsarten!$A$9:$N$84,12,FALSE),"")</f>
        <v/>
      </c>
      <c r="Q432" s="1306" t="s">
        <v>14</v>
      </c>
      <c r="R432" s="1306" t="str">
        <f>IFERROR(VLOOKUP(F432,[1]Trainingsarten!$A$9:$N$84,14,FALSE),"")</f>
        <v/>
      </c>
      <c r="S432" s="43">
        <f>IFERROR(L432/J432,"")</f>
        <v>1.6545454545454545</v>
      </c>
      <c r="T432" s="45">
        <f>T431+(K432-T431)/7</f>
        <v>47.65919600068343</v>
      </c>
      <c r="U432" s="315">
        <f>U431+(K432-U431)/42</f>
        <v>38.1588939578062</v>
      </c>
      <c r="V432" s="315">
        <f t="shared" si="35"/>
        <v>-1.5737722554023676</v>
      </c>
      <c r="W432" s="82">
        <f t="shared" si="38"/>
        <v>1.2489669132806127</v>
      </c>
    </row>
    <row r="433" spans="2:23" ht="16" thickBot="1" x14ac:dyDescent="0.25">
      <c r="B433" s="1307">
        <f>B426+1</f>
        <v>9</v>
      </c>
      <c r="C433" s="358">
        <v>43521</v>
      </c>
      <c r="D433" s="50"/>
      <c r="E433" s="2101"/>
      <c r="F433" s="1218"/>
      <c r="G433" s="1184"/>
      <c r="H433" s="1185" t="str">
        <f>IFERROR(VLOOKUP(F433,[1]Trainingsarten!$A$9:$K$84,10,FALSE),"")</f>
        <v/>
      </c>
      <c r="I433" s="54" t="str">
        <f t="shared" si="37"/>
        <v/>
      </c>
      <c r="J433" s="1219"/>
      <c r="K433" s="512" t="str">
        <f>IFERROR(VLOOKUP(F433,[1]Trainingsarten!$A$9:$K$84,11,FALSE),"0")</f>
        <v>0</v>
      </c>
      <c r="L433" s="513"/>
      <c r="M433" s="761"/>
      <c r="N433" s="59" t="str">
        <f>IFERROR((L433/67)/(1/(I433*24)/3.6),"")</f>
        <v/>
      </c>
      <c r="O433" s="2355"/>
      <c r="P433" s="319" t="str">
        <f>IFERROR(VLOOKUP(F433,[1]Trainingsarten!$A$9:$N$84,12,FALSE),"")</f>
        <v/>
      </c>
      <c r="Q433" s="61" t="s">
        <v>14</v>
      </c>
      <c r="R433" s="61" t="str">
        <f>IFERROR(VLOOKUP(F433,[1]Trainingsarten!$A$9:$N$84,14,FALSE),"")</f>
        <v/>
      </c>
      <c r="S433" s="1308" t="str">
        <f>IFERROR(L433/J433,"")</f>
        <v/>
      </c>
      <c r="T433" s="2">
        <f>T432+(K433-T432)/7</f>
        <v>40.850739429157223</v>
      </c>
      <c r="U433" s="3">
        <f>U432+(K433-U432)/42</f>
        <v>37.250348863572718</v>
      </c>
      <c r="V433" s="321">
        <f t="shared" si="35"/>
        <v>-9.5003020428772302</v>
      </c>
      <c r="W433" s="1309">
        <f t="shared" si="38"/>
        <v>1.0966538750756598</v>
      </c>
    </row>
    <row r="434" spans="2:23" ht="15" x14ac:dyDescent="0.2">
      <c r="B434" s="1310" t="s">
        <v>19</v>
      </c>
      <c r="C434" s="298">
        <v>43522</v>
      </c>
      <c r="D434" s="295"/>
      <c r="E434" s="2111"/>
      <c r="F434" s="1213"/>
      <c r="G434" s="556"/>
      <c r="H434" s="1187" t="str">
        <f>IFERROR(VLOOKUP(F434,[1]Trainingsarten!$A$9:$K$84,10,FALSE),"")</f>
        <v/>
      </c>
      <c r="I434" s="328" t="str">
        <f t="shared" si="37"/>
        <v/>
      </c>
      <c r="J434" s="1191"/>
      <c r="K434" s="490" t="str">
        <f>IFERROR(VLOOKUP(F434,[1]Trainingsarten!$A$9:$K$84,11,FALSE),"0")</f>
        <v>0</v>
      </c>
      <c r="L434" s="491"/>
      <c r="M434" s="1190"/>
      <c r="N434" s="127" t="str">
        <f>IFERROR((L434/67)/(1/(I434*24)/3.6),"")</f>
        <v/>
      </c>
      <c r="O434" s="2356"/>
      <c r="P434" s="291" t="str">
        <f>IFERROR(VLOOKUP(F434,[1]Trainingsarten!$A$9:$N$84,12,FALSE),"")</f>
        <v/>
      </c>
      <c r="Q434" s="292" t="s">
        <v>14</v>
      </c>
      <c r="R434" s="292" t="str">
        <f>IFERROR(VLOOKUP(F434,[1]Trainingsarten!$A$9:$N$84,14,FALSE),"")</f>
        <v/>
      </c>
      <c r="S434" s="293" t="str">
        <f>IFERROR(L434/J434,"")</f>
        <v/>
      </c>
      <c r="T434" s="362">
        <f>T433+(K434-T433)/7</f>
        <v>35.014919510706193</v>
      </c>
      <c r="U434" s="80">
        <f>U433+(K434-U433)/42</f>
        <v>36.363435795392412</v>
      </c>
      <c r="V434" s="294">
        <f t="shared" si="35"/>
        <v>-3.6003905655845045</v>
      </c>
      <c r="W434" s="297">
        <f t="shared" si="38"/>
        <v>0.96291559762740875</v>
      </c>
    </row>
    <row r="435" spans="2:23" ht="16" thickBot="1" x14ac:dyDescent="0.25">
      <c r="B435" s="24">
        <f>SUM(H433:H439)</f>
        <v>10.58</v>
      </c>
      <c r="C435" s="298">
        <v>43523</v>
      </c>
      <c r="D435" s="295" t="s">
        <v>60</v>
      </c>
      <c r="E435" s="2111"/>
      <c r="F435" s="1213" t="s">
        <v>91</v>
      </c>
      <c r="G435" s="556">
        <v>4.1203703703703708E-2</v>
      </c>
      <c r="H435" s="1187">
        <v>10.58</v>
      </c>
      <c r="I435" s="328">
        <f t="shared" si="37"/>
        <v>3.8944899530910875E-3</v>
      </c>
      <c r="J435" s="1191">
        <v>128</v>
      </c>
      <c r="K435" s="490">
        <v>63</v>
      </c>
      <c r="L435" s="491">
        <v>213</v>
      </c>
      <c r="M435" s="1190"/>
      <c r="N435" s="127">
        <f>IFERROR((L435/67)/(1/(I435*24)/3.6),"")</f>
        <v>1.0697175746974015</v>
      </c>
      <c r="O435" s="2356" t="s">
        <v>260</v>
      </c>
      <c r="P435" s="291" t="str">
        <f>IFERROR(VLOOKUP(F435,[1]Trainingsarten!$A$9:$N$84,12,FALSE),"")</f>
        <v/>
      </c>
      <c r="Q435" s="292" t="s">
        <v>14</v>
      </c>
      <c r="R435" s="292" t="str">
        <f>IFERROR(VLOOKUP(F435,[1]Trainingsarten!$A$9:$N$84,14,FALSE),"")</f>
        <v/>
      </c>
      <c r="S435" s="293">
        <f>IFERROR(L435/J435,"")</f>
        <v>1.6640625</v>
      </c>
      <c r="T435" s="362">
        <f>T434+(K435-T434)/7</f>
        <v>39.012788152033878</v>
      </c>
      <c r="U435" s="80">
        <f>U434+(K435-U434)/42</f>
        <v>36.997639705025925</v>
      </c>
      <c r="V435" s="294">
        <f t="shared" si="35"/>
        <v>1.3485162846862195</v>
      </c>
      <c r="W435" s="297">
        <f t="shared" si="38"/>
        <v>1.054466946082893</v>
      </c>
    </row>
    <row r="436" spans="2:23" ht="15" x14ac:dyDescent="0.2">
      <c r="B436" s="26" t="s">
        <v>9</v>
      </c>
      <c r="C436" s="298">
        <v>43524</v>
      </c>
      <c r="D436" s="295"/>
      <c r="E436" s="2111"/>
      <c r="F436" s="1213"/>
      <c r="G436" s="556"/>
      <c r="H436" s="1187" t="str">
        <f>IFERROR(VLOOKUP(F436,[1]Trainingsarten!$A$9:$K$84,10,FALSE),"")</f>
        <v/>
      </c>
      <c r="I436" s="328" t="str">
        <f t="shared" si="37"/>
        <v/>
      </c>
      <c r="J436" s="1191"/>
      <c r="K436" s="490" t="str">
        <f>IFERROR(VLOOKUP(F436,[1]Trainingsarten!$A$9:$K$84,11,FALSE),"0")</f>
        <v>0</v>
      </c>
      <c r="L436" s="491"/>
      <c r="M436" s="1190"/>
      <c r="N436" s="127" t="str">
        <f>IFERROR((L436/67)/(1/(I436*24)/3.6),"")</f>
        <v/>
      </c>
      <c r="O436" s="2356"/>
      <c r="P436" s="291" t="str">
        <f>IFERROR(VLOOKUP(F436,[1]Trainingsarten!$A$9:$N$84,12,FALSE),"")</f>
        <v/>
      </c>
      <c r="Q436" s="292" t="s">
        <v>14</v>
      </c>
      <c r="R436" s="292" t="str">
        <f>IFERROR(VLOOKUP(F436,[1]Trainingsarten!$A$9:$N$84,14,FALSE),"")</f>
        <v/>
      </c>
      <c r="S436" s="293" t="str">
        <f>IFERROR(L436/J436,"")</f>
        <v/>
      </c>
      <c r="T436" s="362">
        <f>T435+(K436-T435)/7</f>
        <v>33.439532701743325</v>
      </c>
      <c r="U436" s="80">
        <f>U435+(K436-U435)/42</f>
        <v>36.116743521572928</v>
      </c>
      <c r="V436" s="294">
        <f t="shared" si="35"/>
        <v>-2.0151484470079524</v>
      </c>
      <c r="W436" s="297">
        <f t="shared" si="38"/>
        <v>0.92587341607278417</v>
      </c>
    </row>
    <row r="437" spans="2:23" ht="16" thickBot="1" x14ac:dyDescent="0.25">
      <c r="B437" s="27">
        <f>SUM(K433:K439)</f>
        <v>63</v>
      </c>
      <c r="C437" s="298">
        <v>43525</v>
      </c>
      <c r="D437" s="295"/>
      <c r="E437" s="2111"/>
      <c r="F437" s="1213"/>
      <c r="G437" s="556"/>
      <c r="H437" s="1187" t="str">
        <f>IFERROR(VLOOKUP(F437,[1]Trainingsarten!$A$9:$K$84,10,FALSE),"")</f>
        <v/>
      </c>
      <c r="I437" s="328" t="str">
        <f t="shared" si="37"/>
        <v/>
      </c>
      <c r="J437" s="1191"/>
      <c r="K437" s="490" t="str">
        <f>IFERROR(VLOOKUP(F437,[1]Trainingsarten!$A$9:$K$84,11,FALSE),"0")</f>
        <v>0</v>
      </c>
      <c r="L437" s="491"/>
      <c r="M437" s="1190"/>
      <c r="N437" s="127" t="str">
        <f>IFERROR((L437/67)/(1/(I437*24)/3.6),"")</f>
        <v/>
      </c>
      <c r="O437" s="2356"/>
      <c r="P437" s="291" t="str">
        <f>IFERROR(VLOOKUP(F437,[1]Trainingsarten!$A$9:$N$84,12,FALSE),"")</f>
        <v/>
      </c>
      <c r="Q437" s="292" t="s">
        <v>14</v>
      </c>
      <c r="R437" s="292" t="str">
        <f>IFERROR(VLOOKUP(F437,[1]Trainingsarten!$A$9:$N$84,14,FALSE),"")</f>
        <v/>
      </c>
      <c r="S437" s="293" t="str">
        <f>IFERROR(L437/J437,"")</f>
        <v/>
      </c>
      <c r="T437" s="362">
        <f>T436+(K437-T436)/7</f>
        <v>28.662456601494277</v>
      </c>
      <c r="U437" s="80">
        <f>U436+(K437-U436)/42</f>
        <v>35.256821056773575</v>
      </c>
      <c r="V437" s="294">
        <f t="shared" si="35"/>
        <v>2.6772108198296038</v>
      </c>
      <c r="W437" s="297">
        <f t="shared" si="38"/>
        <v>0.81296202386878602</v>
      </c>
    </row>
    <row r="438" spans="2:23" ht="15" x14ac:dyDescent="0.2">
      <c r="B438" s="28" t="s">
        <v>20</v>
      </c>
      <c r="C438" s="298">
        <v>43526</v>
      </c>
      <c r="D438" s="295"/>
      <c r="E438" s="2111"/>
      <c r="F438" s="1213"/>
      <c r="G438" s="556"/>
      <c r="H438" s="1187" t="str">
        <f>IFERROR(VLOOKUP(F438,[1]Trainingsarten!$A$9:$K$84,10,FALSE),"")</f>
        <v/>
      </c>
      <c r="I438" s="328" t="str">
        <f t="shared" si="37"/>
        <v/>
      </c>
      <c r="J438" s="1191"/>
      <c r="K438" s="490" t="str">
        <f>IFERROR(VLOOKUP(F438,[1]Trainingsarten!$A$9:$K$84,11,FALSE),"0")</f>
        <v>0</v>
      </c>
      <c r="L438" s="491"/>
      <c r="M438" s="1190"/>
      <c r="N438" s="127" t="str">
        <f>IFERROR((L438/67)/(1/(I438*24)/3.6),"")</f>
        <v/>
      </c>
      <c r="O438" s="2356"/>
      <c r="P438" s="291" t="str">
        <f>IFERROR(VLOOKUP(F438,[1]Trainingsarten!$A$9:$N$84,12,FALSE),"")</f>
        <v/>
      </c>
      <c r="Q438" s="292" t="s">
        <v>14</v>
      </c>
      <c r="R438" s="292" t="str">
        <f>IFERROR(VLOOKUP(F438,[1]Trainingsarten!$A$9:$N$84,14,FALSE),"")</f>
        <v/>
      </c>
      <c r="S438" s="293" t="str">
        <f>IFERROR(L438/J438,"")</f>
        <v/>
      </c>
      <c r="T438" s="362">
        <f>T437+(K438-T437)/7</f>
        <v>24.567819944137952</v>
      </c>
      <c r="U438" s="80">
        <f>U437+(K438-U437)/42</f>
        <v>34.417372936374207</v>
      </c>
      <c r="V438" s="294">
        <f t="shared" si="35"/>
        <v>6.5943644552792975</v>
      </c>
      <c r="W438" s="297">
        <f t="shared" si="38"/>
        <v>0.71382031364088527</v>
      </c>
    </row>
    <row r="439" spans="2:23" ht="16" thickBot="1" x14ac:dyDescent="0.25">
      <c r="B439" s="29">
        <f>AVERAGE(W433:W439)</f>
        <v>0.88478017546403109</v>
      </c>
      <c r="C439" s="133">
        <v>43527</v>
      </c>
      <c r="D439" s="362"/>
      <c r="E439" s="2115"/>
      <c r="F439" s="1256"/>
      <c r="G439" s="1192"/>
      <c r="H439" s="1193" t="str">
        <f>IFERROR(VLOOKUP(F439,[1]Trainingsarten!$A$9:$K$84,10,FALSE),"")</f>
        <v/>
      </c>
      <c r="I439" s="1257" t="str">
        <f t="shared" si="37"/>
        <v/>
      </c>
      <c r="J439" s="1258"/>
      <c r="K439" s="533" t="str">
        <f>IFERROR(VLOOKUP(F439,[1]Trainingsarten!$A$9:$K$84,11,FALSE),"0")</f>
        <v>0</v>
      </c>
      <c r="L439" s="534"/>
      <c r="M439" s="684"/>
      <c r="N439" s="1311" t="str">
        <f>IFERROR((L439/67)/(1/(I439*24)/3.6),"")</f>
        <v/>
      </c>
      <c r="O439" s="2357"/>
      <c r="P439" s="1194" t="str">
        <f>IFERROR(VLOOKUP(F439,[1]Trainingsarten!$A$9:$N$84,12,FALSE),"")</f>
        <v/>
      </c>
      <c r="Q439" s="1259" t="s">
        <v>14</v>
      </c>
      <c r="R439" s="1259" t="str">
        <f>IFERROR(VLOOKUP(F439,[1]Trainingsarten!$A$9:$N$84,14,FALSE),"")</f>
        <v/>
      </c>
      <c r="S439" s="43" t="str">
        <f>IFERROR(L439/J439,"")</f>
        <v/>
      </c>
      <c r="T439" s="68">
        <f>T438+(K439-T438)/7</f>
        <v>21.058131380689673</v>
      </c>
      <c r="U439" s="1195">
        <f>U438+(K439-U438)/42</f>
        <v>33.597911675984342</v>
      </c>
      <c r="V439" s="1195">
        <f t="shared" si="35"/>
        <v>9.849552992236255</v>
      </c>
      <c r="W439" s="845">
        <f t="shared" si="38"/>
        <v>0.6267690558798017</v>
      </c>
    </row>
    <row r="440" spans="2:23" ht="16" thickBot="1" x14ac:dyDescent="0.25">
      <c r="B440" s="1312">
        <f>B433+1</f>
        <v>10</v>
      </c>
      <c r="C440" s="1313">
        <v>43528</v>
      </c>
      <c r="D440" s="1314"/>
      <c r="E440" s="2155"/>
      <c r="F440" s="1315"/>
      <c r="G440" s="1316"/>
      <c r="H440" s="1317" t="str">
        <f>IFERROR(VLOOKUP(F440,[1]Trainingsarten!$A$9:$K$84,10,FALSE),"")</f>
        <v/>
      </c>
      <c r="I440" s="1318" t="str">
        <f t="shared" si="37"/>
        <v/>
      </c>
      <c r="J440" s="1319"/>
      <c r="K440" s="1320" t="str">
        <f>IFERROR(VLOOKUP(F440,[1]Trainingsarten!$A$9:$K$84,11,FALSE),"0")</f>
        <v>0</v>
      </c>
      <c r="L440" s="1319"/>
      <c r="M440" s="1321"/>
      <c r="N440" s="1322" t="str">
        <f>IFERROR((L440/67)/(1/(I440*24)/3.6),"")</f>
        <v/>
      </c>
      <c r="O440" s="2365"/>
      <c r="P440" s="1323" t="str">
        <f>IFERROR(VLOOKUP(F440,[1]Trainingsarten!$A$9:$N$84,12,FALSE),"")</f>
        <v/>
      </c>
      <c r="Q440" s="1324" t="s">
        <v>14</v>
      </c>
      <c r="R440" s="1324" t="str">
        <f>IFERROR(VLOOKUP(F440,[1]Trainingsarten!$A$9:$N$84,14,FALSE),"")</f>
        <v/>
      </c>
      <c r="S440" s="1325" t="str">
        <f>IFERROR(L440/J440,"")</f>
        <v/>
      </c>
      <c r="T440" s="1209">
        <f>T439+(K440-T439)/7</f>
        <v>18.049826897734004</v>
      </c>
      <c r="U440" s="1210">
        <f>U439+(K440-U439)/42</f>
        <v>32.797961397984714</v>
      </c>
      <c r="V440" s="1326">
        <f t="shared" si="35"/>
        <v>12.539780295294669</v>
      </c>
      <c r="W440" s="322">
        <f t="shared" si="38"/>
        <v>0.55033380516275265</v>
      </c>
    </row>
    <row r="441" spans="2:23" ht="15" x14ac:dyDescent="0.2">
      <c r="B441" s="1327" t="s">
        <v>19</v>
      </c>
      <c r="C441" s="7">
        <v>43529</v>
      </c>
      <c r="D441" s="5" t="s">
        <v>61</v>
      </c>
      <c r="E441" s="2098"/>
      <c r="F441" s="1213" t="s">
        <v>91</v>
      </c>
      <c r="G441" s="556">
        <v>4.4756944444444446E-2</v>
      </c>
      <c r="H441" s="1187">
        <v>11.6</v>
      </c>
      <c r="I441" s="656">
        <f t="shared" si="37"/>
        <v>3.8583572796934869E-3</v>
      </c>
      <c r="J441" s="491">
        <v>137</v>
      </c>
      <c r="K441" s="490">
        <v>70</v>
      </c>
      <c r="L441" s="491">
        <v>215</v>
      </c>
      <c r="M441" s="1190"/>
      <c r="N441" s="127">
        <f>IFERROR((L441/67)/(1/(I441*24)/3.6),"")</f>
        <v>1.0697439526505406</v>
      </c>
      <c r="O441" s="2356" t="s">
        <v>260</v>
      </c>
      <c r="P441" s="291" t="str">
        <f>IFERROR(VLOOKUP(F441,[1]Trainingsarten!$A$9:$N$84,12,FALSE),"")</f>
        <v/>
      </c>
      <c r="Q441" s="292" t="s">
        <v>14</v>
      </c>
      <c r="R441" s="292" t="str">
        <f>IFERROR(VLOOKUP(F441,[1]Trainingsarten!$A$9:$N$84,14,FALSE),"")</f>
        <v/>
      </c>
      <c r="S441" s="293">
        <f>IFERROR(L441/J441,"")</f>
        <v>1.5693430656934306</v>
      </c>
      <c r="T441" s="362">
        <f>T440+(K441-T440)/7</f>
        <v>25.471280198057716</v>
      </c>
      <c r="U441" s="80">
        <f>U440+(K441-U440)/42</f>
        <v>33.683724221842219</v>
      </c>
      <c r="V441" s="294">
        <f t="shared" si="35"/>
        <v>14.74813450025071</v>
      </c>
      <c r="W441" s="297">
        <f t="shared" si="38"/>
        <v>0.75618954811240435</v>
      </c>
    </row>
    <row r="442" spans="2:23" ht="16" thickBot="1" x14ac:dyDescent="0.25">
      <c r="B442" s="24">
        <f>SUM(H440:H446)</f>
        <v>64.66</v>
      </c>
      <c r="C442" s="298">
        <v>43530</v>
      </c>
      <c r="D442" s="295" t="s">
        <v>62</v>
      </c>
      <c r="E442" s="2111"/>
      <c r="F442" s="1213" t="s">
        <v>91</v>
      </c>
      <c r="G442" s="556">
        <v>4.3935185185185188E-2</v>
      </c>
      <c r="H442" s="1187">
        <v>11.55</v>
      </c>
      <c r="I442" s="656">
        <f t="shared" si="37"/>
        <v>3.8039121372454706E-3</v>
      </c>
      <c r="J442" s="491">
        <v>139</v>
      </c>
      <c r="K442" s="490">
        <v>71</v>
      </c>
      <c r="L442" s="491">
        <v>219</v>
      </c>
      <c r="M442" s="1190"/>
      <c r="N442" s="127">
        <f>IFERROR((L442/67)/(1/(I442*24)/3.6),"")</f>
        <v>1.0742702074045356</v>
      </c>
      <c r="O442" s="2356" t="s">
        <v>260</v>
      </c>
      <c r="P442" s="291" t="str">
        <f>IFERROR(VLOOKUP(F442,[1]Trainingsarten!$A$9:$N$84,12,FALSE),"")</f>
        <v/>
      </c>
      <c r="Q442" s="292" t="s">
        <v>14</v>
      </c>
      <c r="R442" s="292" t="str">
        <f>IFERROR(VLOOKUP(F442,[1]Trainingsarten!$A$9:$N$84,14,FALSE),"")</f>
        <v/>
      </c>
      <c r="S442" s="293">
        <f>IFERROR(L442/J442,"")</f>
        <v>1.5755395683453237</v>
      </c>
      <c r="T442" s="362">
        <f>T441+(K442-T441)/7</f>
        <v>31.975383026906613</v>
      </c>
      <c r="U442" s="80">
        <f>U441+(K442-U441)/42</f>
        <v>34.572206978465026</v>
      </c>
      <c r="V442" s="294">
        <f t="shared" ref="V442:V505" si="39">U441-T441</f>
        <v>8.2124440237845029</v>
      </c>
      <c r="W442" s="297">
        <f t="shared" si="38"/>
        <v>0.92488694883795031</v>
      </c>
    </row>
    <row r="443" spans="2:23" ht="15" x14ac:dyDescent="0.2">
      <c r="B443" s="26" t="s">
        <v>9</v>
      </c>
      <c r="C443" s="298">
        <v>43531</v>
      </c>
      <c r="D443" s="295" t="s">
        <v>63</v>
      </c>
      <c r="E443" s="2111"/>
      <c r="F443" s="1213" t="s">
        <v>146</v>
      </c>
      <c r="G443" s="556">
        <v>3.8240740740740742E-2</v>
      </c>
      <c r="H443" s="1187">
        <v>10.02</v>
      </c>
      <c r="I443" s="656">
        <f t="shared" si="37"/>
        <v>3.8164411916906931E-3</v>
      </c>
      <c r="J443" s="491">
        <v>146</v>
      </c>
      <c r="K443" s="490">
        <v>68</v>
      </c>
      <c r="L443" s="491">
        <v>208</v>
      </c>
      <c r="M443" s="1190"/>
      <c r="N443" s="127">
        <f>IFERROR((L443/67)/(1/(I443*24)/3.6),"")</f>
        <v>1.0236720588673403</v>
      </c>
      <c r="O443" s="2356" t="s">
        <v>164</v>
      </c>
      <c r="P443" s="291" t="str">
        <f>IFERROR(VLOOKUP(F443,[1]Trainingsarten!$A$9:$N$84,12,FALSE),"")</f>
        <v/>
      </c>
      <c r="Q443" s="292" t="s">
        <v>14</v>
      </c>
      <c r="R443" s="292" t="str">
        <f>IFERROR(VLOOKUP(F443,[1]Trainingsarten!$A$9:$N$84,14,FALSE),"")</f>
        <v/>
      </c>
      <c r="S443" s="293">
        <f>IFERROR(L443/J443,"")</f>
        <v>1.4246575342465753</v>
      </c>
      <c r="T443" s="362">
        <f>T442+(K443-T442)/7</f>
        <v>37.121756880205666</v>
      </c>
      <c r="U443" s="80">
        <f>U442+(K443-U442)/42</f>
        <v>35.368106812311098</v>
      </c>
      <c r="V443" s="294">
        <f t="shared" si="39"/>
        <v>2.5968239515584131</v>
      </c>
      <c r="W443" s="297">
        <f t="shared" si="38"/>
        <v>1.0495828085229642</v>
      </c>
    </row>
    <row r="444" spans="2:23" ht="16" thickBot="1" x14ac:dyDescent="0.25">
      <c r="B444" s="27">
        <f>SUM(K440:K446)</f>
        <v>398</v>
      </c>
      <c r="C444" s="298">
        <v>43532</v>
      </c>
      <c r="D444" s="295" t="s">
        <v>65</v>
      </c>
      <c r="E444" s="2111"/>
      <c r="F444" s="1213" t="s">
        <v>215</v>
      </c>
      <c r="G444" s="556">
        <v>4.207175925925926E-2</v>
      </c>
      <c r="H444" s="1187">
        <v>10.7</v>
      </c>
      <c r="I444" s="656">
        <f t="shared" si="37"/>
        <v>3.9319401176877815E-3</v>
      </c>
      <c r="J444" s="491">
        <v>135</v>
      </c>
      <c r="K444" s="490">
        <v>64</v>
      </c>
      <c r="L444" s="491">
        <v>213</v>
      </c>
      <c r="M444" s="1190"/>
      <c r="N444" s="127">
        <f>IFERROR((L444/67)/(1/(I444*24)/3.6),"")</f>
        <v>1.0800041846840567</v>
      </c>
      <c r="O444" s="2356" t="s">
        <v>103</v>
      </c>
      <c r="P444" s="291" t="str">
        <f>IFERROR(VLOOKUP(F444,[1]Trainingsarten!$A$9:$N$84,12,FALSE),"")</f>
        <v/>
      </c>
      <c r="Q444" s="292" t="s">
        <v>14</v>
      </c>
      <c r="R444" s="292" t="str">
        <f>IFERROR(VLOOKUP(F444,[1]Trainingsarten!$A$9:$N$84,14,FALSE),"")</f>
        <v/>
      </c>
      <c r="S444" s="293">
        <f>IFERROR(L444/J444,"")</f>
        <v>1.5777777777777777</v>
      </c>
      <c r="T444" s="362">
        <f>T443+(K444-T443)/7</f>
        <v>40.961505897319142</v>
      </c>
      <c r="U444" s="80">
        <f>U443+(K444-U443)/42</f>
        <v>36.049818554875117</v>
      </c>
      <c r="V444" s="294">
        <f t="shared" si="39"/>
        <v>-1.7536500678945686</v>
      </c>
      <c r="W444" s="297">
        <f t="shared" si="38"/>
        <v>1.1362472139760549</v>
      </c>
    </row>
    <row r="445" spans="2:23" ht="15" x14ac:dyDescent="0.2">
      <c r="B445" s="28" t="s">
        <v>20</v>
      </c>
      <c r="C445" s="298">
        <v>43533</v>
      </c>
      <c r="D445" s="295" t="s">
        <v>66</v>
      </c>
      <c r="E445" s="2111"/>
      <c r="F445" s="1213" t="s">
        <v>263</v>
      </c>
      <c r="G445" s="556">
        <v>8.2233796296296291E-2</v>
      </c>
      <c r="H445" s="1187">
        <v>20.79</v>
      </c>
      <c r="I445" s="656">
        <f t="shared" si="37"/>
        <v>3.9554495573014088E-3</v>
      </c>
      <c r="J445" s="491">
        <v>143</v>
      </c>
      <c r="K445" s="490">
        <v>125</v>
      </c>
      <c r="L445" s="491">
        <v>213</v>
      </c>
      <c r="M445" s="1190"/>
      <c r="N445" s="127">
        <f>IFERROR((L445/67)/(1/(I445*24)/3.6),"")</f>
        <v>1.0864616312377504</v>
      </c>
      <c r="O445" s="2356" t="s">
        <v>259</v>
      </c>
      <c r="P445" s="291" t="str">
        <f>IFERROR(VLOOKUP(F445,[1]Trainingsarten!$A$9:$N$84,12,FALSE),"")</f>
        <v/>
      </c>
      <c r="Q445" s="292" t="s">
        <v>14</v>
      </c>
      <c r="R445" s="292" t="str">
        <f>IFERROR(VLOOKUP(F445,[1]Trainingsarten!$A$9:$N$84,14,FALSE),"")</f>
        <v/>
      </c>
      <c r="S445" s="293">
        <f>IFERROR(L445/J445,"")</f>
        <v>1.4895104895104896</v>
      </c>
      <c r="T445" s="362">
        <f>T444+(K445-T444)/7</f>
        <v>52.967005054844975</v>
      </c>
      <c r="U445" s="80">
        <f>U444+(K445-U444)/42</f>
        <v>38.167680017854281</v>
      </c>
      <c r="V445" s="294">
        <f t="shared" si="39"/>
        <v>-4.9116873424440257</v>
      </c>
      <c r="W445" s="297">
        <f t="shared" si="38"/>
        <v>1.3877449462494913</v>
      </c>
    </row>
    <row r="446" spans="2:23" ht="16" thickBot="1" x14ac:dyDescent="0.25">
      <c r="B446" s="29">
        <f>AVERAGE(W440:W446)</f>
        <v>1.0033561469348711</v>
      </c>
      <c r="C446" s="247">
        <v>43534</v>
      </c>
      <c r="D446" s="45"/>
      <c r="E446" s="2109"/>
      <c r="F446" s="1214"/>
      <c r="G446" s="560"/>
      <c r="H446" s="1215" t="str">
        <f>IFERROR(VLOOKUP(F446,[1]Trainingsarten!$A$9:$K$84,10,FALSE),"")</f>
        <v/>
      </c>
      <c r="I446" s="661" t="str">
        <f t="shared" si="37"/>
        <v/>
      </c>
      <c r="J446" s="502"/>
      <c r="K446" s="501" t="str">
        <f>IFERROR(VLOOKUP(F446,[1]Trainingsarten!$A$9:$K$84,11,FALSE),"0")</f>
        <v>0</v>
      </c>
      <c r="L446" s="502"/>
      <c r="M446" s="1216"/>
      <c r="N446" s="40" t="str">
        <f>IFERROR((L446/67)/(1/(I446*24)/3.6),"")</f>
        <v/>
      </c>
      <c r="O446" s="2359"/>
      <c r="P446" s="313" t="str">
        <f>IFERROR(VLOOKUP(F446,[1]Trainingsarten!$A$9:$N$84,12,FALSE),"")</f>
        <v/>
      </c>
      <c r="Q446" s="314" t="s">
        <v>14</v>
      </c>
      <c r="R446" s="314" t="str">
        <f>IFERROR(VLOOKUP(F446,[1]Trainingsarten!$A$9:$N$84,14,FALSE),"")</f>
        <v/>
      </c>
      <c r="S446" s="43" t="str">
        <f>IFERROR(L446/J446,"")</f>
        <v/>
      </c>
      <c r="T446" s="45">
        <f>T445+(K446-T445)/7</f>
        <v>45.400290047009982</v>
      </c>
      <c r="U446" s="315">
        <f>U445+(K446-U445)/42</f>
        <v>37.258925731714896</v>
      </c>
      <c r="V446" s="315">
        <f t="shared" si="39"/>
        <v>-14.799325036990695</v>
      </c>
      <c r="W446" s="82">
        <f t="shared" si="38"/>
        <v>1.2185077576824803</v>
      </c>
    </row>
    <row r="447" spans="2:23" ht="16" thickBot="1" x14ac:dyDescent="0.25">
      <c r="B447" s="1328">
        <f>B440+1</f>
        <v>11</v>
      </c>
      <c r="C447" s="358">
        <v>43535</v>
      </c>
      <c r="D447" s="50"/>
      <c r="E447" s="2101"/>
      <c r="F447" s="1218"/>
      <c r="G447" s="1184"/>
      <c r="H447" s="1185" t="str">
        <f>IFERROR(VLOOKUP(F447,[1]Trainingsarten!$A$9:$K$84,10,FALSE),"")</f>
        <v/>
      </c>
      <c r="I447" s="54" t="str">
        <f t="shared" si="37"/>
        <v/>
      </c>
      <c r="J447" s="1219"/>
      <c r="K447" s="512" t="str">
        <f>IFERROR(VLOOKUP(F447,[1]Trainingsarten!$A$9:$K$84,11,FALSE),"0")</f>
        <v>0</v>
      </c>
      <c r="L447" s="513"/>
      <c r="M447" s="761"/>
      <c r="N447" s="59" t="str">
        <f>IFERROR((L447/67)/(1/(I447*24)/3.6),"")</f>
        <v/>
      </c>
      <c r="O447" s="2355"/>
      <c r="P447" s="319" t="str">
        <f>IFERROR(VLOOKUP(F447,[1]Trainingsarten!$A$9:$N$84,12,FALSE),"")</f>
        <v/>
      </c>
      <c r="Q447" s="61" t="s">
        <v>14</v>
      </c>
      <c r="R447" s="61" t="str">
        <f>IFERROR(VLOOKUP(F447,[1]Trainingsarten!$A$9:$N$84,14,FALSE),"")</f>
        <v/>
      </c>
      <c r="S447" s="1329" t="str">
        <f>IFERROR(L447/J447,"")</f>
        <v/>
      </c>
      <c r="T447" s="2">
        <f>T446+(K447-T446)/7</f>
        <v>38.914534326008557</v>
      </c>
      <c r="U447" s="3">
        <f>U446+(K447-U446)/42</f>
        <v>36.37180845238835</v>
      </c>
      <c r="V447" s="321">
        <f t="shared" si="39"/>
        <v>-8.1413643152950854</v>
      </c>
      <c r="W447" s="1330">
        <f t="shared" si="38"/>
        <v>1.0699092506480314</v>
      </c>
    </row>
    <row r="448" spans="2:23" ht="15" x14ac:dyDescent="0.2">
      <c r="B448" s="1331" t="s">
        <v>19</v>
      </c>
      <c r="C448" s="298">
        <v>43536</v>
      </c>
      <c r="D448" s="295" t="s">
        <v>67</v>
      </c>
      <c r="E448" s="2111"/>
      <c r="F448" s="1213" t="s">
        <v>153</v>
      </c>
      <c r="G448" s="556">
        <v>4.1284722222222223E-2</v>
      </c>
      <c r="H448" s="1187">
        <v>10.7</v>
      </c>
      <c r="I448" s="328">
        <f t="shared" si="37"/>
        <v>3.8583852544132923E-3</v>
      </c>
      <c r="J448" s="1191">
        <v>144</v>
      </c>
      <c r="K448" s="490">
        <v>76</v>
      </c>
      <c r="L448" s="491">
        <v>206</v>
      </c>
      <c r="M448" s="1190"/>
      <c r="N448" s="127">
        <f>IFERROR((L448/67)/(1/(I448*24)/3.6),"")</f>
        <v>1.0249714046589484</v>
      </c>
      <c r="O448" s="2356" t="s">
        <v>164</v>
      </c>
      <c r="P448" s="291" t="str">
        <f>IFERROR(VLOOKUP(F448,[1]Trainingsarten!$A$9:$N$84,12,FALSE),"")</f>
        <v/>
      </c>
      <c r="Q448" s="292" t="s">
        <v>14</v>
      </c>
      <c r="R448" s="292" t="str">
        <f>IFERROR(VLOOKUP(F448,[1]Trainingsarten!$A$9:$N$84,14,FALSE),"")</f>
        <v/>
      </c>
      <c r="S448" s="293">
        <f>IFERROR(L448/J448,"")</f>
        <v>1.4305555555555556</v>
      </c>
      <c r="T448" s="362">
        <f>T447+(K448-T447)/7</f>
        <v>44.212457993721621</v>
      </c>
      <c r="U448" s="80">
        <f>U447+(K448-U447)/42</f>
        <v>37.315336822569577</v>
      </c>
      <c r="V448" s="294">
        <f t="shared" si="39"/>
        <v>-2.5427258736202063</v>
      </c>
      <c r="W448" s="297">
        <f t="shared" si="38"/>
        <v>1.1848334159208347</v>
      </c>
    </row>
    <row r="449" spans="2:23" ht="16" thickBot="1" x14ac:dyDescent="0.25">
      <c r="B449" s="24">
        <f>SUM(H447:H453)</f>
        <v>64.05</v>
      </c>
      <c r="C449" s="298">
        <v>43537</v>
      </c>
      <c r="D449" s="295" t="s">
        <v>68</v>
      </c>
      <c r="E449" s="2111"/>
      <c r="F449" s="1213" t="s">
        <v>91</v>
      </c>
      <c r="G449" s="556">
        <v>4.4780092592592587E-2</v>
      </c>
      <c r="H449" s="1187">
        <v>11.6</v>
      </c>
      <c r="I449" s="328">
        <f t="shared" si="37"/>
        <v>3.8603528097062574E-3</v>
      </c>
      <c r="J449" s="1191">
        <v>138</v>
      </c>
      <c r="K449" s="490">
        <v>70</v>
      </c>
      <c r="L449" s="491">
        <v>214</v>
      </c>
      <c r="M449" s="1190"/>
      <c r="N449" s="127">
        <f>IFERROR((L449/67)/(1/(I449*24)/3.6),"")</f>
        <v>1.065319094184251</v>
      </c>
      <c r="O449" s="2356" t="s">
        <v>260</v>
      </c>
      <c r="P449" s="291" t="str">
        <f>IFERROR(VLOOKUP(F449,[1]Trainingsarten!$A$9:$N$84,12,FALSE),"")</f>
        <v/>
      </c>
      <c r="Q449" s="292" t="s">
        <v>14</v>
      </c>
      <c r="R449" s="292" t="str">
        <f>IFERROR(VLOOKUP(F449,[1]Trainingsarten!$A$9:$N$84,14,FALSE),"")</f>
        <v/>
      </c>
      <c r="S449" s="293">
        <f>IFERROR(L449/J449,"")</f>
        <v>1.5507246376811594</v>
      </c>
      <c r="T449" s="362">
        <f>T448+(K449-T448)/7</f>
        <v>47.896392566047105</v>
      </c>
      <c r="U449" s="80">
        <f>U448+(K449-U448)/42</f>
        <v>38.093543088698873</v>
      </c>
      <c r="V449" s="294">
        <f t="shared" si="39"/>
        <v>-6.8971211711520439</v>
      </c>
      <c r="W449" s="297">
        <f t="shared" si="38"/>
        <v>1.2573362486792787</v>
      </c>
    </row>
    <row r="450" spans="2:23" ht="15" x14ac:dyDescent="0.2">
      <c r="B450" s="26" t="s">
        <v>9</v>
      </c>
      <c r="C450" s="298">
        <v>43538</v>
      </c>
      <c r="D450" s="295"/>
      <c r="E450" s="2111"/>
      <c r="F450" s="1213"/>
      <c r="G450" s="556"/>
      <c r="H450" s="1187" t="str">
        <f>IFERROR(VLOOKUP(F450,[1]Trainingsarten!$A$9:$K$84,10,FALSE),"")</f>
        <v/>
      </c>
      <c r="I450" s="328" t="str">
        <f t="shared" si="37"/>
        <v/>
      </c>
      <c r="J450" s="1191"/>
      <c r="K450" s="490" t="str">
        <f>IFERROR(VLOOKUP(F450,[1]Trainingsarten!$A$9:$K$84,11,FALSE),"0")</f>
        <v>0</v>
      </c>
      <c r="L450" s="491"/>
      <c r="M450" s="1190"/>
      <c r="N450" s="127" t="str">
        <f>IFERROR((L450/67)/(1/(I450*24)/3.6),"")</f>
        <v/>
      </c>
      <c r="O450" s="2356"/>
      <c r="P450" s="291" t="str">
        <f>IFERROR(VLOOKUP(F450,[1]Trainingsarten!$A$9:$N$84,12,FALSE),"")</f>
        <v/>
      </c>
      <c r="Q450" s="292" t="s">
        <v>14</v>
      </c>
      <c r="R450" s="292" t="str">
        <f>IFERROR(VLOOKUP(F450,[1]Trainingsarten!$A$9:$N$84,14,FALSE),"")</f>
        <v/>
      </c>
      <c r="S450" s="293" t="str">
        <f>IFERROR(L450/J450,"")</f>
        <v/>
      </c>
      <c r="T450" s="362">
        <f>T449+(K450-T449)/7</f>
        <v>41.054050770897518</v>
      </c>
      <c r="U450" s="80">
        <f>U449+(K450-U449)/42</f>
        <v>37.186553967539375</v>
      </c>
      <c r="V450" s="294">
        <f t="shared" si="39"/>
        <v>-9.8028494773482322</v>
      </c>
      <c r="W450" s="297">
        <f t="shared" si="38"/>
        <v>1.104002559815952</v>
      </c>
    </row>
    <row r="451" spans="2:23" ht="16" thickBot="1" x14ac:dyDescent="0.25">
      <c r="B451" s="27">
        <f>SUM(K447:K453)</f>
        <v>404</v>
      </c>
      <c r="C451" s="298">
        <v>43539</v>
      </c>
      <c r="D451" s="295" t="s">
        <v>69</v>
      </c>
      <c r="E451" s="2111"/>
      <c r="F451" s="1213" t="s">
        <v>149</v>
      </c>
      <c r="G451" s="556">
        <v>3.5856481481481482E-2</v>
      </c>
      <c r="H451" s="1187">
        <v>9.19</v>
      </c>
      <c r="I451" s="328">
        <f t="shared" si="37"/>
        <v>3.9016846008140898E-3</v>
      </c>
      <c r="J451" s="1191">
        <v>140</v>
      </c>
      <c r="K451" s="490">
        <v>62</v>
      </c>
      <c r="L451" s="491">
        <v>205</v>
      </c>
      <c r="M451" s="1190"/>
      <c r="N451" s="127">
        <f>IFERROR((L451/67)/(1/(I451*24)/3.6),"")</f>
        <v>1.0314423529793906</v>
      </c>
      <c r="O451" s="2356" t="s">
        <v>262</v>
      </c>
      <c r="P451" s="291">
        <f>IFERROR(VLOOKUP(F451,[1]Trainingsarten!$A$9:$N$84,12,FALSE),"")</f>
        <v>300</v>
      </c>
      <c r="Q451" s="292" t="s">
        <v>14</v>
      </c>
      <c r="R451" s="292">
        <f>IFERROR(VLOOKUP(F451,[1]Trainingsarten!$A$9:$N$84,14,FALSE),"")</f>
        <v>338</v>
      </c>
      <c r="S451" s="293">
        <f>IFERROR(L451/J451,"")</f>
        <v>1.4642857142857142</v>
      </c>
      <c r="T451" s="362">
        <f>T450+(K451-T450)/7</f>
        <v>44.04632923219787</v>
      </c>
      <c r="U451" s="80">
        <f>U450+(K451-U450)/42</f>
        <v>37.777350301645583</v>
      </c>
      <c r="V451" s="294">
        <f t="shared" si="39"/>
        <v>-3.8674968033581436</v>
      </c>
      <c r="W451" s="297">
        <f t="shared" si="38"/>
        <v>1.1659454376893981</v>
      </c>
    </row>
    <row r="452" spans="2:23" ht="15" x14ac:dyDescent="0.2">
      <c r="B452" s="28" t="s">
        <v>20</v>
      </c>
      <c r="C452" s="298">
        <v>43540</v>
      </c>
      <c r="D452" s="295" t="s">
        <v>71</v>
      </c>
      <c r="E452" s="2111"/>
      <c r="F452" s="1213" t="s">
        <v>91</v>
      </c>
      <c r="G452" s="556">
        <v>4.5879629629629631E-2</v>
      </c>
      <c r="H452" s="1187">
        <v>11.96</v>
      </c>
      <c r="I452" s="328">
        <f t="shared" si="37"/>
        <v>3.8360894339155207E-3</v>
      </c>
      <c r="J452" s="1191">
        <v>129</v>
      </c>
      <c r="K452" s="490">
        <v>72</v>
      </c>
      <c r="L452" s="491">
        <v>215</v>
      </c>
      <c r="M452" s="1190"/>
      <c r="N452" s="127">
        <f>IFERROR((L452/67)/(1/(I452*24)/3.6),"")</f>
        <v>1.0635701093196228</v>
      </c>
      <c r="O452" s="2356" t="s">
        <v>260</v>
      </c>
      <c r="P452" s="291" t="str">
        <f>IFERROR(VLOOKUP(F452,[1]Trainingsarten!$A$9:$N$84,12,FALSE),"")</f>
        <v/>
      </c>
      <c r="Q452" s="292" t="s">
        <v>14</v>
      </c>
      <c r="R452" s="292" t="str">
        <f>IFERROR(VLOOKUP(F452,[1]Trainingsarten!$A$9:$N$84,14,FALSE),"")</f>
        <v/>
      </c>
      <c r="S452" s="293">
        <f>IFERROR(L452/J452,"")</f>
        <v>1.6666666666666667</v>
      </c>
      <c r="T452" s="362">
        <f>T451+(K452-T451)/7</f>
        <v>48.039710770455315</v>
      </c>
      <c r="U452" s="80">
        <f>U451+(K452-U451)/42</f>
        <v>38.592175294463544</v>
      </c>
      <c r="V452" s="294">
        <f t="shared" si="39"/>
        <v>-6.2689789305522865</v>
      </c>
      <c r="W452" s="297">
        <f t="shared" si="38"/>
        <v>1.2448044300147838</v>
      </c>
    </row>
    <row r="453" spans="2:23" ht="16" thickBot="1" x14ac:dyDescent="0.25">
      <c r="B453" s="29">
        <f>AVERAGE(W447:W453)</f>
        <v>1.2109193726115532</v>
      </c>
      <c r="C453" s="133">
        <v>43541</v>
      </c>
      <c r="D453" s="362" t="s">
        <v>72</v>
      </c>
      <c r="E453" s="2115"/>
      <c r="F453" s="1256" t="s">
        <v>75</v>
      </c>
      <c r="G453" s="1192">
        <v>7.9444444444444443E-2</v>
      </c>
      <c r="H453" s="1193">
        <v>20.6</v>
      </c>
      <c r="I453" s="1257">
        <f t="shared" si="37"/>
        <v>3.8565264293419629E-3</v>
      </c>
      <c r="J453" s="1258">
        <v>131</v>
      </c>
      <c r="K453" s="533">
        <v>124</v>
      </c>
      <c r="L453" s="534">
        <v>215</v>
      </c>
      <c r="M453" s="684"/>
      <c r="N453" s="77">
        <f>IFERROR((L453/67)/(1/(I453*24)/3.6),"")</f>
        <v>1.0692363425590492</v>
      </c>
      <c r="O453" s="2357" t="s">
        <v>259</v>
      </c>
      <c r="P453" s="1194" t="str">
        <f>IFERROR(VLOOKUP(F453,[1]Trainingsarten!$A$9:$N$84,12,FALSE),"")</f>
        <v/>
      </c>
      <c r="Q453" s="1259" t="s">
        <v>14</v>
      </c>
      <c r="R453" s="1259" t="str">
        <f>IFERROR(VLOOKUP(F453,[1]Trainingsarten!$A$9:$N$84,14,FALSE),"")</f>
        <v/>
      </c>
      <c r="S453" s="43">
        <f>IFERROR(L453/J453,"")</f>
        <v>1.6412213740458015</v>
      </c>
      <c r="T453" s="68">
        <f>T452+(K453-T452)/7</f>
        <v>58.891180660390269</v>
      </c>
      <c r="U453" s="1195">
        <f>U452+(K453-U452)/42</f>
        <v>40.625694930309649</v>
      </c>
      <c r="V453" s="1195">
        <f t="shared" si="39"/>
        <v>-9.4475354759917707</v>
      </c>
      <c r="W453" s="845">
        <f t="shared" si="38"/>
        <v>1.4496042655125949</v>
      </c>
    </row>
    <row r="454" spans="2:23" ht="16" thickBot="1" x14ac:dyDescent="0.25">
      <c r="B454" s="1332">
        <f>B447+1</f>
        <v>12</v>
      </c>
      <c r="C454" s="1333">
        <v>43542</v>
      </c>
      <c r="D454" s="1334"/>
      <c r="E454" s="2156"/>
      <c r="F454" s="1335"/>
      <c r="G454" s="1336"/>
      <c r="H454" s="1337" t="str">
        <f>IFERROR(VLOOKUP(F454,[1]Trainingsarten!$A$9:$K$84,10,FALSE),"")</f>
        <v/>
      </c>
      <c r="I454" s="1338" t="str">
        <f t="shared" si="37"/>
        <v/>
      </c>
      <c r="J454" s="1339"/>
      <c r="K454" s="1340" t="str">
        <f>IFERROR(VLOOKUP(F454,[1]Trainingsarten!$A$9:$K$84,11,FALSE),"0")</f>
        <v>0</v>
      </c>
      <c r="L454" s="1339"/>
      <c r="M454" s="1341"/>
      <c r="N454" s="1342" t="str">
        <f>IFERROR((L454/67)/(1/(I454*24)/3.6),"")</f>
        <v/>
      </c>
      <c r="O454" s="2366"/>
      <c r="P454" s="1343" t="str">
        <f>IFERROR(VLOOKUP(F454,[1]Trainingsarten!$A$9:$N$84,12,FALSE),"")</f>
        <v/>
      </c>
      <c r="Q454" s="1344" t="s">
        <v>14</v>
      </c>
      <c r="R454" s="1344" t="str">
        <f>IFERROR(VLOOKUP(F454,[1]Trainingsarten!$A$9:$N$84,14,FALSE),"")</f>
        <v/>
      </c>
      <c r="S454" s="1345" t="str">
        <f>IFERROR(L454/J454,"")</f>
        <v/>
      </c>
      <c r="T454" s="1209">
        <f>T453+(K454-T453)/7</f>
        <v>50.478154851763087</v>
      </c>
      <c r="U454" s="1210">
        <f>U453+(K454-U453)/42</f>
        <v>39.658416479587991</v>
      </c>
      <c r="V454" s="1346">
        <f t="shared" si="39"/>
        <v>-18.26548573008062</v>
      </c>
      <c r="W454" s="322">
        <f t="shared" si="38"/>
        <v>1.2728232575232541</v>
      </c>
    </row>
    <row r="455" spans="2:23" ht="15" x14ac:dyDescent="0.2">
      <c r="B455" s="1347" t="s">
        <v>19</v>
      </c>
      <c r="C455" s="7">
        <v>43543</v>
      </c>
      <c r="D455" s="5" t="s">
        <v>73</v>
      </c>
      <c r="E455" s="2098"/>
      <c r="F455" s="1213" t="s">
        <v>264</v>
      </c>
      <c r="G455" s="556">
        <v>4.8749999999999995E-2</v>
      </c>
      <c r="H455" s="1187">
        <v>12.4</v>
      </c>
      <c r="I455" s="656">
        <f t="shared" si="37"/>
        <v>3.9314516129032254E-3</v>
      </c>
      <c r="J455" s="491">
        <v>141</v>
      </c>
      <c r="K455" s="490">
        <v>87</v>
      </c>
      <c r="L455" s="491">
        <v>201</v>
      </c>
      <c r="M455" s="1190"/>
      <c r="N455" s="127">
        <f>IFERROR((L455/67)/(1/(I455*24)/3.6),"")</f>
        <v>1.0190322580645159</v>
      </c>
      <c r="O455" s="2356" t="s">
        <v>164</v>
      </c>
      <c r="P455" s="291" t="str">
        <f>IFERROR(VLOOKUP(F455,[1]Trainingsarten!$A$9:$N$84,12,FALSE),"")</f>
        <v/>
      </c>
      <c r="Q455" s="292" t="s">
        <v>14</v>
      </c>
      <c r="R455" s="292" t="str">
        <f>IFERROR(VLOOKUP(F455,[1]Trainingsarten!$A$9:$N$84,14,FALSE),"")</f>
        <v/>
      </c>
      <c r="S455" s="293">
        <f>IFERROR(L455/J455,"")</f>
        <v>1.425531914893617</v>
      </c>
      <c r="T455" s="362">
        <f>T454+(K455-T454)/7</f>
        <v>55.695561301511219</v>
      </c>
      <c r="U455" s="80">
        <f>U454+(K455-U454)/42</f>
        <v>40.785597039597803</v>
      </c>
      <c r="V455" s="294">
        <f t="shared" si="39"/>
        <v>-10.819738372175095</v>
      </c>
      <c r="W455" s="297">
        <f t="shared" si="38"/>
        <v>1.3655693515394092</v>
      </c>
    </row>
    <row r="456" spans="2:23" ht="16" thickBot="1" x14ac:dyDescent="0.25">
      <c r="B456" s="24">
        <f>SUM(H454:H460)</f>
        <v>61.6</v>
      </c>
      <c r="C456" s="298">
        <v>43544</v>
      </c>
      <c r="D456" s="295" t="s">
        <v>74</v>
      </c>
      <c r="E456" s="2111"/>
      <c r="F456" s="1213" t="s">
        <v>91</v>
      </c>
      <c r="G456" s="556">
        <v>4.5879629629629631E-2</v>
      </c>
      <c r="H456" s="1187">
        <v>11.64</v>
      </c>
      <c r="I456" s="656">
        <f t="shared" si="37"/>
        <v>3.9415489372534047E-3</v>
      </c>
      <c r="J456" s="491">
        <v>125</v>
      </c>
      <c r="K456" s="490">
        <v>67</v>
      </c>
      <c r="L456" s="491">
        <v>208</v>
      </c>
      <c r="M456" s="1190"/>
      <c r="N456" s="127">
        <f>IFERROR((L456/67)/(1/(I456*24)/3.6),"")</f>
        <v>1.0572293173308716</v>
      </c>
      <c r="O456" s="2356" t="s">
        <v>260</v>
      </c>
      <c r="P456" s="291" t="str">
        <f>IFERROR(VLOOKUP(F456,[1]Trainingsarten!$A$9:$N$84,12,FALSE),"")</f>
        <v/>
      </c>
      <c r="Q456" s="292" t="s">
        <v>14</v>
      </c>
      <c r="R456" s="292" t="str">
        <f>IFERROR(VLOOKUP(F456,[1]Trainingsarten!$A$9:$N$84,14,FALSE),"")</f>
        <v/>
      </c>
      <c r="S456" s="293">
        <f>IFERROR(L456/J456,"")</f>
        <v>1.6639999999999999</v>
      </c>
      <c r="T456" s="362">
        <f>T455+(K456-T455)/7</f>
        <v>57.310481115581048</v>
      </c>
      <c r="U456" s="80">
        <f>U455+(K456-U455)/42</f>
        <v>41.409749491035953</v>
      </c>
      <c r="V456" s="294">
        <f t="shared" si="39"/>
        <v>-14.909964261913416</v>
      </c>
      <c r="W456" s="297">
        <f t="shared" si="38"/>
        <v>1.3839852165246052</v>
      </c>
    </row>
    <row r="457" spans="2:23" ht="15" x14ac:dyDescent="0.2">
      <c r="B457" s="26" t="s">
        <v>9</v>
      </c>
      <c r="C457" s="298">
        <v>43545</v>
      </c>
      <c r="D457" s="295" t="s">
        <v>76</v>
      </c>
      <c r="E457" s="2111"/>
      <c r="F457" s="1213" t="s">
        <v>261</v>
      </c>
      <c r="G457" s="556">
        <v>3.2731481481481479E-2</v>
      </c>
      <c r="H457" s="1187">
        <v>9.9700000000000006</v>
      </c>
      <c r="I457" s="656">
        <f t="shared" si="37"/>
        <v>3.2829971395668483E-3</v>
      </c>
      <c r="J457" s="491">
        <v>154</v>
      </c>
      <c r="K457" s="490">
        <v>66</v>
      </c>
      <c r="L457" s="491">
        <v>242</v>
      </c>
      <c r="M457" s="1190"/>
      <c r="N457" s="127">
        <f>IFERROR((L457/67)/(1/(I457*24)/3.6),"")</f>
        <v>1.0245303073399301</v>
      </c>
      <c r="O457" s="2356" t="s">
        <v>262</v>
      </c>
      <c r="P457" s="291">
        <f>IFERROR(VLOOKUP(F457,[1]Trainingsarten!$A$9:$N$84,12,FALSE),"")</f>
        <v>248</v>
      </c>
      <c r="Q457" s="292" t="s">
        <v>14</v>
      </c>
      <c r="R457" s="292">
        <f>IFERROR(VLOOKUP(F457,[1]Trainingsarten!$A$9:$N$84,14,FALSE),"")</f>
        <v>273</v>
      </c>
      <c r="S457" s="293">
        <f>IFERROR(L457/J457,"")</f>
        <v>1.5714285714285714</v>
      </c>
      <c r="T457" s="362">
        <f>T456+(K457-T456)/7</f>
        <v>58.551840956212324</v>
      </c>
      <c r="U457" s="80">
        <f>U456+(K457-U456)/42</f>
        <v>41.995231646011284</v>
      </c>
      <c r="V457" s="294">
        <f t="shared" si="39"/>
        <v>-15.900731624545095</v>
      </c>
      <c r="W457" s="297">
        <f t="shared" si="38"/>
        <v>1.3942497436318724</v>
      </c>
    </row>
    <row r="458" spans="2:23" ht="16" thickBot="1" x14ac:dyDescent="0.25">
      <c r="B458" s="27">
        <f>SUM(K454:K460)</f>
        <v>376</v>
      </c>
      <c r="C458" s="298">
        <v>43546</v>
      </c>
      <c r="D458" s="295" t="s">
        <v>78</v>
      </c>
      <c r="E458" s="2111"/>
      <c r="F458" s="1213" t="s">
        <v>215</v>
      </c>
      <c r="G458" s="556">
        <v>4.162037037037037E-2</v>
      </c>
      <c r="H458" s="1187">
        <v>10.74</v>
      </c>
      <c r="I458" s="656">
        <f t="shared" si="37"/>
        <v>3.8752672598110212E-3</v>
      </c>
      <c r="J458" s="491">
        <v>126</v>
      </c>
      <c r="K458" s="490">
        <v>62</v>
      </c>
      <c r="L458" s="491">
        <v>211</v>
      </c>
      <c r="M458" s="1190"/>
      <c r="N458" s="127">
        <f>IFERROR((L458/67)/(1/(I458*24)/3.6),"")</f>
        <v>1.0544428694516244</v>
      </c>
      <c r="O458" s="2356" t="s">
        <v>260</v>
      </c>
      <c r="P458" s="291" t="str">
        <f>IFERROR(VLOOKUP(F458,[1]Trainingsarten!$A$9:$N$84,12,FALSE),"")</f>
        <v/>
      </c>
      <c r="Q458" s="292" t="s">
        <v>14</v>
      </c>
      <c r="R458" s="292" t="str">
        <f>IFERROR(VLOOKUP(F458,[1]Trainingsarten!$A$9:$N$84,14,FALSE),"")</f>
        <v/>
      </c>
      <c r="S458" s="293">
        <f>IFERROR(L458/J458,"")</f>
        <v>1.6746031746031746</v>
      </c>
      <c r="T458" s="362">
        <f>T457+(K458-T457)/7</f>
        <v>59.044435105324851</v>
      </c>
      <c r="U458" s="80">
        <f>U457+(K458-U457)/42</f>
        <v>42.471535654439585</v>
      </c>
      <c r="V458" s="294">
        <f t="shared" si="39"/>
        <v>-16.55660931020104</v>
      </c>
      <c r="W458" s="297">
        <f t="shared" si="38"/>
        <v>1.3902119194777194</v>
      </c>
    </row>
    <row r="459" spans="2:23" ht="15" x14ac:dyDescent="0.2">
      <c r="B459" s="28" t="s">
        <v>20</v>
      </c>
      <c r="C459" s="298">
        <v>43547</v>
      </c>
      <c r="D459" s="295" t="s">
        <v>80</v>
      </c>
      <c r="E459" s="2111"/>
      <c r="F459" s="1213" t="s">
        <v>115</v>
      </c>
      <c r="G459" s="556">
        <v>7.1412037037037038E-2</v>
      </c>
      <c r="H459" s="1187">
        <v>16.850000000000001</v>
      </c>
      <c r="I459" s="656">
        <f t="shared" si="37"/>
        <v>4.2381030882514556E-3</v>
      </c>
      <c r="J459" s="491">
        <v>120</v>
      </c>
      <c r="K459" s="490">
        <v>94</v>
      </c>
      <c r="L459" s="491">
        <v>196</v>
      </c>
      <c r="M459" s="1190"/>
      <c r="N459" s="127">
        <f>IFERROR((L459/67)/(1/(I459*24)/3.6),"")</f>
        <v>1.0711900438460515</v>
      </c>
      <c r="O459" s="2356" t="s">
        <v>259</v>
      </c>
      <c r="P459" s="291" t="str">
        <f>IFERROR(VLOOKUP(F459,[1]Trainingsarten!$A$9:$N$84,12,FALSE),"")</f>
        <v/>
      </c>
      <c r="Q459" s="292" t="s">
        <v>14</v>
      </c>
      <c r="R459" s="292" t="str">
        <f>IFERROR(VLOOKUP(F459,[1]Trainingsarten!$A$9:$N$84,14,FALSE),"")</f>
        <v/>
      </c>
      <c r="S459" s="293">
        <f>IFERROR(L459/J459,"")</f>
        <v>1.6333333333333333</v>
      </c>
      <c r="T459" s="362">
        <f>T458+(K459-T458)/7</f>
        <v>64.038087233135585</v>
      </c>
      <c r="U459" s="80">
        <f>U458+(K459-U458)/42</f>
        <v>43.698403853143404</v>
      </c>
      <c r="V459" s="294">
        <f t="shared" si="39"/>
        <v>-16.572899450885267</v>
      </c>
      <c r="W459" s="297">
        <f t="shared" si="38"/>
        <v>1.4654559797732536</v>
      </c>
    </row>
    <row r="460" spans="2:23" ht="16" thickBot="1" x14ac:dyDescent="0.25">
      <c r="B460" s="29">
        <f>AVERAGE(W454:W460)</f>
        <v>1.36557675776694</v>
      </c>
      <c r="C460" s="247">
        <v>43548</v>
      </c>
      <c r="D460" s="495"/>
      <c r="E460" s="2120"/>
      <c r="F460" s="1214"/>
      <c r="G460" s="560"/>
      <c r="H460" s="1215" t="str">
        <f>IFERROR(VLOOKUP(F460,[1]Trainingsarten!$A$9:$K$84,10,FALSE),"")</f>
        <v/>
      </c>
      <c r="I460" s="661" t="str">
        <f t="shared" ref="I460:I523" si="40">IFERROR(G460/H460,"")</f>
        <v/>
      </c>
      <c r="J460" s="502"/>
      <c r="K460" s="501" t="str">
        <f>IFERROR(VLOOKUP(F460,[1]Trainingsarten!$A$9:$K$84,11,FALSE),"0")</f>
        <v>0</v>
      </c>
      <c r="L460" s="502"/>
      <c r="M460" s="1216"/>
      <c r="N460" s="40" t="str">
        <f>IFERROR((L460/67)/(1/(I460*24)/3.6),"")</f>
        <v/>
      </c>
      <c r="O460" s="2359"/>
      <c r="P460" s="313" t="str">
        <f>IFERROR(VLOOKUP(F460,[1]Trainingsarten!$A$9:$N$84,12,FALSE),"")</f>
        <v/>
      </c>
      <c r="Q460" s="314" t="s">
        <v>14</v>
      </c>
      <c r="R460" s="314" t="str">
        <f>IFERROR(VLOOKUP(F460,[1]Trainingsarten!$A$9:$N$84,14,FALSE),"")</f>
        <v/>
      </c>
      <c r="S460" s="43" t="str">
        <f>IFERROR(L460/J460,"")</f>
        <v/>
      </c>
      <c r="T460" s="45">
        <f>T459+(K460-T459)/7</f>
        <v>54.889789056973356</v>
      </c>
      <c r="U460" s="315">
        <f>U459+(K460-U459)/42</f>
        <v>42.657965666163797</v>
      </c>
      <c r="V460" s="315">
        <f t="shared" si="39"/>
        <v>-20.339683379992181</v>
      </c>
      <c r="W460" s="82">
        <f t="shared" si="38"/>
        <v>1.2867418358984666</v>
      </c>
    </row>
    <row r="461" spans="2:23" ht="16" thickBot="1" x14ac:dyDescent="0.25">
      <c r="B461" s="1348">
        <f>B454+1</f>
        <v>13</v>
      </c>
      <c r="C461" s="358">
        <v>43549</v>
      </c>
      <c r="D461" s="50"/>
      <c r="E461" s="2101"/>
      <c r="F461" s="1218"/>
      <c r="G461" s="1184"/>
      <c r="H461" s="1185" t="str">
        <f>IFERROR(VLOOKUP(F461,[1]Trainingsarten!$A$9:$K$84,10,FALSE),"")</f>
        <v/>
      </c>
      <c r="I461" s="54" t="str">
        <f t="shared" si="40"/>
        <v/>
      </c>
      <c r="J461" s="1219"/>
      <c r="K461" s="512" t="str">
        <f>IFERROR(VLOOKUP(F461,[1]Trainingsarten!$A$9:$K$84,11,FALSE),"0")</f>
        <v>0</v>
      </c>
      <c r="L461" s="513"/>
      <c r="M461" s="761"/>
      <c r="N461" s="59" t="str">
        <f>IFERROR((L461/67)/(1/(I461*24)/3.6),"")</f>
        <v/>
      </c>
      <c r="O461" s="2355"/>
      <c r="P461" s="319" t="str">
        <f>IFERROR(VLOOKUP(F461,[1]Trainingsarten!$A$9:$N$84,12,FALSE),"")</f>
        <v/>
      </c>
      <c r="Q461" s="61" t="s">
        <v>14</v>
      </c>
      <c r="R461" s="61" t="str">
        <f>IFERROR(VLOOKUP(F461,[1]Trainingsarten!$A$9:$N$84,14,FALSE),"")</f>
        <v/>
      </c>
      <c r="S461" s="1349" t="str">
        <f>IFERROR(L461/J461,"")</f>
        <v/>
      </c>
      <c r="T461" s="2">
        <f>T460+(K461-T460)/7</f>
        <v>47.048390620262879</v>
      </c>
      <c r="U461" s="3">
        <f>U460+(K461-U460)/42</f>
        <v>41.64229981696942</v>
      </c>
      <c r="V461" s="321">
        <f t="shared" si="39"/>
        <v>-12.231823390809559</v>
      </c>
      <c r="W461" s="1350">
        <f t="shared" si="38"/>
        <v>1.1298220998132877</v>
      </c>
    </row>
    <row r="462" spans="2:23" ht="15" x14ac:dyDescent="0.2">
      <c r="B462" s="1351" t="s">
        <v>19</v>
      </c>
      <c r="C462" s="298">
        <v>43550</v>
      </c>
      <c r="D462" s="295" t="s">
        <v>82</v>
      </c>
      <c r="E462" s="2111"/>
      <c r="F462" s="1213" t="s">
        <v>91</v>
      </c>
      <c r="G462" s="556">
        <v>4.2557870370370371E-2</v>
      </c>
      <c r="H462" s="1187">
        <v>10.74</v>
      </c>
      <c r="I462" s="328">
        <f t="shared" si="40"/>
        <v>3.9625577626043176E-3</v>
      </c>
      <c r="J462" s="1191">
        <v>120</v>
      </c>
      <c r="K462" s="490">
        <v>62</v>
      </c>
      <c r="L462" s="491">
        <v>207</v>
      </c>
      <c r="M462" s="1190"/>
      <c r="N462" s="127">
        <f>IFERROR((L462/67)/(1/(I462*24)/3.6),"")</f>
        <v>1.0577545234720251</v>
      </c>
      <c r="O462" s="2356" t="s">
        <v>259</v>
      </c>
      <c r="P462" s="291" t="str">
        <f>IFERROR(VLOOKUP(F462,[1]Trainingsarten!$A$9:$N$84,12,FALSE),"")</f>
        <v/>
      </c>
      <c r="Q462" s="292" t="s">
        <v>14</v>
      </c>
      <c r="R462" s="292" t="str">
        <f>IFERROR(VLOOKUP(F462,[1]Trainingsarten!$A$9:$N$84,14,FALSE),"")</f>
        <v/>
      </c>
      <c r="S462" s="293">
        <f>IFERROR(L462/J462,"")</f>
        <v>1.7250000000000001</v>
      </c>
      <c r="T462" s="362">
        <f>T461+(K462-T461)/7</f>
        <v>49.184334817368182</v>
      </c>
      <c r="U462" s="80">
        <f>U461+(K462-U461)/42</f>
        <v>42.127006964184432</v>
      </c>
      <c r="V462" s="294">
        <f t="shared" si="39"/>
        <v>-5.4060908032934591</v>
      </c>
      <c r="W462" s="297">
        <f t="shared" si="38"/>
        <v>1.1675250240109332</v>
      </c>
    </row>
    <row r="463" spans="2:23" ht="16" thickBot="1" x14ac:dyDescent="0.25">
      <c r="B463" s="24">
        <f>SUM(H461:H467)</f>
        <v>43.4</v>
      </c>
      <c r="C463" s="298">
        <v>43551</v>
      </c>
      <c r="D463" s="295" t="s">
        <v>83</v>
      </c>
      <c r="E463" s="2111"/>
      <c r="F463" s="1213" t="s">
        <v>91</v>
      </c>
      <c r="G463" s="556">
        <v>4.0844907407407406E-2</v>
      </c>
      <c r="H463" s="1187">
        <v>10.73</v>
      </c>
      <c r="I463" s="328">
        <f t="shared" si="40"/>
        <v>3.806608332470401E-3</v>
      </c>
      <c r="J463" s="1191">
        <v>125</v>
      </c>
      <c r="K463" s="490">
        <v>62</v>
      </c>
      <c r="L463" s="491">
        <v>214</v>
      </c>
      <c r="M463" s="1190"/>
      <c r="N463" s="127">
        <f>IFERROR((L463/67)/(1/(I463*24)/3.6),"")</f>
        <v>1.0504875436424586</v>
      </c>
      <c r="O463" s="2356" t="s">
        <v>260</v>
      </c>
      <c r="P463" s="291" t="str">
        <f>IFERROR(VLOOKUP(F463,[1]Trainingsarten!$A$9:$N$84,12,FALSE),"")</f>
        <v/>
      </c>
      <c r="Q463" s="292" t="s">
        <v>14</v>
      </c>
      <c r="R463" s="292" t="str">
        <f>IFERROR(VLOOKUP(F463,[1]Trainingsarten!$A$9:$N$84,14,FALSE),"")</f>
        <v/>
      </c>
      <c r="S463" s="293">
        <f>IFERROR(L463/J463,"")</f>
        <v>1.712</v>
      </c>
      <c r="T463" s="362">
        <f>T462+(K463-T462)/7</f>
        <v>51.015144129172725</v>
      </c>
      <c r="U463" s="80">
        <f>U462+(K463-U462)/42</f>
        <v>42.60017346503718</v>
      </c>
      <c r="V463" s="294">
        <f t="shared" si="39"/>
        <v>-7.0573278531837502</v>
      </c>
      <c r="W463" s="297">
        <f t="shared" si="38"/>
        <v>1.1975337182850179</v>
      </c>
    </row>
    <row r="464" spans="2:23" ht="15" x14ac:dyDescent="0.2">
      <c r="B464" s="26" t="s">
        <v>9</v>
      </c>
      <c r="C464" s="298">
        <v>43552</v>
      </c>
      <c r="D464" s="295"/>
      <c r="E464" s="2111"/>
      <c r="F464" s="1213"/>
      <c r="G464" s="556"/>
      <c r="H464" s="1187" t="str">
        <f>IFERROR(VLOOKUP(F464,[1]Trainingsarten!$A$9:$K$84,10,FALSE),"")</f>
        <v/>
      </c>
      <c r="I464" s="328" t="str">
        <f t="shared" si="40"/>
        <v/>
      </c>
      <c r="J464" s="1191"/>
      <c r="K464" s="490" t="str">
        <f>IFERROR(VLOOKUP(F464,[1]Trainingsarten!$A$9:$K$84,11,FALSE),"0")</f>
        <v>0</v>
      </c>
      <c r="L464" s="491"/>
      <c r="M464" s="1190"/>
      <c r="N464" s="127" t="str">
        <f>IFERROR((L464/67)/(1/(I464*24)/3.6),"")</f>
        <v/>
      </c>
      <c r="O464" s="2356"/>
      <c r="P464" s="291" t="str">
        <f>IFERROR(VLOOKUP(F464,[1]Trainingsarten!$A$9:$N$84,12,FALSE),"")</f>
        <v/>
      </c>
      <c r="Q464" s="292" t="s">
        <v>14</v>
      </c>
      <c r="R464" s="292" t="str">
        <f>IFERROR(VLOOKUP(F464,[1]Trainingsarten!$A$9:$N$84,14,FALSE),"")</f>
        <v/>
      </c>
      <c r="S464" s="293" t="str">
        <f>IFERROR(L464/J464,"")</f>
        <v/>
      </c>
      <c r="T464" s="362">
        <f>T463+(K464-T463)/7</f>
        <v>43.727266396433762</v>
      </c>
      <c r="U464" s="80">
        <f>U463+(K464-U463)/42</f>
        <v>41.585883620631535</v>
      </c>
      <c r="V464" s="294">
        <f t="shared" si="39"/>
        <v>-8.4149706641355451</v>
      </c>
      <c r="W464" s="297">
        <f t="shared" si="38"/>
        <v>1.0514930209331863</v>
      </c>
    </row>
    <row r="465" spans="2:23" ht="16" thickBot="1" x14ac:dyDescent="0.25">
      <c r="B465" s="27">
        <f>SUM(K461:K467)</f>
        <v>259</v>
      </c>
      <c r="C465" s="298">
        <v>43553</v>
      </c>
      <c r="D465" s="295" t="s">
        <v>85</v>
      </c>
      <c r="E465" s="2111"/>
      <c r="F465" s="1213" t="s">
        <v>49</v>
      </c>
      <c r="G465" s="556">
        <v>4.5729166666666661E-2</v>
      </c>
      <c r="H465" s="1187">
        <v>11.53</v>
      </c>
      <c r="I465" s="328">
        <f t="shared" si="40"/>
        <v>3.9661029199190515E-3</v>
      </c>
      <c r="J465" s="1191">
        <v>140</v>
      </c>
      <c r="K465" s="490">
        <v>74</v>
      </c>
      <c r="L465" s="491">
        <v>203</v>
      </c>
      <c r="M465" s="1190"/>
      <c r="N465" s="127">
        <f>IFERROR((L465/67)/(1/(I465*24)/3.6),"")</f>
        <v>1.0382428706424511</v>
      </c>
      <c r="O465" s="2356" t="s">
        <v>164</v>
      </c>
      <c r="P465" s="291">
        <f>IFERROR(VLOOKUP(F465,[1]Trainingsarten!$A$9:$N$84,12,FALSE),"")</f>
        <v>278.45999999999998</v>
      </c>
      <c r="Q465" s="292" t="s">
        <v>14</v>
      </c>
      <c r="R465" s="292">
        <f>IFERROR(VLOOKUP(F465,[1]Trainingsarten!$A$9:$N$84,14,FALSE),"")</f>
        <v>304.97999999999996</v>
      </c>
      <c r="S465" s="293">
        <f>IFERROR(L465/J465,"")</f>
        <v>1.45</v>
      </c>
      <c r="T465" s="362">
        <f>T464+(K465-T464)/7</f>
        <v>48.051942625514656</v>
      </c>
      <c r="U465" s="80">
        <f>U464+(K465-U464)/42</f>
        <v>42.357648296330787</v>
      </c>
      <c r="V465" s="294">
        <f t="shared" si="39"/>
        <v>-2.1413827758022279</v>
      </c>
      <c r="W465" s="297">
        <f t="shared" si="38"/>
        <v>1.1344336751027118</v>
      </c>
    </row>
    <row r="466" spans="2:23" ht="15" x14ac:dyDescent="0.2">
      <c r="B466" s="28" t="s">
        <v>20</v>
      </c>
      <c r="C466" s="298">
        <v>43554</v>
      </c>
      <c r="D466" s="295"/>
      <c r="E466" s="2111"/>
      <c r="F466" s="1213"/>
      <c r="G466" s="556"/>
      <c r="H466" s="1187" t="str">
        <f>IFERROR(VLOOKUP(F466,[1]Trainingsarten!$A$9:$K$84,10,FALSE),"")</f>
        <v/>
      </c>
      <c r="I466" s="328" t="str">
        <f t="shared" si="40"/>
        <v/>
      </c>
      <c r="J466" s="1191"/>
      <c r="K466" s="490" t="str">
        <f>IFERROR(VLOOKUP(F466,[1]Trainingsarten!$A$9:$K$84,11,FALSE),"0")</f>
        <v>0</v>
      </c>
      <c r="L466" s="491"/>
      <c r="M466" s="1190"/>
      <c r="N466" s="127" t="str">
        <f>IFERROR((L466/67)/(1/(I466*24)/3.6),"")</f>
        <v/>
      </c>
      <c r="O466" s="2356"/>
      <c r="P466" s="291" t="str">
        <f>IFERROR(VLOOKUP(F466,[1]Trainingsarten!$A$9:$N$84,12,FALSE),"")</f>
        <v/>
      </c>
      <c r="Q466" s="292" t="s">
        <v>14</v>
      </c>
      <c r="R466" s="292" t="str">
        <f>IFERROR(VLOOKUP(F466,[1]Trainingsarten!$A$9:$N$84,14,FALSE),"")</f>
        <v/>
      </c>
      <c r="S466" s="293" t="str">
        <f>IFERROR(L466/J466,"")</f>
        <v/>
      </c>
      <c r="T466" s="362">
        <f>T465+(K466-T465)/7</f>
        <v>41.187379393298279</v>
      </c>
      <c r="U466" s="80">
        <f>U465+(K466-U465)/42</f>
        <v>41.349132860703861</v>
      </c>
      <c r="V466" s="294">
        <f t="shared" si="39"/>
        <v>-5.6942943291838688</v>
      </c>
      <c r="W466" s="297">
        <f t="shared" si="38"/>
        <v>0.99608810496823497</v>
      </c>
    </row>
    <row r="467" spans="2:23" ht="16" thickBot="1" x14ac:dyDescent="0.25">
      <c r="B467" s="29">
        <f>AVERAGE(W461:W467)</f>
        <v>1.104217654691181</v>
      </c>
      <c r="C467" s="526">
        <v>43555</v>
      </c>
      <c r="D467" s="527" t="s">
        <v>87</v>
      </c>
      <c r="E467" s="2122"/>
      <c r="F467" s="1256" t="s">
        <v>215</v>
      </c>
      <c r="G467" s="1192">
        <v>4.0208333333333332E-2</v>
      </c>
      <c r="H467" s="1193">
        <v>10.4</v>
      </c>
      <c r="I467" s="1352">
        <f t="shared" si="40"/>
        <v>3.8661858974358971E-3</v>
      </c>
      <c r="J467" s="1258">
        <v>130</v>
      </c>
      <c r="K467" s="533">
        <v>61</v>
      </c>
      <c r="L467" s="534">
        <v>213</v>
      </c>
      <c r="M467" s="684"/>
      <c r="N467" s="780">
        <f>IFERROR((L467/67)/(1/(I467*24)/3.6),"")</f>
        <v>1.0619431687715268</v>
      </c>
      <c r="O467" s="2357" t="s">
        <v>259</v>
      </c>
      <c r="P467" s="1194" t="str">
        <f>IFERROR(VLOOKUP(F467,[1]Trainingsarten!$A$9:$N$84,12,FALSE),"")</f>
        <v/>
      </c>
      <c r="Q467" s="1259" t="s">
        <v>14</v>
      </c>
      <c r="R467" s="1259" t="str">
        <f>IFERROR(VLOOKUP(F467,[1]Trainingsarten!$A$9:$N$84,14,FALSE),"")</f>
        <v/>
      </c>
      <c r="S467" s="43">
        <f>IFERROR(L467/J467,"")</f>
        <v>1.6384615384615384</v>
      </c>
      <c r="T467" s="68">
        <f>T466+(K467-T466)/7</f>
        <v>44.01775376568424</v>
      </c>
      <c r="U467" s="1195">
        <f>U466+(K467-U466)/42</f>
        <v>41.817010649734719</v>
      </c>
      <c r="V467" s="1195">
        <f t="shared" si="39"/>
        <v>0.16175346740558183</v>
      </c>
      <c r="W467" s="845">
        <f t="shared" si="38"/>
        <v>1.0526279397248948</v>
      </c>
    </row>
    <row r="468" spans="2:23" ht="16" thickBot="1" x14ac:dyDescent="0.25">
      <c r="B468" s="1353">
        <f>B461+1</f>
        <v>14</v>
      </c>
      <c r="C468" s="1354">
        <v>43556</v>
      </c>
      <c r="D468" s="1355"/>
      <c r="E468" s="2157"/>
      <c r="F468" s="1356"/>
      <c r="G468" s="1357"/>
      <c r="H468" s="1358" t="str">
        <f>IFERROR(VLOOKUP(F468,[1]Trainingsarten!$A$9:$K$84,10,FALSE),"")</f>
        <v/>
      </c>
      <c r="I468" s="1359" t="str">
        <f t="shared" si="40"/>
        <v/>
      </c>
      <c r="J468" s="1360"/>
      <c r="K468" s="1361" t="str">
        <f>IFERROR(VLOOKUP(F468,[1]Trainingsarten!$A$9:$K$84,11,FALSE),"0")</f>
        <v>0</v>
      </c>
      <c r="L468" s="1360"/>
      <c r="M468" s="1362"/>
      <c r="N468" s="1363" t="str">
        <f>IFERROR((L468/67)/(1/(I468*24)/3.6),"")</f>
        <v/>
      </c>
      <c r="O468" s="2367"/>
      <c r="P468" s="1364" t="str">
        <f>IFERROR(VLOOKUP(F468,[1]Trainingsarten!$A$9:$N$84,12,FALSE),"")</f>
        <v/>
      </c>
      <c r="Q468" s="1365" t="s">
        <v>14</v>
      </c>
      <c r="R468" s="1365" t="str">
        <f>IFERROR(VLOOKUP(F468,[1]Trainingsarten!$A$9:$N$84,14,FALSE),"")</f>
        <v/>
      </c>
      <c r="S468" s="1366" t="str">
        <f>IFERROR(L468/J468,"")</f>
        <v/>
      </c>
      <c r="T468" s="1209">
        <f>T467+(K468-T467)/7</f>
        <v>37.729503227729346</v>
      </c>
      <c r="U468" s="1210">
        <f>U467+(K468-U467)/42</f>
        <v>40.821367539026753</v>
      </c>
      <c r="V468" s="1367">
        <f t="shared" si="39"/>
        <v>-2.2007431159495212</v>
      </c>
      <c r="W468" s="322">
        <f t="shared" si="38"/>
        <v>0.9242586787828343</v>
      </c>
    </row>
    <row r="469" spans="2:23" ht="15" x14ac:dyDescent="0.2">
      <c r="B469" s="1368" t="s">
        <v>19</v>
      </c>
      <c r="C469" s="7">
        <v>43557</v>
      </c>
      <c r="D469" s="5" t="s">
        <v>88</v>
      </c>
      <c r="E469" s="2098"/>
      <c r="F469" s="1213" t="s">
        <v>166</v>
      </c>
      <c r="G469" s="556">
        <v>4.4178240740740747E-2</v>
      </c>
      <c r="H469" s="1187">
        <v>12.41</v>
      </c>
      <c r="I469" s="656">
        <f t="shared" si="40"/>
        <v>3.5598904706479247E-3</v>
      </c>
      <c r="J469" s="491">
        <v>150</v>
      </c>
      <c r="K469" s="490">
        <v>87</v>
      </c>
      <c r="L469" s="491">
        <v>223</v>
      </c>
      <c r="M469" s="1190"/>
      <c r="N469" s="127">
        <f>IFERROR((L469/67)/(1/(I469*24)/3.6),"")</f>
        <v>1.0237182339711597</v>
      </c>
      <c r="O469" s="2356" t="s">
        <v>164</v>
      </c>
      <c r="P469" s="291" t="str">
        <f>IFERROR(VLOOKUP(F469,[1]Trainingsarten!$A$9:$N$84,12,FALSE),"")</f>
        <v/>
      </c>
      <c r="Q469" s="292" t="s">
        <v>14</v>
      </c>
      <c r="R469" s="292" t="str">
        <f>IFERROR(VLOOKUP(F469,[1]Trainingsarten!$A$9:$N$84,14,FALSE),"")</f>
        <v/>
      </c>
      <c r="S469" s="293">
        <f>IFERROR(L469/J469,"")</f>
        <v>1.4866666666666666</v>
      </c>
      <c r="T469" s="362">
        <f>T468+(K469-T468)/7</f>
        <v>44.768145623768014</v>
      </c>
      <c r="U469" s="80">
        <f>U468+(K469-U468)/42</f>
        <v>41.920858788097547</v>
      </c>
      <c r="V469" s="294">
        <f t="shared" si="39"/>
        <v>3.0918643112974067</v>
      </c>
      <c r="W469" s="297">
        <f t="shared" si="38"/>
        <v>1.0679205273456585</v>
      </c>
    </row>
    <row r="470" spans="2:23" ht="16" thickBot="1" x14ac:dyDescent="0.25">
      <c r="B470" s="24">
        <f>SUM(H468:H474)</f>
        <v>70.02</v>
      </c>
      <c r="C470" s="298">
        <v>43558</v>
      </c>
      <c r="D470" s="295" t="s">
        <v>89</v>
      </c>
      <c r="E470" s="2111"/>
      <c r="F470" s="1213" t="s">
        <v>91</v>
      </c>
      <c r="G470" s="556">
        <v>4.4837962962962961E-2</v>
      </c>
      <c r="H470" s="1187">
        <v>11.61</v>
      </c>
      <c r="I470" s="656">
        <f t="shared" si="40"/>
        <v>3.8620123137780332E-3</v>
      </c>
      <c r="J470" s="491">
        <v>133</v>
      </c>
      <c r="K470" s="490">
        <v>69</v>
      </c>
      <c r="L470" s="491">
        <v>214</v>
      </c>
      <c r="M470" s="1190"/>
      <c r="N470" s="127">
        <f>IFERROR((L470/67)/(1/(I470*24)/3.6),"")</f>
        <v>1.0657770578631391</v>
      </c>
      <c r="O470" s="2356" t="s">
        <v>260</v>
      </c>
      <c r="P470" s="291" t="str">
        <f>IFERROR(VLOOKUP(F470,[1]Trainingsarten!$A$9:$N$84,12,FALSE),"")</f>
        <v/>
      </c>
      <c r="Q470" s="292" t="s">
        <v>14</v>
      </c>
      <c r="R470" s="292" t="str">
        <f>IFERROR(VLOOKUP(F470,[1]Trainingsarten!$A$9:$N$84,14,FALSE),"")</f>
        <v/>
      </c>
      <c r="S470" s="293">
        <f>IFERROR(L470/J470,"")</f>
        <v>1.6090225563909775</v>
      </c>
      <c r="T470" s="362">
        <f>T469+(K470-T469)/7</f>
        <v>48.229839106086871</v>
      </c>
      <c r="U470" s="80">
        <f>U469+(K470-U469)/42</f>
        <v>42.565600245523797</v>
      </c>
      <c r="V470" s="294">
        <f t="shared" si="39"/>
        <v>-2.8472868356704666</v>
      </c>
      <c r="W470" s="297">
        <f t="shared" si="38"/>
        <v>1.1330708090075325</v>
      </c>
    </row>
    <row r="471" spans="2:23" ht="15" x14ac:dyDescent="0.2">
      <c r="B471" s="26" t="s">
        <v>9</v>
      </c>
      <c r="C471" s="298">
        <v>43559</v>
      </c>
      <c r="D471" s="295" t="s">
        <v>90</v>
      </c>
      <c r="E471" s="2111"/>
      <c r="F471" s="1213" t="s">
        <v>169</v>
      </c>
      <c r="G471" s="556">
        <v>4.5277777777777778E-2</v>
      </c>
      <c r="H471" s="1187">
        <v>13.02</v>
      </c>
      <c r="I471" s="656">
        <f t="shared" si="40"/>
        <v>3.4775558969107356E-3</v>
      </c>
      <c r="J471" s="491">
        <v>145</v>
      </c>
      <c r="K471" s="490">
        <v>85</v>
      </c>
      <c r="L471" s="491">
        <v>229</v>
      </c>
      <c r="M471" s="1190"/>
      <c r="N471" s="127">
        <f>IFERROR((L471/67)/(1/(I471*24)/3.6),"")</f>
        <v>1.0269482082674188</v>
      </c>
      <c r="O471" s="2356" t="s">
        <v>262</v>
      </c>
      <c r="P471" s="291" t="str">
        <f>IFERROR(VLOOKUP(F471,[1]Trainingsarten!$A$9:$N$84,12,FALSE),"")</f>
        <v/>
      </c>
      <c r="Q471" s="292" t="s">
        <v>14</v>
      </c>
      <c r="R471" s="292" t="str">
        <f>IFERROR(VLOOKUP(F471,[1]Trainingsarten!$A$9:$N$84,14,FALSE),"")</f>
        <v/>
      </c>
      <c r="S471" s="293">
        <f>IFERROR(L471/J471,"")</f>
        <v>1.5793103448275863</v>
      </c>
      <c r="T471" s="362">
        <f>T470+(K471-T470)/7</f>
        <v>53.48271923378875</v>
      </c>
      <c r="U471" s="80">
        <f>U470+(K471-U470)/42</f>
        <v>43.575943096820851</v>
      </c>
      <c r="V471" s="294">
        <f t="shared" si="39"/>
        <v>-5.6642388605630742</v>
      </c>
      <c r="W471" s="297">
        <f t="shared" si="38"/>
        <v>1.2273450769603806</v>
      </c>
    </row>
    <row r="472" spans="2:23" ht="16" thickBot="1" x14ac:dyDescent="0.25">
      <c r="B472" s="27">
        <f>SUM(K468:K474)</f>
        <v>422</v>
      </c>
      <c r="C472" s="298">
        <v>43560</v>
      </c>
      <c r="D472" s="295" t="s">
        <v>92</v>
      </c>
      <c r="E472" s="2111"/>
      <c r="F472" s="1213" t="s">
        <v>91</v>
      </c>
      <c r="G472" s="556">
        <v>4.0925925925925928E-2</v>
      </c>
      <c r="H472" s="1187">
        <v>10.75</v>
      </c>
      <c r="I472" s="656">
        <f t="shared" si="40"/>
        <v>3.8070628768303188E-3</v>
      </c>
      <c r="J472" s="491">
        <v>128</v>
      </c>
      <c r="K472" s="490">
        <v>60</v>
      </c>
      <c r="L472" s="491">
        <v>216</v>
      </c>
      <c r="M472" s="1190"/>
      <c r="N472" s="127">
        <f>IFERROR((L472/67)/(1/(I472*24)/3.6),"")</f>
        <v>1.0604317945157933</v>
      </c>
      <c r="O472" s="2356" t="s">
        <v>260</v>
      </c>
      <c r="P472" s="291" t="str">
        <f>IFERROR(VLOOKUP(F472,[1]Trainingsarten!$A$9:$N$84,12,FALSE),"")</f>
        <v/>
      </c>
      <c r="Q472" s="292" t="s">
        <v>14</v>
      </c>
      <c r="R472" s="292" t="str">
        <f>IFERROR(VLOOKUP(F472,[1]Trainingsarten!$A$9:$N$84,14,FALSE),"")</f>
        <v/>
      </c>
      <c r="S472" s="293">
        <f>IFERROR(L472/J472,"")</f>
        <v>1.6875</v>
      </c>
      <c r="T472" s="362">
        <f>T471+(K472-T471)/7</f>
        <v>54.413759343247499</v>
      </c>
      <c r="U472" s="80">
        <f>U471+(K472-U471)/42</f>
        <v>43.96699207070607</v>
      </c>
      <c r="V472" s="294">
        <f t="shared" si="39"/>
        <v>-9.906776136967899</v>
      </c>
      <c r="W472" s="297">
        <f t="shared" si="38"/>
        <v>1.2376047753219352</v>
      </c>
    </row>
    <row r="473" spans="2:23" ht="15" x14ac:dyDescent="0.2">
      <c r="B473" s="28" t="s">
        <v>20</v>
      </c>
      <c r="C473" s="298">
        <v>43561</v>
      </c>
      <c r="D473" s="295"/>
      <c r="E473" s="2111"/>
      <c r="F473" s="1213"/>
      <c r="G473" s="556"/>
      <c r="H473" s="1187" t="str">
        <f>IFERROR(VLOOKUP(F473,[1]Trainingsarten!$A$9:$K$84,10,FALSE),"")</f>
        <v/>
      </c>
      <c r="I473" s="656" t="str">
        <f t="shared" si="40"/>
        <v/>
      </c>
      <c r="J473" s="491"/>
      <c r="K473" s="490" t="str">
        <f>IFERROR(VLOOKUP(F473,[1]Trainingsarten!$A$9:$K$84,11,FALSE),"0")</f>
        <v>0</v>
      </c>
      <c r="L473" s="491"/>
      <c r="M473" s="1190"/>
      <c r="N473" s="127" t="str">
        <f>IFERROR((L473/67)/(1/(I473*24)/3.6),"")</f>
        <v/>
      </c>
      <c r="O473" s="2356"/>
      <c r="P473" s="291" t="str">
        <f>IFERROR(VLOOKUP(F473,[1]Trainingsarten!$A$9:$N$84,12,FALSE),"")</f>
        <v/>
      </c>
      <c r="Q473" s="292" t="s">
        <v>14</v>
      </c>
      <c r="R473" s="292" t="str">
        <f>IFERROR(VLOOKUP(F473,[1]Trainingsarten!$A$9:$N$84,14,FALSE),"")</f>
        <v/>
      </c>
      <c r="S473" s="293" t="str">
        <f>IFERROR(L473/J473,"")</f>
        <v/>
      </c>
      <c r="T473" s="362">
        <f>T472+(K473-T472)/7</f>
        <v>46.640365151354999</v>
      </c>
      <c r="U473" s="80">
        <f>U472+(K473-U472)/42</f>
        <v>42.920158926165449</v>
      </c>
      <c r="V473" s="294">
        <f t="shared" si="39"/>
        <v>-10.446767272541429</v>
      </c>
      <c r="W473" s="297">
        <f t="shared" si="38"/>
        <v>1.0866773636973091</v>
      </c>
    </row>
    <row r="474" spans="2:23" ht="16" thickBot="1" x14ac:dyDescent="0.25">
      <c r="B474" s="29">
        <f>AVERAGE(W468:W474)</f>
        <v>1.136523805396386</v>
      </c>
      <c r="C474" s="247">
        <v>43562</v>
      </c>
      <c r="D474" s="45" t="s">
        <v>93</v>
      </c>
      <c r="E474" s="2109"/>
      <c r="F474" s="1214" t="s">
        <v>159</v>
      </c>
      <c r="G474" s="560">
        <v>8.7523148148148155E-2</v>
      </c>
      <c r="H474" s="1215">
        <v>22.23</v>
      </c>
      <c r="I474" s="661">
        <f t="shared" si="40"/>
        <v>3.9371636593858814E-3</v>
      </c>
      <c r="J474" s="502">
        <v>131</v>
      </c>
      <c r="K474" s="501">
        <v>121</v>
      </c>
      <c r="L474" s="502">
        <v>210</v>
      </c>
      <c r="M474" s="1216"/>
      <c r="N474" s="40">
        <f>IFERROR((L474/67)/(1/(I474*24)/3.6),"")</f>
        <v>1.0662074244163797</v>
      </c>
      <c r="O474" s="2359" t="s">
        <v>259</v>
      </c>
      <c r="P474" s="313" t="str">
        <f>IFERROR(VLOOKUP(F474,[1]Trainingsarten!$A$9:$N$84,12,FALSE),"")</f>
        <v/>
      </c>
      <c r="Q474" s="314" t="s">
        <v>14</v>
      </c>
      <c r="R474" s="314" t="str">
        <f>IFERROR(VLOOKUP(F474,[1]Trainingsarten!$A$9:$N$84,14,FALSE),"")</f>
        <v/>
      </c>
      <c r="S474" s="43">
        <f>IFERROR(L474/J474,"")</f>
        <v>1.6030534351145038</v>
      </c>
      <c r="T474" s="45">
        <f>T473+(K474-T473)/7</f>
        <v>57.263170129732856</v>
      </c>
      <c r="U474" s="315">
        <f>U473+(K474-U473)/42</f>
        <v>44.779202761256748</v>
      </c>
      <c r="V474" s="315">
        <f t="shared" si="39"/>
        <v>-3.7202062251895498</v>
      </c>
      <c r="W474" s="82">
        <f t="shared" si="38"/>
        <v>1.2787894066590511</v>
      </c>
    </row>
    <row r="475" spans="2:23" ht="16" thickBot="1" x14ac:dyDescent="0.25">
      <c r="B475" s="1369">
        <f>B468+1</f>
        <v>15</v>
      </c>
      <c r="C475" s="358">
        <v>43563</v>
      </c>
      <c r="D475" s="50" t="s">
        <v>94</v>
      </c>
      <c r="E475" s="2101"/>
      <c r="F475" s="1218" t="s">
        <v>70</v>
      </c>
      <c r="G475" s="1184">
        <v>5.2361111111111108E-2</v>
      </c>
      <c r="H475" s="1185">
        <v>14.32</v>
      </c>
      <c r="I475" s="54">
        <f t="shared" si="40"/>
        <v>3.6565021725636247E-3</v>
      </c>
      <c r="J475" s="1219">
        <v>138</v>
      </c>
      <c r="K475" s="512">
        <v>96</v>
      </c>
      <c r="L475" s="513">
        <v>216</v>
      </c>
      <c r="M475" s="761"/>
      <c r="N475" s="59">
        <f>IFERROR((L475/67)/(1/(I475*24)/3.6),"")</f>
        <v>1.018494121570916</v>
      </c>
      <c r="O475" s="2355" t="s">
        <v>164</v>
      </c>
      <c r="P475" s="319" t="str">
        <f>IFERROR(VLOOKUP(F475,[1]Trainingsarten!$A$9:$N$84,12,FALSE),"")</f>
        <v/>
      </c>
      <c r="Q475" s="61" t="s">
        <v>14</v>
      </c>
      <c r="R475" s="61" t="str">
        <f>IFERROR(VLOOKUP(F475,[1]Trainingsarten!$A$9:$N$84,14,FALSE),"")</f>
        <v/>
      </c>
      <c r="S475" s="1370">
        <f>IFERROR(L475/J475,"")</f>
        <v>1.5652173913043479</v>
      </c>
      <c r="T475" s="2">
        <f>T474+(K475-T474)/7</f>
        <v>62.797002968342447</v>
      </c>
      <c r="U475" s="3">
        <f>U474+(K475-U474)/42</f>
        <v>45.9987455526554</v>
      </c>
      <c r="V475" s="321">
        <f t="shared" si="39"/>
        <v>-12.483967368476108</v>
      </c>
      <c r="W475" s="1371">
        <f t="shared" si="38"/>
        <v>1.3651894679705525</v>
      </c>
    </row>
    <row r="476" spans="2:23" ht="15" x14ac:dyDescent="0.2">
      <c r="B476" s="1372" t="s">
        <v>19</v>
      </c>
      <c r="C476" s="298">
        <v>43564</v>
      </c>
      <c r="D476" s="295" t="s">
        <v>95</v>
      </c>
      <c r="E476" s="2111"/>
      <c r="F476" s="1213" t="s">
        <v>91</v>
      </c>
      <c r="G476" s="556">
        <v>4.3900462962962961E-2</v>
      </c>
      <c r="H476" s="1187">
        <v>11.58</v>
      </c>
      <c r="I476" s="328">
        <f t="shared" si="40"/>
        <v>3.7910589778033642E-3</v>
      </c>
      <c r="J476" s="1191">
        <v>126</v>
      </c>
      <c r="K476" s="490">
        <v>64</v>
      </c>
      <c r="L476" s="491">
        <v>215</v>
      </c>
      <c r="M476" s="1190"/>
      <c r="N476" s="127">
        <f>IFERROR((L476/67)/(1/(I476*24)/3.6),"")</f>
        <v>1.0510852473384373</v>
      </c>
      <c r="O476" s="2356" t="s">
        <v>260</v>
      </c>
      <c r="P476" s="291" t="str">
        <f>IFERROR(VLOOKUP(F476,[1]Trainingsarten!$A$9:$N$84,12,FALSE),"")</f>
        <v/>
      </c>
      <c r="Q476" s="292" t="s">
        <v>14</v>
      </c>
      <c r="R476" s="292" t="str">
        <f>IFERROR(VLOOKUP(F476,[1]Trainingsarten!$A$9:$N$84,14,FALSE),"")</f>
        <v/>
      </c>
      <c r="S476" s="293">
        <f>IFERROR(L476/J476,"")</f>
        <v>1.7063492063492063</v>
      </c>
      <c r="T476" s="362">
        <f>T475+(K476-T475)/7</f>
        <v>62.968859687150669</v>
      </c>
      <c r="U476" s="80">
        <f>U475+(K476-U475)/42</f>
        <v>46.427346849020751</v>
      </c>
      <c r="V476" s="294">
        <f t="shared" si="39"/>
        <v>-16.798257415687047</v>
      </c>
      <c r="W476" s="297">
        <f t="shared" si="38"/>
        <v>1.356288135350961</v>
      </c>
    </row>
    <row r="477" spans="2:23" ht="16" thickBot="1" x14ac:dyDescent="0.25">
      <c r="B477" s="24">
        <f>SUM(H475:H481)</f>
        <v>72.16</v>
      </c>
      <c r="C477" s="298">
        <v>43565</v>
      </c>
      <c r="D477" s="295"/>
      <c r="E477" s="2111"/>
      <c r="F477" s="1213"/>
      <c r="G477" s="556"/>
      <c r="H477" s="1187" t="str">
        <f>IFERROR(VLOOKUP(F477,[1]Trainingsarten!$A$9:$K$84,10,FALSE),"")</f>
        <v/>
      </c>
      <c r="I477" s="328" t="str">
        <f t="shared" si="40"/>
        <v/>
      </c>
      <c r="J477" s="1191"/>
      <c r="K477" s="490" t="str">
        <f>IFERROR(VLOOKUP(F477,[1]Trainingsarten!$A$9:$K$84,11,FALSE),"0")</f>
        <v>0</v>
      </c>
      <c r="L477" s="491"/>
      <c r="M477" s="1190"/>
      <c r="N477" s="127" t="str">
        <f>IFERROR((L477/67)/(1/(I477*24)/3.6),"")</f>
        <v/>
      </c>
      <c r="O477" s="2356"/>
      <c r="P477" s="291" t="str">
        <f>IFERROR(VLOOKUP(F477,[1]Trainingsarten!$A$9:$N$84,12,FALSE),"")</f>
        <v/>
      </c>
      <c r="Q477" s="292" t="s">
        <v>14</v>
      </c>
      <c r="R477" s="292" t="str">
        <f>IFERROR(VLOOKUP(F477,[1]Trainingsarten!$A$9:$N$84,14,FALSE),"")</f>
        <v/>
      </c>
      <c r="S477" s="293" t="str">
        <f>IFERROR(L477/J477,"")</f>
        <v/>
      </c>
      <c r="T477" s="362">
        <f>T476+(K477-T476)/7</f>
        <v>53.973308303272006</v>
      </c>
      <c r="U477" s="80">
        <f>U476+(K477-U476)/42</f>
        <v>45.321933828805967</v>
      </c>
      <c r="V477" s="294">
        <f t="shared" si="39"/>
        <v>-16.541512838129918</v>
      </c>
      <c r="W477" s="297">
        <f t="shared" si="38"/>
        <v>1.1908871432349903</v>
      </c>
    </row>
    <row r="478" spans="2:23" ht="15" x14ac:dyDescent="0.2">
      <c r="B478" s="26" t="s">
        <v>9</v>
      </c>
      <c r="C478" s="298">
        <v>43566</v>
      </c>
      <c r="D478" s="295" t="s">
        <v>96</v>
      </c>
      <c r="E478" s="2111"/>
      <c r="F478" s="1373" t="s">
        <v>175</v>
      </c>
      <c r="G478" s="556">
        <v>4.7928240740740737E-2</v>
      </c>
      <c r="H478" s="1187">
        <v>13.63</v>
      </c>
      <c r="I478" s="328">
        <f t="shared" si="40"/>
        <v>3.5163786310154609E-3</v>
      </c>
      <c r="J478" s="1191">
        <v>144</v>
      </c>
      <c r="K478" s="490">
        <v>86</v>
      </c>
      <c r="L478" s="491">
        <v>228</v>
      </c>
      <c r="M478" s="1190"/>
      <c r="N478" s="127">
        <f>IFERROR((L478/67)/(1/(I478*24)/3.6),"")</f>
        <v>1.033878297434325</v>
      </c>
      <c r="O478" s="2356" t="s">
        <v>262</v>
      </c>
      <c r="P478" s="291" t="str">
        <f>IFERROR(VLOOKUP(F478,[1]Trainingsarten!$A$9:$N$84,12,FALSE),"")</f>
        <v/>
      </c>
      <c r="Q478" s="292" t="s">
        <v>14</v>
      </c>
      <c r="R478" s="292" t="str">
        <f>IFERROR(VLOOKUP(F478,[1]Trainingsarten!$A$9:$N$84,14,FALSE),"")</f>
        <v/>
      </c>
      <c r="S478" s="293">
        <f>IFERROR(L478/J478,"")</f>
        <v>1.5833333333333333</v>
      </c>
      <c r="T478" s="362">
        <f>T477+(K478-T477)/7</f>
        <v>58.548549974233147</v>
      </c>
      <c r="U478" s="80">
        <f>U477+(K478-U477)/42</f>
        <v>46.290459213834396</v>
      </c>
      <c r="V478" s="294">
        <f t="shared" si="39"/>
        <v>-8.6513744744660386</v>
      </c>
      <c r="W478" s="297">
        <f t="shared" si="38"/>
        <v>1.2648081476956983</v>
      </c>
    </row>
    <row r="479" spans="2:23" ht="16" thickBot="1" x14ac:dyDescent="0.25">
      <c r="B479" s="27">
        <f>SUM(K475:K481)</f>
        <v>429</v>
      </c>
      <c r="C479" s="298">
        <v>43567</v>
      </c>
      <c r="D479" s="295" t="s">
        <v>97</v>
      </c>
      <c r="E479" s="2111"/>
      <c r="F479" s="1213" t="s">
        <v>91</v>
      </c>
      <c r="G479" s="556">
        <v>4.5428240740740734E-2</v>
      </c>
      <c r="H479" s="1187">
        <v>11.53</v>
      </c>
      <c r="I479" s="328">
        <f t="shared" si="40"/>
        <v>3.940003533455398E-3</v>
      </c>
      <c r="J479" s="1191">
        <v>124</v>
      </c>
      <c r="K479" s="490">
        <v>63</v>
      </c>
      <c r="L479" s="491">
        <v>210</v>
      </c>
      <c r="M479" s="1190"/>
      <c r="N479" s="127">
        <f>IFERROR((L479/67)/(1/(I479*24)/3.6),"")</f>
        <v>1.0669764792688767</v>
      </c>
      <c r="O479" s="2356" t="s">
        <v>260</v>
      </c>
      <c r="P479" s="291" t="str">
        <f>IFERROR(VLOOKUP(F479,[1]Trainingsarten!$A$9:$N$84,12,FALSE),"")</f>
        <v/>
      </c>
      <c r="Q479" s="292" t="s">
        <v>14</v>
      </c>
      <c r="R479" s="292" t="str">
        <f>IFERROR(VLOOKUP(F479,[1]Trainingsarten!$A$9:$N$84,14,FALSE),"")</f>
        <v/>
      </c>
      <c r="S479" s="293">
        <f>IFERROR(L479/J479,"")</f>
        <v>1.6935483870967742</v>
      </c>
      <c r="T479" s="362">
        <f>T478+(K479-T478)/7</f>
        <v>59.184471406485557</v>
      </c>
      <c r="U479" s="80">
        <f>U478+(K479-U478)/42</f>
        <v>46.688305423028815</v>
      </c>
      <c r="V479" s="294">
        <f t="shared" si="39"/>
        <v>-12.258090760398751</v>
      </c>
      <c r="W479" s="297">
        <f t="shared" si="38"/>
        <v>1.2676508789563619</v>
      </c>
    </row>
    <row r="480" spans="2:23" ht="15" x14ac:dyDescent="0.2">
      <c r="B480" s="28" t="s">
        <v>20</v>
      </c>
      <c r="C480" s="484">
        <v>43568</v>
      </c>
      <c r="D480" s="295"/>
      <c r="E480" s="2111"/>
      <c r="F480" s="1213"/>
      <c r="G480" s="556"/>
      <c r="H480" s="1187" t="str">
        <f>IFERROR(VLOOKUP(F480,[1]Trainingsarten!$A$9:$K$84,10,FALSE),"")</f>
        <v/>
      </c>
      <c r="I480" s="328" t="str">
        <f t="shared" si="40"/>
        <v/>
      </c>
      <c r="J480" s="1191"/>
      <c r="K480" s="490" t="str">
        <f>IFERROR(VLOOKUP(F480,[1]Trainingsarten!$A$9:$K$84,11,FALSE),"0")</f>
        <v>0</v>
      </c>
      <c r="L480" s="491"/>
      <c r="M480" s="1190"/>
      <c r="N480" s="127" t="str">
        <f>IFERROR((L480/67)/(1/(I480*24)/3.6),"")</f>
        <v/>
      </c>
      <c r="O480" s="2356"/>
      <c r="P480" s="291" t="str">
        <f>IFERROR(VLOOKUP(F480,[1]Trainingsarten!$A$9:$N$84,12,FALSE),"")</f>
        <v/>
      </c>
      <c r="Q480" s="292" t="s">
        <v>14</v>
      </c>
      <c r="R480" s="292" t="str">
        <f>IFERROR(VLOOKUP(F480,[1]Trainingsarten!$A$9:$N$84,14,FALSE),"")</f>
        <v/>
      </c>
      <c r="S480" s="293" t="str">
        <f>IFERROR(L480/J480,"")</f>
        <v/>
      </c>
      <c r="T480" s="362">
        <f>T479+(K480-T479)/7</f>
        <v>50.729546919844765</v>
      </c>
      <c r="U480" s="80">
        <f>U479+(K480-U479)/42</f>
        <v>45.576679103432895</v>
      </c>
      <c r="V480" s="294">
        <f t="shared" si="39"/>
        <v>-12.496165983456741</v>
      </c>
      <c r="W480" s="297">
        <f t="shared" si="38"/>
        <v>1.1130593083519276</v>
      </c>
    </row>
    <row r="481" spans="2:23" ht="16" thickBot="1" x14ac:dyDescent="0.25">
      <c r="B481" s="29">
        <f>AVERAGE(W475:W481)</f>
        <v>1.2626121642023453</v>
      </c>
      <c r="C481" s="133">
        <v>43569</v>
      </c>
      <c r="D481" s="362" t="s">
        <v>98</v>
      </c>
      <c r="E481" s="2115"/>
      <c r="F481" s="1256" t="s">
        <v>263</v>
      </c>
      <c r="G481" s="1192">
        <v>7.8611111111111118E-2</v>
      </c>
      <c r="H481" s="1193">
        <v>21.1</v>
      </c>
      <c r="I481" s="1257">
        <f t="shared" si="40"/>
        <v>3.7256450763559767E-3</v>
      </c>
      <c r="J481" s="1258">
        <v>134</v>
      </c>
      <c r="K481" s="533">
        <v>120</v>
      </c>
      <c r="L481" s="534">
        <v>218</v>
      </c>
      <c r="M481" s="684"/>
      <c r="N481" s="77">
        <f>IFERROR((L481/67)/(1/(I481*24)/3.6),"")</f>
        <v>1.0473622409280612</v>
      </c>
      <c r="O481" s="2357" t="s">
        <v>259</v>
      </c>
      <c r="P481" s="1194" t="str">
        <f>IFERROR(VLOOKUP(F481,[1]Trainingsarten!$A$9:$N$84,12,FALSE),"")</f>
        <v/>
      </c>
      <c r="Q481" s="1259" t="s">
        <v>14</v>
      </c>
      <c r="R481" s="1259" t="str">
        <f>IFERROR(VLOOKUP(F481,[1]Trainingsarten!$A$9:$N$84,14,FALSE),"")</f>
        <v/>
      </c>
      <c r="S481" s="43">
        <f>IFERROR(L481/J481,"")</f>
        <v>1.6268656716417911</v>
      </c>
      <c r="T481" s="68">
        <f>T480+(K481-T480)/7</f>
        <v>60.625325931295514</v>
      </c>
      <c r="U481" s="1195">
        <f>U480+(K481-U480)/42</f>
        <v>47.34866293430354</v>
      </c>
      <c r="V481" s="1195">
        <f t="shared" si="39"/>
        <v>-5.1528678164118702</v>
      </c>
      <c r="W481" s="845">
        <f t="shared" si="38"/>
        <v>1.2804020678559265</v>
      </c>
    </row>
    <row r="482" spans="2:23" ht="16" thickBot="1" x14ac:dyDescent="0.25">
      <c r="B482" s="1374">
        <f>B475+1</f>
        <v>16</v>
      </c>
      <c r="C482" s="1375">
        <v>43570</v>
      </c>
      <c r="D482" s="1376"/>
      <c r="E482" s="2158"/>
      <c r="F482" s="1377"/>
      <c r="G482" s="1378"/>
      <c r="H482" s="1379" t="str">
        <f>IFERROR(VLOOKUP(F482,[1]Trainingsarten!$A$9:$K$84,10,FALSE),"")</f>
        <v/>
      </c>
      <c r="I482" s="1380" t="str">
        <f t="shared" si="40"/>
        <v/>
      </c>
      <c r="J482" s="1381"/>
      <c r="K482" s="1382" t="str">
        <f>IFERROR(VLOOKUP(F482,[1]Trainingsarten!$A$9:$K$84,11,FALSE),"0")</f>
        <v>0</v>
      </c>
      <c r="L482" s="1381"/>
      <c r="M482" s="1383"/>
      <c r="N482" s="1384" t="str">
        <f>IFERROR((L482/67)/(1/(I482*24)/3.6),"")</f>
        <v/>
      </c>
      <c r="O482" s="2368"/>
      <c r="P482" s="1385" t="str">
        <f>IFERROR(VLOOKUP(F482,[1]Trainingsarten!$A$9:$N$84,12,FALSE),"")</f>
        <v/>
      </c>
      <c r="Q482" s="1386" t="s">
        <v>14</v>
      </c>
      <c r="R482" s="1386" t="str">
        <f>IFERROR(VLOOKUP(F482,[1]Trainingsarten!$A$9:$N$84,14,FALSE),"")</f>
        <v/>
      </c>
      <c r="S482" s="1387" t="str">
        <f>IFERROR(L482/J482,"")</f>
        <v/>
      </c>
      <c r="T482" s="1209">
        <f>T481+(K482-T481)/7</f>
        <v>51.964565083967585</v>
      </c>
      <c r="U482" s="1210">
        <f>U481+(K482-U481)/42</f>
        <v>46.221313816820121</v>
      </c>
      <c r="V482" s="1388">
        <f t="shared" si="39"/>
        <v>-13.276662996991973</v>
      </c>
      <c r="W482" s="322">
        <f t="shared" si="38"/>
        <v>1.12425547421496</v>
      </c>
    </row>
    <row r="483" spans="2:23" ht="15" x14ac:dyDescent="0.2">
      <c r="B483" s="1389" t="s">
        <v>19</v>
      </c>
      <c r="C483" s="7">
        <v>43571</v>
      </c>
      <c r="D483" s="5" t="s">
        <v>99</v>
      </c>
      <c r="E483" s="2098"/>
      <c r="F483" s="1213" t="s">
        <v>180</v>
      </c>
      <c r="G483" s="556">
        <v>5.5868055555555553E-2</v>
      </c>
      <c r="H483" s="1187">
        <v>16.63</v>
      </c>
      <c r="I483" s="656">
        <f t="shared" si="40"/>
        <v>3.3594741765216813E-3</v>
      </c>
      <c r="J483" s="491">
        <v>146</v>
      </c>
      <c r="K483" s="490">
        <v>113</v>
      </c>
      <c r="L483" s="491">
        <v>234</v>
      </c>
      <c r="M483" s="1190"/>
      <c r="N483" s="127">
        <f>IFERROR((L483/67)/(1/(I483*24)/3.6),"")</f>
        <v>1.0137388822573843</v>
      </c>
      <c r="O483" s="2356" t="s">
        <v>164</v>
      </c>
      <c r="P483" s="291" t="str">
        <f>IFERROR(VLOOKUP(F483,[1]Trainingsarten!$A$9:$N$84,12,FALSE),"")</f>
        <v/>
      </c>
      <c r="Q483" s="292" t="s">
        <v>14</v>
      </c>
      <c r="R483" s="292" t="str">
        <f>IFERROR(VLOOKUP(F483,[1]Trainingsarten!$A$9:$N$84,14,FALSE),"")</f>
        <v/>
      </c>
      <c r="S483" s="293">
        <f>IFERROR(L483/J483,"")</f>
        <v>1.6027397260273972</v>
      </c>
      <c r="T483" s="362">
        <f>T482+(K483-T482)/7</f>
        <v>60.683912929115074</v>
      </c>
      <c r="U483" s="80">
        <f>U482+(K483-U482)/42</f>
        <v>47.811282535467264</v>
      </c>
      <c r="V483" s="294">
        <f t="shared" si="39"/>
        <v>-5.743251267147464</v>
      </c>
      <c r="W483" s="297">
        <f t="shared" si="38"/>
        <v>1.2692383410568135</v>
      </c>
    </row>
    <row r="484" spans="2:23" ht="16" thickBot="1" x14ac:dyDescent="0.25">
      <c r="B484" s="24">
        <f>SUM(H482:H488)</f>
        <v>73.3</v>
      </c>
      <c r="C484" s="298">
        <v>43572</v>
      </c>
      <c r="D484" s="295" t="s">
        <v>100</v>
      </c>
      <c r="E484" s="2111"/>
      <c r="F484" s="1213" t="s">
        <v>91</v>
      </c>
      <c r="G484" s="556">
        <v>4.4641203703703704E-2</v>
      </c>
      <c r="H484" s="1187">
        <v>11.5</v>
      </c>
      <c r="I484" s="656">
        <f t="shared" si="40"/>
        <v>3.8818438003220611E-3</v>
      </c>
      <c r="J484" s="491">
        <v>133</v>
      </c>
      <c r="K484" s="490">
        <v>64</v>
      </c>
      <c r="L484" s="491">
        <v>213</v>
      </c>
      <c r="M484" s="1190"/>
      <c r="N484" s="127">
        <f>IFERROR((L484/67)/(1/(I484*24)/3.6),"")</f>
        <v>1.066243997404283</v>
      </c>
      <c r="O484" s="2356" t="s">
        <v>260</v>
      </c>
      <c r="P484" s="291" t="str">
        <f>IFERROR(VLOOKUP(F484,[1]Trainingsarten!$A$9:$N$84,12,FALSE),"")</f>
        <v/>
      </c>
      <c r="Q484" s="292" t="s">
        <v>14</v>
      </c>
      <c r="R484" s="292" t="str">
        <f>IFERROR(VLOOKUP(F484,[1]Trainingsarten!$A$9:$N$84,14,FALSE),"")</f>
        <v/>
      </c>
      <c r="S484" s="293">
        <f>IFERROR(L484/J484,"")</f>
        <v>1.6015037593984962</v>
      </c>
      <c r="T484" s="362">
        <f>T483+(K484-T483)/7</f>
        <v>61.157639653527205</v>
      </c>
      <c r="U484" s="80">
        <f>U483+(K484-U483)/42</f>
        <v>48.196728189384707</v>
      </c>
      <c r="V484" s="294">
        <f t="shared" si="39"/>
        <v>-12.87263039364781</v>
      </c>
      <c r="W484" s="297">
        <f t="shared" si="38"/>
        <v>1.268916832138766</v>
      </c>
    </row>
    <row r="485" spans="2:23" ht="15" x14ac:dyDescent="0.2">
      <c r="B485" s="26" t="s">
        <v>9</v>
      </c>
      <c r="C485" s="298">
        <v>43573</v>
      </c>
      <c r="D485" s="295" t="s">
        <v>102</v>
      </c>
      <c r="E485" s="2111"/>
      <c r="F485" s="1213" t="s">
        <v>257</v>
      </c>
      <c r="G485" s="556">
        <v>3.9687500000000001E-2</v>
      </c>
      <c r="H485" s="1187">
        <v>12.24</v>
      </c>
      <c r="I485" s="656">
        <f t="shared" si="40"/>
        <v>3.2424428104575165E-3</v>
      </c>
      <c r="J485" s="491">
        <v>153</v>
      </c>
      <c r="K485" s="490">
        <v>77</v>
      </c>
      <c r="L485" s="491">
        <v>246</v>
      </c>
      <c r="M485" s="1190"/>
      <c r="N485" s="127">
        <f>IFERROR((L485/67)/(1/(I485*24)/3.6),"")</f>
        <v>1.0285996488147497</v>
      </c>
      <c r="O485" s="2356" t="s">
        <v>262</v>
      </c>
      <c r="P485" s="291">
        <f>IFERROR(VLOOKUP(F485,[1]Trainingsarten!$A$9:$N$84,12,FALSE),"")</f>
        <v>248</v>
      </c>
      <c r="Q485" s="292" t="s">
        <v>14</v>
      </c>
      <c r="R485" s="292">
        <f>IFERROR(VLOOKUP(F485,[1]Trainingsarten!$A$9:$N$84,14,FALSE),"")</f>
        <v>273</v>
      </c>
      <c r="S485" s="293">
        <f>IFERROR(L485/J485,"")</f>
        <v>1.607843137254902</v>
      </c>
      <c r="T485" s="362">
        <f>T484+(K485-T484)/7</f>
        <v>63.420833988737606</v>
      </c>
      <c r="U485" s="80">
        <f>U484+(K485-U484)/42</f>
        <v>48.882520375351739</v>
      </c>
      <c r="V485" s="294">
        <f t="shared" si="39"/>
        <v>-12.960911464142498</v>
      </c>
      <c r="W485" s="297">
        <f t="shared" si="38"/>
        <v>1.2974133392008278</v>
      </c>
    </row>
    <row r="486" spans="2:23" ht="16" thickBot="1" x14ac:dyDescent="0.25">
      <c r="B486" s="27">
        <f>SUM(K482:K488)</f>
        <v>438</v>
      </c>
      <c r="C486" s="298">
        <v>43574</v>
      </c>
      <c r="D486" s="295" t="s">
        <v>104</v>
      </c>
      <c r="E486" s="2111"/>
      <c r="F486" s="1213" t="s">
        <v>91</v>
      </c>
      <c r="G486" s="556">
        <v>4.6030092592592588E-2</v>
      </c>
      <c r="H486" s="1187">
        <v>12.13</v>
      </c>
      <c r="I486" s="656">
        <f t="shared" si="40"/>
        <v>3.7947314585814167E-3</v>
      </c>
      <c r="J486" s="491">
        <v>137</v>
      </c>
      <c r="K486" s="490">
        <v>68</v>
      </c>
      <c r="L486" s="491">
        <v>217</v>
      </c>
      <c r="M486" s="1190"/>
      <c r="N486" s="127">
        <f>IFERROR((L486/67)/(1/(I486*24)/3.6),"")</f>
        <v>1.061890465233601</v>
      </c>
      <c r="O486" s="2356" t="s">
        <v>260</v>
      </c>
      <c r="P486" s="291" t="str">
        <f>IFERROR(VLOOKUP(F486,[1]Trainingsarten!$A$9:$N$84,12,FALSE),"")</f>
        <v/>
      </c>
      <c r="Q486" s="292" t="s">
        <v>14</v>
      </c>
      <c r="R486" s="292" t="str">
        <f>IFERROR(VLOOKUP(F486,[1]Trainingsarten!$A$9:$N$84,14,FALSE),"")</f>
        <v/>
      </c>
      <c r="S486" s="293">
        <f>IFERROR(L486/J486,"")</f>
        <v>1.583941605839416</v>
      </c>
      <c r="T486" s="362">
        <f>T485+(K486-T485)/7</f>
        <v>64.075000561775084</v>
      </c>
      <c r="U486" s="80">
        <f>U485+(K486-U485)/42</f>
        <v>49.337698461652884</v>
      </c>
      <c r="V486" s="294">
        <f t="shared" si="39"/>
        <v>-14.538313613385867</v>
      </c>
      <c r="W486" s="297">
        <f t="shared" si="38"/>
        <v>1.2987026667159309</v>
      </c>
    </row>
    <row r="487" spans="2:23" ht="15" x14ac:dyDescent="0.2">
      <c r="B487" s="28" t="s">
        <v>20</v>
      </c>
      <c r="C487" s="298">
        <v>43575</v>
      </c>
      <c r="D487" s="295" t="s">
        <v>105</v>
      </c>
      <c r="E487" s="2111"/>
      <c r="F487" s="1213" t="s">
        <v>75</v>
      </c>
      <c r="G487" s="556">
        <v>7.9259259259259265E-2</v>
      </c>
      <c r="H487" s="1187">
        <v>20.8</v>
      </c>
      <c r="I487" s="656">
        <f t="shared" si="40"/>
        <v>3.8105413105413107E-3</v>
      </c>
      <c r="J487" s="491">
        <v>140</v>
      </c>
      <c r="K487" s="490">
        <v>116</v>
      </c>
      <c r="L487" s="491">
        <v>217</v>
      </c>
      <c r="M487" s="1190"/>
      <c r="N487" s="127">
        <f>IFERROR((L487/67)/(1/(I487*24)/3.6),"")</f>
        <v>1.0663145809414467</v>
      </c>
      <c r="O487" s="2356" t="s">
        <v>259</v>
      </c>
      <c r="P487" s="291" t="str">
        <f>IFERROR(VLOOKUP(F487,[1]Trainingsarten!$A$9:$N$84,12,FALSE),"")</f>
        <v/>
      </c>
      <c r="Q487" s="292" t="s">
        <v>14</v>
      </c>
      <c r="R487" s="292" t="str">
        <f>IFERROR(VLOOKUP(F487,[1]Trainingsarten!$A$9:$N$84,14,FALSE),"")</f>
        <v/>
      </c>
      <c r="S487" s="293">
        <f>IFERROR(L487/J487,"")</f>
        <v>1.55</v>
      </c>
      <c r="T487" s="362">
        <f>T486+(K487-T486)/7</f>
        <v>71.492857624378644</v>
      </c>
      <c r="U487" s="80">
        <f>U486+(K487-U486)/42</f>
        <v>50.924896117327819</v>
      </c>
      <c r="V487" s="294">
        <f t="shared" si="39"/>
        <v>-14.7373021001222</v>
      </c>
      <c r="W487" s="297">
        <f t="shared" si="38"/>
        <v>1.4038881387143827</v>
      </c>
    </row>
    <row r="488" spans="2:23" ht="16" thickBot="1" x14ac:dyDescent="0.25">
      <c r="B488" s="29">
        <f>AVERAGE(W482:W488)</f>
        <v>1.2707281514544486</v>
      </c>
      <c r="C488" s="247">
        <v>43576</v>
      </c>
      <c r="D488" s="45"/>
      <c r="E488" s="2109"/>
      <c r="F488" s="1214"/>
      <c r="G488" s="560"/>
      <c r="H488" s="1215" t="str">
        <f>IFERROR(VLOOKUP(F488,[1]Trainingsarten!$A$9:$K$84,10,FALSE),"")</f>
        <v/>
      </c>
      <c r="I488" s="661" t="str">
        <f t="shared" si="40"/>
        <v/>
      </c>
      <c r="J488" s="502"/>
      <c r="K488" s="501" t="str">
        <f>IFERROR(VLOOKUP(F488,[1]Trainingsarten!$A$9:$K$84,11,FALSE),"0")</f>
        <v>0</v>
      </c>
      <c r="L488" s="502"/>
      <c r="M488" s="1216"/>
      <c r="N488" s="40" t="str">
        <f>IFERROR((L488/67)/(1/(I488*24)/3.6),"")</f>
        <v/>
      </c>
      <c r="O488" s="2359"/>
      <c r="P488" s="313" t="str">
        <f>IFERROR(VLOOKUP(F488,[1]Trainingsarten!$A$9:$N$84,12,FALSE),"")</f>
        <v/>
      </c>
      <c r="Q488" s="314" t="s">
        <v>14</v>
      </c>
      <c r="R488" s="314" t="str">
        <f>IFERROR(VLOOKUP(F488,[1]Trainingsarten!$A$9:$N$84,14,FALSE),"")</f>
        <v/>
      </c>
      <c r="S488" s="43" t="str">
        <f>IFERROR(L488/J488,"")</f>
        <v/>
      </c>
      <c r="T488" s="45">
        <f>T487+(K488-T487)/7</f>
        <v>61.279592249467413</v>
      </c>
      <c r="U488" s="315">
        <f>U487+(K488-U487)/42</f>
        <v>49.712398590724774</v>
      </c>
      <c r="V488" s="315">
        <f t="shared" si="39"/>
        <v>-20.567961507050825</v>
      </c>
      <c r="W488" s="82">
        <f t="shared" si="38"/>
        <v>1.232682268139458</v>
      </c>
    </row>
    <row r="489" spans="2:23" ht="16" thickBot="1" x14ac:dyDescent="0.25">
      <c r="B489" s="1390">
        <f>B482+1</f>
        <v>17</v>
      </c>
      <c r="C489" s="358">
        <v>43577</v>
      </c>
      <c r="D489" s="50"/>
      <c r="E489" s="2101"/>
      <c r="F489" s="1218"/>
      <c r="G489" s="1184"/>
      <c r="H489" s="1185" t="str">
        <f>IFERROR(VLOOKUP(F489,[1]Trainingsarten!$A$9:$K$84,10,FALSE),"")</f>
        <v/>
      </c>
      <c r="I489" s="54" t="str">
        <f t="shared" si="40"/>
        <v/>
      </c>
      <c r="J489" s="1219"/>
      <c r="K489" s="512" t="str">
        <f>IFERROR(VLOOKUP(F489,[1]Trainingsarten!$A$9:$K$84,11,FALSE),"0")</f>
        <v>0</v>
      </c>
      <c r="L489" s="513"/>
      <c r="M489" s="761"/>
      <c r="N489" s="59" t="str">
        <f>IFERROR((L489/67)/(1/(I489*24)/3.6),"")</f>
        <v/>
      </c>
      <c r="O489" s="2355"/>
      <c r="P489" s="319" t="str">
        <f>IFERROR(VLOOKUP(F489,[1]Trainingsarten!$A$9:$N$84,12,FALSE),"")</f>
        <v/>
      </c>
      <c r="Q489" s="61" t="s">
        <v>14</v>
      </c>
      <c r="R489" s="61" t="str">
        <f>IFERROR(VLOOKUP(F489,[1]Trainingsarten!$A$9:$N$84,14,FALSE),"")</f>
        <v/>
      </c>
      <c r="S489" s="1391" t="str">
        <f>IFERROR(L489/J489,"")</f>
        <v/>
      </c>
      <c r="T489" s="2">
        <f>T488+(K489-T488)/7</f>
        <v>52.525364785257779</v>
      </c>
      <c r="U489" s="3">
        <f>U488+(K489-U488)/42</f>
        <v>48.528770052850376</v>
      </c>
      <c r="V489" s="321">
        <f t="shared" si="39"/>
        <v>-11.567193658742639</v>
      </c>
      <c r="W489" s="1392">
        <f t="shared" ref="W489:W552" si="41">T489/U489</f>
        <v>1.0823551622687924</v>
      </c>
    </row>
    <row r="490" spans="2:23" ht="15" x14ac:dyDescent="0.2">
      <c r="B490" s="1393" t="s">
        <v>19</v>
      </c>
      <c r="C490" s="298">
        <v>43578</v>
      </c>
      <c r="D490" s="485"/>
      <c r="E490" s="2119"/>
      <c r="F490" s="1213"/>
      <c r="G490" s="556"/>
      <c r="H490" s="1187" t="str">
        <f>IFERROR(VLOOKUP(F490,[1]Trainingsarten!$A$9:$K$84,10,FALSE),"")</f>
        <v/>
      </c>
      <c r="I490" s="328" t="str">
        <f t="shared" si="40"/>
        <v/>
      </c>
      <c r="J490" s="1191"/>
      <c r="K490" s="490" t="str">
        <f>IFERROR(VLOOKUP(F490,[1]Trainingsarten!$A$9:$K$84,11,FALSE),"0")</f>
        <v>0</v>
      </c>
      <c r="L490" s="491"/>
      <c r="M490" s="1190"/>
      <c r="N490" s="127" t="str">
        <f>IFERROR((L490/67)/(1/(I490*24)/3.6),"")</f>
        <v/>
      </c>
      <c r="O490" s="2356"/>
      <c r="P490" s="291" t="str">
        <f>IFERROR(VLOOKUP(F490,[1]Trainingsarten!$A$9:$N$84,12,FALSE),"")</f>
        <v/>
      </c>
      <c r="Q490" s="292" t="s">
        <v>14</v>
      </c>
      <c r="R490" s="292" t="str">
        <f>IFERROR(VLOOKUP(F490,[1]Trainingsarten!$A$9:$N$84,14,FALSE),"")</f>
        <v/>
      </c>
      <c r="S490" s="293" t="str">
        <f>IFERROR(L490/J490,"")</f>
        <v/>
      </c>
      <c r="T490" s="362">
        <f>T489+(K490-T489)/7</f>
        <v>45.021741244506664</v>
      </c>
      <c r="U490" s="80">
        <f>U489+(K490-U489)/42</f>
        <v>47.373323146830131</v>
      </c>
      <c r="V490" s="294">
        <f t="shared" si="39"/>
        <v>-3.9965947324074023</v>
      </c>
      <c r="W490" s="297">
        <f t="shared" si="41"/>
        <v>0.95036063028479312</v>
      </c>
    </row>
    <row r="491" spans="2:23" ht="16" thickBot="1" x14ac:dyDescent="0.25">
      <c r="B491" s="24">
        <f>SUM(H489:H495)</f>
        <v>36.22</v>
      </c>
      <c r="C491" s="298">
        <v>43579</v>
      </c>
      <c r="D491" s="295" t="s">
        <v>106</v>
      </c>
      <c r="E491" s="2111"/>
      <c r="F491" s="1213" t="s">
        <v>91</v>
      </c>
      <c r="G491" s="556">
        <v>4.5057870370370373E-2</v>
      </c>
      <c r="H491" s="1187">
        <v>11.59</v>
      </c>
      <c r="I491" s="328">
        <f t="shared" si="40"/>
        <v>3.8876505927843289E-3</v>
      </c>
      <c r="J491" s="1191">
        <v>135</v>
      </c>
      <c r="K491" s="490">
        <v>64</v>
      </c>
      <c r="L491" s="491">
        <v>213</v>
      </c>
      <c r="M491" s="1190"/>
      <c r="N491" s="127">
        <f>IFERROR((L491/67)/(1/(I491*24)/3.6),"")</f>
        <v>1.0678389759571429</v>
      </c>
      <c r="O491" s="2356" t="s">
        <v>260</v>
      </c>
      <c r="P491" s="291" t="str">
        <f>IFERROR(VLOOKUP(F491,[1]Trainingsarten!$A$9:$N$84,12,FALSE),"")</f>
        <v/>
      </c>
      <c r="Q491" s="292" t="s">
        <v>14</v>
      </c>
      <c r="R491" s="292" t="str">
        <f>IFERROR(VLOOKUP(F491,[1]Trainingsarten!$A$9:$N$84,14,FALSE),"")</f>
        <v/>
      </c>
      <c r="S491" s="293">
        <f>IFERROR(L491/J491,"")</f>
        <v>1.5777777777777777</v>
      </c>
      <c r="T491" s="362">
        <f>T490+(K491-T490)/7</f>
        <v>47.732921066719996</v>
      </c>
      <c r="U491" s="80">
        <f>U490+(K491-U490)/42</f>
        <v>47.769196405238937</v>
      </c>
      <c r="V491" s="294">
        <f t="shared" si="39"/>
        <v>2.351581902323467</v>
      </c>
      <c r="W491" s="297">
        <f t="shared" si="41"/>
        <v>0.99924061233496153</v>
      </c>
    </row>
    <row r="492" spans="2:23" ht="15" x14ac:dyDescent="0.2">
      <c r="B492" s="26" t="s">
        <v>9</v>
      </c>
      <c r="C492" s="298">
        <v>43580</v>
      </c>
      <c r="D492" s="295" t="s">
        <v>107</v>
      </c>
      <c r="E492" s="2111"/>
      <c r="F492" s="1213" t="s">
        <v>49</v>
      </c>
      <c r="G492" s="556">
        <v>4.3645833333333335E-2</v>
      </c>
      <c r="H492" s="1187">
        <v>10.5</v>
      </c>
      <c r="I492" s="328">
        <f t="shared" si="40"/>
        <v>4.1567460317460322E-3</v>
      </c>
      <c r="J492" s="1191">
        <v>137</v>
      </c>
      <c r="K492" s="490">
        <v>68</v>
      </c>
      <c r="L492" s="491">
        <v>191</v>
      </c>
      <c r="M492" s="1190"/>
      <c r="N492" s="127">
        <f>IFERROR((L492/67)/(1/(I492*24)/3.6),"")</f>
        <v>1.0238251599147123</v>
      </c>
      <c r="O492" s="2356" t="s">
        <v>164</v>
      </c>
      <c r="P492" s="291">
        <f>IFERROR(VLOOKUP(F492,[1]Trainingsarten!$A$9:$N$84,12,FALSE),"")</f>
        <v>278.45999999999998</v>
      </c>
      <c r="Q492" s="292" t="s">
        <v>14</v>
      </c>
      <c r="R492" s="292">
        <f>IFERROR(VLOOKUP(F492,[1]Trainingsarten!$A$9:$N$84,14,FALSE),"")</f>
        <v>304.97999999999996</v>
      </c>
      <c r="S492" s="293">
        <f>IFERROR(L492/J492,"")</f>
        <v>1.3941605839416058</v>
      </c>
      <c r="T492" s="362">
        <f>T491+(K492-T491)/7</f>
        <v>50.628218057188569</v>
      </c>
      <c r="U492" s="80">
        <f>U491+(K492-U491)/42</f>
        <v>48.250882205114202</v>
      </c>
      <c r="V492" s="294">
        <f t="shared" si="39"/>
        <v>3.6275338518940714E-2</v>
      </c>
      <c r="W492" s="297">
        <f t="shared" si="41"/>
        <v>1.0492703085089372</v>
      </c>
    </row>
    <row r="493" spans="2:23" ht="16" thickBot="1" x14ac:dyDescent="0.25">
      <c r="B493" s="27">
        <f>SUM(K489:K495)</f>
        <v>207</v>
      </c>
      <c r="C493" s="298">
        <v>43581</v>
      </c>
      <c r="D493" s="295"/>
      <c r="E493" s="2111"/>
      <c r="F493" s="1213"/>
      <c r="G493" s="556"/>
      <c r="H493" s="1187" t="str">
        <f>IFERROR(VLOOKUP(F493,[1]Trainingsarten!$A$9:$K$84,10,FALSE),"")</f>
        <v/>
      </c>
      <c r="I493" s="328" t="str">
        <f t="shared" si="40"/>
        <v/>
      </c>
      <c r="J493" s="1191"/>
      <c r="K493" s="490" t="str">
        <f>IFERROR(VLOOKUP(F493,[1]Trainingsarten!$A$9:$K$84,11,FALSE),"0")</f>
        <v>0</v>
      </c>
      <c r="L493" s="491"/>
      <c r="M493" s="1190"/>
      <c r="N493" s="127" t="str">
        <f>IFERROR((L493/67)/(1/(I493*24)/3.6),"")</f>
        <v/>
      </c>
      <c r="O493" s="2356"/>
      <c r="P493" s="291" t="str">
        <f>IFERROR(VLOOKUP(F493,[1]Trainingsarten!$A$9:$N$84,12,FALSE),"")</f>
        <v/>
      </c>
      <c r="Q493" s="292" t="s">
        <v>14</v>
      </c>
      <c r="R493" s="292" t="str">
        <f>IFERROR(VLOOKUP(F493,[1]Trainingsarten!$A$9:$N$84,14,FALSE),"")</f>
        <v/>
      </c>
      <c r="S493" s="293" t="str">
        <f>IFERROR(L493/J493,"")</f>
        <v/>
      </c>
      <c r="T493" s="362">
        <f>T492+(K493-T492)/7</f>
        <v>43.395615477590205</v>
      </c>
      <c r="U493" s="80">
        <f>U492+(K493-U492)/42</f>
        <v>47.102051676421006</v>
      </c>
      <c r="V493" s="294">
        <f t="shared" si="39"/>
        <v>-2.377335852074367</v>
      </c>
      <c r="W493" s="297">
        <f t="shared" si="41"/>
        <v>0.92131051478833526</v>
      </c>
    </row>
    <row r="494" spans="2:23" ht="15" x14ac:dyDescent="0.2">
      <c r="B494" s="28" t="s">
        <v>20</v>
      </c>
      <c r="C494" s="298">
        <v>43582</v>
      </c>
      <c r="D494" s="295" t="s">
        <v>108</v>
      </c>
      <c r="E494" s="2111"/>
      <c r="F494" s="1213" t="s">
        <v>131</v>
      </c>
      <c r="G494" s="556">
        <v>5.5532407407407412E-2</v>
      </c>
      <c r="H494" s="1187">
        <v>14.13</v>
      </c>
      <c r="I494" s="328">
        <f t="shared" si="40"/>
        <v>3.9301066813451808E-3</v>
      </c>
      <c r="J494" s="1191">
        <v>126</v>
      </c>
      <c r="K494" s="490">
        <v>75</v>
      </c>
      <c r="L494" s="491">
        <v>209</v>
      </c>
      <c r="M494" s="1190"/>
      <c r="N494" s="127">
        <f>IFERROR((L494/67)/(1/(I494*24)/3.6),"")</f>
        <v>1.0592282747620707</v>
      </c>
      <c r="O494" s="2356" t="s">
        <v>259</v>
      </c>
      <c r="P494" s="291" t="str">
        <f>IFERROR(VLOOKUP(F494,[1]Trainingsarten!$A$9:$N$84,12,FALSE),"")</f>
        <v/>
      </c>
      <c r="Q494" s="292" t="s">
        <v>14</v>
      </c>
      <c r="R494" s="292" t="str">
        <f>IFERROR(VLOOKUP(F494,[1]Trainingsarten!$A$9:$N$84,14,FALSE),"")</f>
        <v/>
      </c>
      <c r="S494" s="293">
        <f>IFERROR(L494/J494,"")</f>
        <v>1.6587301587301588</v>
      </c>
      <c r="T494" s="362">
        <f>T493+(K494-T493)/7</f>
        <v>47.910527552220174</v>
      </c>
      <c r="U494" s="80">
        <f>U493+(K494-U493)/42</f>
        <v>47.766288541268125</v>
      </c>
      <c r="V494" s="294">
        <f t="shared" si="39"/>
        <v>3.7064361988308008</v>
      </c>
      <c r="W494" s="297">
        <f t="shared" si="41"/>
        <v>1.0030196821933828</v>
      </c>
    </row>
    <row r="495" spans="2:23" ht="16" thickBot="1" x14ac:dyDescent="0.25">
      <c r="B495" s="29">
        <f>AVERAGE(W489:W495)</f>
        <v>0.98375101701919543</v>
      </c>
      <c r="C495" s="133">
        <v>43583</v>
      </c>
      <c r="D495" s="362"/>
      <c r="E495" s="2115"/>
      <c r="F495" s="1256"/>
      <c r="G495" s="1192"/>
      <c r="H495" s="1193" t="str">
        <f>IFERROR(VLOOKUP(F495,[1]Trainingsarten!$A$9:$K$84,10,FALSE),"")</f>
        <v/>
      </c>
      <c r="I495" s="1257" t="str">
        <f t="shared" si="40"/>
        <v/>
      </c>
      <c r="J495" s="1258"/>
      <c r="K495" s="533" t="str">
        <f>IFERROR(VLOOKUP(F495,[1]Trainingsarten!$A$9:$K$84,11,FALSE),"0")</f>
        <v>0</v>
      </c>
      <c r="L495" s="534"/>
      <c r="M495" s="684"/>
      <c r="N495" s="77" t="str">
        <f>IFERROR((L495/67)/(1/(I495*24)/3.6),"")</f>
        <v/>
      </c>
      <c r="O495" s="2357"/>
      <c r="P495" s="1194" t="str">
        <f>IFERROR(VLOOKUP(F495,[1]Trainingsarten!$A$9:$N$84,12,FALSE),"")</f>
        <v/>
      </c>
      <c r="Q495" s="1259" t="s">
        <v>14</v>
      </c>
      <c r="R495" s="1259" t="str">
        <f>IFERROR(VLOOKUP(F495,[1]Trainingsarten!$A$9:$N$84,14,FALSE),"")</f>
        <v/>
      </c>
      <c r="S495" s="43" t="str">
        <f>IFERROR(L495/J495,"")</f>
        <v/>
      </c>
      <c r="T495" s="68">
        <f>T494+(K495-T494)/7</f>
        <v>41.066166473331577</v>
      </c>
      <c r="U495" s="1195">
        <f>U494+(K495-U494)/42</f>
        <v>46.628995956952217</v>
      </c>
      <c r="V495" s="1195">
        <f t="shared" si="39"/>
        <v>-0.14423901095204883</v>
      </c>
      <c r="W495" s="845">
        <f t="shared" si="41"/>
        <v>0.8807002087551653</v>
      </c>
    </row>
    <row r="496" spans="2:23" ht="16" thickBot="1" x14ac:dyDescent="0.25">
      <c r="B496" s="1394">
        <f>B489+1</f>
        <v>18</v>
      </c>
      <c r="C496" s="1395">
        <v>43584</v>
      </c>
      <c r="D496" s="1396" t="s">
        <v>110</v>
      </c>
      <c r="E496" s="2159"/>
      <c r="F496" s="1397" t="s">
        <v>257</v>
      </c>
      <c r="G496" s="1398">
        <v>3.7650462962962962E-2</v>
      </c>
      <c r="H496" s="1399">
        <v>12.36</v>
      </c>
      <c r="I496" s="1400">
        <f t="shared" si="40"/>
        <v>3.0461539614047707E-3</v>
      </c>
      <c r="J496" s="1401">
        <v>154</v>
      </c>
      <c r="K496" s="1402">
        <v>80</v>
      </c>
      <c r="L496" s="1401">
        <v>258</v>
      </c>
      <c r="M496" s="1403"/>
      <c r="N496" s="1404">
        <f>IFERROR((L496/67)/(1/(I496*24)/3.6),"")</f>
        <v>1.0134690624547169</v>
      </c>
      <c r="O496" s="2369" t="s">
        <v>164</v>
      </c>
      <c r="P496" s="1405">
        <f>IFERROR(VLOOKUP(F496,[1]Trainingsarten!$A$9:$N$84,12,FALSE),"")</f>
        <v>248</v>
      </c>
      <c r="Q496" s="1406" t="s">
        <v>14</v>
      </c>
      <c r="R496" s="1406">
        <f>IFERROR(VLOOKUP(F496,[1]Trainingsarten!$A$9:$N$84,14,FALSE),"")</f>
        <v>273</v>
      </c>
      <c r="S496" s="1407">
        <f>IFERROR(L496/J496,"")</f>
        <v>1.6753246753246753</v>
      </c>
      <c r="T496" s="1209">
        <f>T495+(K496-T495)/7</f>
        <v>46.628142691427065</v>
      </c>
      <c r="U496" s="1210">
        <f>U495+(K496-U495)/42</f>
        <v>47.42354367226288</v>
      </c>
      <c r="V496" s="1408">
        <f t="shared" si="39"/>
        <v>5.5628294836206393</v>
      </c>
      <c r="W496" s="322">
        <f t="shared" si="41"/>
        <v>0.98322771941437537</v>
      </c>
    </row>
    <row r="497" spans="2:23" ht="15" x14ac:dyDescent="0.2">
      <c r="B497" s="1409" t="s">
        <v>19</v>
      </c>
      <c r="C497" s="7">
        <v>43585</v>
      </c>
      <c r="D497" s="5" t="s">
        <v>111</v>
      </c>
      <c r="E497" s="2098"/>
      <c r="F497" s="1213" t="s">
        <v>91</v>
      </c>
      <c r="G497" s="556">
        <v>4.4907407407407403E-2</v>
      </c>
      <c r="H497" s="1187">
        <v>11.59</v>
      </c>
      <c r="I497" s="656">
        <f t="shared" si="40"/>
        <v>3.8746684562042627E-3</v>
      </c>
      <c r="J497" s="491">
        <v>124</v>
      </c>
      <c r="K497" s="490">
        <v>64</v>
      </c>
      <c r="L497" s="491">
        <v>212</v>
      </c>
      <c r="M497" s="1190"/>
      <c r="N497" s="127">
        <f>IFERROR((L497/67)/(1/(I497*24)/3.6),"")</f>
        <v>1.0592765250537648</v>
      </c>
      <c r="O497" s="2356" t="s">
        <v>260</v>
      </c>
      <c r="P497" s="291" t="str">
        <f>IFERROR(VLOOKUP(F497,[1]Trainingsarten!$A$9:$N$84,12,FALSE),"")</f>
        <v/>
      </c>
      <c r="Q497" s="292" t="s">
        <v>14</v>
      </c>
      <c r="R497" s="292" t="str">
        <f>IFERROR(VLOOKUP(F497,[1]Trainingsarten!$A$9:$N$84,14,FALSE),"")</f>
        <v/>
      </c>
      <c r="S497" s="293">
        <f>IFERROR(L497/J497,"")</f>
        <v>1.7096774193548387</v>
      </c>
      <c r="T497" s="362">
        <f>T496+(K497-T496)/7</f>
        <v>49.109836592651767</v>
      </c>
      <c r="U497" s="80">
        <f>U496+(K497-U496)/42</f>
        <v>47.818221203875666</v>
      </c>
      <c r="V497" s="294">
        <f t="shared" si="39"/>
        <v>0.79540098083581512</v>
      </c>
      <c r="W497" s="297">
        <f t="shared" si="41"/>
        <v>1.0270109459586383</v>
      </c>
    </row>
    <row r="498" spans="2:23" ht="16" thickBot="1" x14ac:dyDescent="0.25">
      <c r="B498" s="24">
        <f>SUM(H496:H502)</f>
        <v>69.819999999999993</v>
      </c>
      <c r="C498" s="298">
        <v>43586</v>
      </c>
      <c r="D498" s="295" t="s">
        <v>112</v>
      </c>
      <c r="E498" s="2111"/>
      <c r="F498" s="1213" t="s">
        <v>198</v>
      </c>
      <c r="G498" s="556">
        <v>4.6331018518518514E-2</v>
      </c>
      <c r="H498" s="1187">
        <v>13.16</v>
      </c>
      <c r="I498" s="656">
        <f t="shared" si="40"/>
        <v>3.5205941123494311E-3</v>
      </c>
      <c r="J498" s="491">
        <v>145</v>
      </c>
      <c r="K498" s="490">
        <v>87</v>
      </c>
      <c r="L498" s="491">
        <v>225</v>
      </c>
      <c r="M498" s="1190"/>
      <c r="N498" s="127">
        <f>IFERROR((L498/67)/(1/(I498*24)/3.6),"")</f>
        <v>1.0214977543891486</v>
      </c>
      <c r="O498" s="2356" t="s">
        <v>262</v>
      </c>
      <c r="P498" s="291">
        <f>IFERROR(VLOOKUP(F498,[1]Trainingsarten!$A$9:$N$84,12,FALSE),"")</f>
        <v>274</v>
      </c>
      <c r="Q498" s="292" t="s">
        <v>14</v>
      </c>
      <c r="R498" s="292">
        <f>IFERROR(VLOOKUP(F498,[1]Trainingsarten!$A$9:$N$84,14,FALSE),"")</f>
        <v>299</v>
      </c>
      <c r="S498" s="293">
        <f>IFERROR(L498/J498,"")</f>
        <v>1.5517241379310345</v>
      </c>
      <c r="T498" s="362">
        <f>T497+(K498-T497)/7</f>
        <v>54.522717079415798</v>
      </c>
      <c r="U498" s="80">
        <f>U497+(K498-U497)/42</f>
        <v>48.751120699021484</v>
      </c>
      <c r="V498" s="294">
        <f t="shared" si="39"/>
        <v>-1.2916153887761013</v>
      </c>
      <c r="W498" s="297">
        <f t="shared" si="41"/>
        <v>1.1183889990145428</v>
      </c>
    </row>
    <row r="499" spans="2:23" ht="15" x14ac:dyDescent="0.2">
      <c r="B499" s="26" t="s">
        <v>9</v>
      </c>
      <c r="C499" s="298">
        <v>43587</v>
      </c>
      <c r="D499" s="295"/>
      <c r="E499" s="2111"/>
      <c r="F499" s="1213"/>
      <c r="G499" s="556"/>
      <c r="H499" s="1187" t="str">
        <f>IFERROR(VLOOKUP(F499,[1]Trainingsarten!$A$9:$K$84,10,FALSE),"")</f>
        <v/>
      </c>
      <c r="I499" s="656" t="str">
        <f t="shared" si="40"/>
        <v/>
      </c>
      <c r="J499" s="491"/>
      <c r="K499" s="490" t="str">
        <f>IFERROR(VLOOKUP(F499,[1]Trainingsarten!$A$9:$K$84,11,FALSE),"0")</f>
        <v>0</v>
      </c>
      <c r="L499" s="491"/>
      <c r="M499" s="1190"/>
      <c r="N499" s="127" t="str">
        <f>IFERROR((L499/67)/(1/(I499*24)/3.6),"")</f>
        <v/>
      </c>
      <c r="O499" s="2356"/>
      <c r="P499" s="291" t="str">
        <f>IFERROR(VLOOKUP(F499,[1]Trainingsarten!$A$9:$N$84,12,FALSE),"")</f>
        <v/>
      </c>
      <c r="Q499" s="292" t="s">
        <v>14</v>
      </c>
      <c r="R499" s="292" t="str">
        <f>IFERROR(VLOOKUP(F499,[1]Trainingsarten!$A$9:$N$84,14,FALSE),"")</f>
        <v/>
      </c>
      <c r="S499" s="293" t="str">
        <f>IFERROR(L499/J499,"")</f>
        <v/>
      </c>
      <c r="T499" s="362">
        <f>T498+(K499-T498)/7</f>
        <v>46.733757496642113</v>
      </c>
      <c r="U499" s="80">
        <f>U498+(K499-U498)/42</f>
        <v>47.59037972999716</v>
      </c>
      <c r="V499" s="294">
        <f t="shared" si="39"/>
        <v>-5.771596380394314</v>
      </c>
      <c r="W499" s="297">
        <f t="shared" si="41"/>
        <v>0.98200009669569621</v>
      </c>
    </row>
    <row r="500" spans="2:23" ht="16" thickBot="1" x14ac:dyDescent="0.25">
      <c r="B500" s="27">
        <f>SUM(K496:K502)</f>
        <v>409</v>
      </c>
      <c r="C500" s="298">
        <v>43588</v>
      </c>
      <c r="D500" s="295" t="s">
        <v>113</v>
      </c>
      <c r="E500" s="2111"/>
      <c r="F500" s="1213" t="s">
        <v>91</v>
      </c>
      <c r="G500" s="556">
        <v>4.1157407407407406E-2</v>
      </c>
      <c r="H500" s="1187">
        <v>10.69</v>
      </c>
      <c r="I500" s="656">
        <f t="shared" si="40"/>
        <v>3.8500848837612167E-3</v>
      </c>
      <c r="J500" s="491">
        <v>127</v>
      </c>
      <c r="K500" s="490">
        <v>57</v>
      </c>
      <c r="L500" s="491">
        <v>212</v>
      </c>
      <c r="M500" s="1190"/>
      <c r="N500" s="127">
        <f>IFERROR((L500/67)/(1/(I500*24)/3.6),"")</f>
        <v>1.0525557432668275</v>
      </c>
      <c r="O500" s="2356" t="s">
        <v>262</v>
      </c>
      <c r="P500" s="291" t="str">
        <f>IFERROR(VLOOKUP(F500,[1]Trainingsarten!$A$9:$N$84,12,FALSE),"")</f>
        <v/>
      </c>
      <c r="Q500" s="292" t="s">
        <v>14</v>
      </c>
      <c r="R500" s="292" t="str">
        <f>IFERROR(VLOOKUP(F500,[1]Trainingsarten!$A$9:$N$84,14,FALSE),"")</f>
        <v/>
      </c>
      <c r="S500" s="293">
        <f>IFERROR(L500/J500,"")</f>
        <v>1.6692913385826771</v>
      </c>
      <c r="T500" s="362">
        <f>T499+(K500-T499)/7</f>
        <v>48.20036356855038</v>
      </c>
      <c r="U500" s="80">
        <f>U499+(K500-U499)/42</f>
        <v>47.814418307854368</v>
      </c>
      <c r="V500" s="294">
        <f t="shared" si="39"/>
        <v>0.85662223335504706</v>
      </c>
      <c r="W500" s="297">
        <f t="shared" si="41"/>
        <v>1.0080717338902063</v>
      </c>
    </row>
    <row r="501" spans="2:23" ht="15" x14ac:dyDescent="0.2">
      <c r="B501" s="28" t="s">
        <v>20</v>
      </c>
      <c r="C501" s="298">
        <v>43589</v>
      </c>
      <c r="D501" s="295"/>
      <c r="E501" s="2111"/>
      <c r="F501" s="1213"/>
      <c r="G501" s="556"/>
      <c r="H501" s="1187" t="str">
        <f>IFERROR(VLOOKUP(F501,[1]Trainingsarten!$A$9:$K$84,10,FALSE),"")</f>
        <v/>
      </c>
      <c r="I501" s="656" t="str">
        <f t="shared" si="40"/>
        <v/>
      </c>
      <c r="J501" s="491"/>
      <c r="K501" s="490" t="str">
        <f>IFERROR(VLOOKUP(F501,[1]Trainingsarten!$A$9:$K$84,11,FALSE),"0")</f>
        <v>0</v>
      </c>
      <c r="L501" s="491"/>
      <c r="M501" s="1190"/>
      <c r="N501" s="127" t="str">
        <f>IFERROR((L501/67)/(1/(I501*24)/3.6),"")</f>
        <v/>
      </c>
      <c r="O501" s="2356"/>
      <c r="P501" s="291" t="str">
        <f>IFERROR(VLOOKUP(F501,[1]Trainingsarten!$A$9:$N$84,12,FALSE),"")</f>
        <v/>
      </c>
      <c r="Q501" s="292" t="s">
        <v>14</v>
      </c>
      <c r="R501" s="292" t="str">
        <f>IFERROR(VLOOKUP(F501,[1]Trainingsarten!$A$9:$N$84,14,FALSE),"")</f>
        <v/>
      </c>
      <c r="S501" s="293" t="str">
        <f>IFERROR(L501/J501,"")</f>
        <v/>
      </c>
      <c r="T501" s="362">
        <f>T500+(K501-T500)/7</f>
        <v>41.314597344471757</v>
      </c>
      <c r="U501" s="80">
        <f>U500+(K501-U500)/42</f>
        <v>46.675979776714975</v>
      </c>
      <c r="V501" s="294">
        <f t="shared" si="39"/>
        <v>-0.38594526069601187</v>
      </c>
      <c r="W501" s="297">
        <f t="shared" si="41"/>
        <v>0.88513615658652278</v>
      </c>
    </row>
    <row r="502" spans="2:23" ht="16" thickBot="1" x14ac:dyDescent="0.25">
      <c r="B502" s="29">
        <f>AVERAGE(W496:W502)</f>
        <v>1.0130881633701934</v>
      </c>
      <c r="C502" s="247">
        <v>43590</v>
      </c>
      <c r="D502" s="45" t="s">
        <v>114</v>
      </c>
      <c r="E502" s="2109"/>
      <c r="F502" s="1214" t="s">
        <v>159</v>
      </c>
      <c r="G502" s="560">
        <v>8.3449074074074078E-2</v>
      </c>
      <c r="H502" s="1215">
        <v>22.02</v>
      </c>
      <c r="I502" s="661">
        <f t="shared" si="40"/>
        <v>3.789694553772665E-3</v>
      </c>
      <c r="J502" s="502">
        <v>135</v>
      </c>
      <c r="K502" s="501">
        <v>121</v>
      </c>
      <c r="L502" s="502">
        <v>216</v>
      </c>
      <c r="M502" s="1216"/>
      <c r="N502" s="40">
        <f>IFERROR((L502/67)/(1/(I502*24)/3.6),"")</f>
        <v>1.055593964781</v>
      </c>
      <c r="O502" s="2359" t="s">
        <v>259</v>
      </c>
      <c r="P502" s="313" t="str">
        <f>IFERROR(VLOOKUP(F502,[1]Trainingsarten!$A$9:$N$84,12,FALSE),"")</f>
        <v/>
      </c>
      <c r="Q502" s="314" t="s">
        <v>14</v>
      </c>
      <c r="R502" s="314" t="str">
        <f>IFERROR(VLOOKUP(F502,[1]Trainingsarten!$A$9:$N$84,14,FALSE),"")</f>
        <v/>
      </c>
      <c r="S502" s="43">
        <f>IFERROR(L502/J502,"")</f>
        <v>1.6</v>
      </c>
      <c r="T502" s="45">
        <f>T501+(K502-T501)/7</f>
        <v>52.698226295261506</v>
      </c>
      <c r="U502" s="315">
        <f>U501+(K502-U501)/42</f>
        <v>48.445599305840808</v>
      </c>
      <c r="V502" s="315">
        <f t="shared" si="39"/>
        <v>5.361382432243218</v>
      </c>
      <c r="W502" s="82">
        <f t="shared" si="41"/>
        <v>1.0877814920313718</v>
      </c>
    </row>
    <row r="503" spans="2:23" ht="16" thickBot="1" x14ac:dyDescent="0.25">
      <c r="B503" s="1410">
        <f>B496+1</f>
        <v>19</v>
      </c>
      <c r="C503" s="358">
        <v>43591</v>
      </c>
      <c r="D503" s="50"/>
      <c r="E503" s="2101"/>
      <c r="F503" s="1218"/>
      <c r="G503" s="1184"/>
      <c r="H503" s="1185" t="str">
        <f>IFERROR(VLOOKUP(F503,[1]Trainingsarten!$A$9:$K$84,10,FALSE),"")</f>
        <v/>
      </c>
      <c r="I503" s="54" t="str">
        <f t="shared" si="40"/>
        <v/>
      </c>
      <c r="J503" s="1219"/>
      <c r="K503" s="512" t="str">
        <f>IFERROR(VLOOKUP(F503,[1]Trainingsarten!$A$9:$K$84,11,FALSE),"0")</f>
        <v>0</v>
      </c>
      <c r="L503" s="513"/>
      <c r="M503" s="761"/>
      <c r="N503" s="59" t="str">
        <f>IFERROR((L503/67)/(1/(I503*24)/3.6),"")</f>
        <v/>
      </c>
      <c r="O503" s="2355"/>
      <c r="P503" s="319" t="str">
        <f>IFERROR(VLOOKUP(F503,[1]Trainingsarten!$A$9:$N$84,12,FALSE),"")</f>
        <v/>
      </c>
      <c r="Q503" s="61" t="s">
        <v>14</v>
      </c>
      <c r="R503" s="61" t="str">
        <f>IFERROR(VLOOKUP(F503,[1]Trainingsarten!$A$9:$N$84,14,FALSE),"")</f>
        <v/>
      </c>
      <c r="S503" s="1411" t="str">
        <f>IFERROR(L503/J503,"")</f>
        <v/>
      </c>
      <c r="T503" s="2">
        <f>T502+(K503-T502)/7</f>
        <v>45.169908253081289</v>
      </c>
      <c r="U503" s="3">
        <f>U502+(K503-U502)/42</f>
        <v>47.292132655701742</v>
      </c>
      <c r="V503" s="321">
        <f t="shared" si="39"/>
        <v>-4.2526269894206976</v>
      </c>
      <c r="W503" s="1412">
        <f t="shared" si="41"/>
        <v>0.95512521251535076</v>
      </c>
    </row>
    <row r="504" spans="2:23" ht="15" x14ac:dyDescent="0.2">
      <c r="B504" s="1413" t="s">
        <v>19</v>
      </c>
      <c r="C504" s="298">
        <v>43592</v>
      </c>
      <c r="D504" s="295" t="s">
        <v>116</v>
      </c>
      <c r="E504" s="2111"/>
      <c r="F504" s="1213" t="s">
        <v>265</v>
      </c>
      <c r="G504" s="556">
        <v>4.5057870370370373E-2</v>
      </c>
      <c r="H504" s="1187">
        <v>14.41</v>
      </c>
      <c r="I504" s="328">
        <f t="shared" si="40"/>
        <v>3.1268473539465907E-3</v>
      </c>
      <c r="J504" s="1191">
        <v>156</v>
      </c>
      <c r="K504" s="490">
        <v>92</v>
      </c>
      <c r="L504" s="491">
        <v>253</v>
      </c>
      <c r="M504" s="1190"/>
      <c r="N504" s="127">
        <f>IFERROR((L504/67)/(1/(I504*24)/3.6),"")</f>
        <v>1.0201549504386465</v>
      </c>
      <c r="O504" s="2356" t="s">
        <v>164</v>
      </c>
      <c r="P504" s="291" t="str">
        <f>IFERROR(VLOOKUP(F504,[1]Trainingsarten!$A$9:$N$84,12,FALSE),"")</f>
        <v/>
      </c>
      <c r="Q504" s="292" t="s">
        <v>14</v>
      </c>
      <c r="R504" s="292" t="str">
        <f>IFERROR(VLOOKUP(F504,[1]Trainingsarten!$A$9:$N$84,14,FALSE),"")</f>
        <v/>
      </c>
      <c r="S504" s="293">
        <f>IFERROR(L504/J504,"")</f>
        <v>1.6217948717948718</v>
      </c>
      <c r="T504" s="362">
        <f>T503+(K504-T503)/7</f>
        <v>51.859921359783961</v>
      </c>
      <c r="U504" s="80">
        <f>U503+(K504-U503)/42</f>
        <v>48.356605687708843</v>
      </c>
      <c r="V504" s="294">
        <f t="shared" si="39"/>
        <v>2.1222244026204535</v>
      </c>
      <c r="W504" s="297">
        <f t="shared" si="41"/>
        <v>1.0724475099575812</v>
      </c>
    </row>
    <row r="505" spans="2:23" ht="16" thickBot="1" x14ac:dyDescent="0.25">
      <c r="B505" s="24">
        <f>SUM(H503:H509)</f>
        <v>68.08</v>
      </c>
      <c r="C505" s="298">
        <v>43593</v>
      </c>
      <c r="D505" s="295" t="s">
        <v>117</v>
      </c>
      <c r="E505" s="2111"/>
      <c r="F505" s="1213" t="s">
        <v>91</v>
      </c>
      <c r="G505" s="556">
        <v>4.4594907407407409E-2</v>
      </c>
      <c r="H505" s="1187">
        <v>11.57</v>
      </c>
      <c r="I505" s="328">
        <f t="shared" si="40"/>
        <v>3.8543567335702169E-3</v>
      </c>
      <c r="J505" s="1191">
        <v>138</v>
      </c>
      <c r="K505" s="490">
        <v>63</v>
      </c>
      <c r="L505" s="491">
        <v>214</v>
      </c>
      <c r="M505" s="1190"/>
      <c r="N505" s="127">
        <f>IFERROR((L505/67)/(1/(I505*24)/3.6),"")</f>
        <v>1.0636643919555206</v>
      </c>
      <c r="O505" s="2356" t="s">
        <v>260</v>
      </c>
      <c r="P505" s="291" t="str">
        <f>IFERROR(VLOOKUP(F505,[1]Trainingsarten!$A$9:$N$84,12,FALSE),"")</f>
        <v/>
      </c>
      <c r="Q505" s="292" t="s">
        <v>14</v>
      </c>
      <c r="R505" s="292" t="str">
        <f>IFERROR(VLOOKUP(F505,[1]Trainingsarten!$A$9:$N$84,14,FALSE),"")</f>
        <v/>
      </c>
      <c r="S505" s="293">
        <f>IFERROR(L505/J505,"")</f>
        <v>1.5507246376811594</v>
      </c>
      <c r="T505" s="362">
        <f>T504+(K505-T504)/7</f>
        <v>53.451361165529107</v>
      </c>
      <c r="U505" s="80">
        <f>U504+(K505-U504)/42</f>
        <v>48.705257933239587</v>
      </c>
      <c r="V505" s="294">
        <f t="shared" si="39"/>
        <v>-3.503315672075118</v>
      </c>
      <c r="W505" s="297">
        <f t="shared" si="41"/>
        <v>1.0974453977596221</v>
      </c>
    </row>
    <row r="506" spans="2:23" ht="15" x14ac:dyDescent="0.2">
      <c r="B506" s="26" t="s">
        <v>9</v>
      </c>
      <c r="C506" s="298">
        <v>43594</v>
      </c>
      <c r="D506" s="295"/>
      <c r="E506" s="2111"/>
      <c r="F506" s="1213"/>
      <c r="G506" s="556"/>
      <c r="H506" s="1187" t="str">
        <f>IFERROR(VLOOKUP(F506,[1]Trainingsarten!$A$9:$K$84,10,FALSE),"")</f>
        <v/>
      </c>
      <c r="I506" s="328" t="str">
        <f t="shared" si="40"/>
        <v/>
      </c>
      <c r="J506" s="1191"/>
      <c r="K506" s="490" t="str">
        <f>IFERROR(VLOOKUP(F506,[1]Trainingsarten!$A$9:$K$84,11,FALSE),"0")</f>
        <v>0</v>
      </c>
      <c r="L506" s="491"/>
      <c r="M506" s="1190"/>
      <c r="N506" s="127" t="str">
        <f>IFERROR((L506/67)/(1/(I506*24)/3.6),"")</f>
        <v/>
      </c>
      <c r="O506" s="2356"/>
      <c r="P506" s="291" t="str">
        <f>IFERROR(VLOOKUP(F506,[1]Trainingsarten!$A$9:$N$84,12,FALSE),"")</f>
        <v/>
      </c>
      <c r="Q506" s="292" t="s">
        <v>14</v>
      </c>
      <c r="R506" s="292" t="str">
        <f>IFERROR(VLOOKUP(F506,[1]Trainingsarten!$A$9:$N$84,14,FALSE),"")</f>
        <v/>
      </c>
      <c r="S506" s="293" t="str">
        <f>IFERROR(L506/J506,"")</f>
        <v/>
      </c>
      <c r="T506" s="362">
        <f>T505+(K506-T505)/7</f>
        <v>45.815452427596377</v>
      </c>
      <c r="U506" s="80">
        <f>U505+(K506-U505)/42</f>
        <v>47.545608934829119</v>
      </c>
      <c r="V506" s="294">
        <f t="shared" ref="V506:V569" si="42">U505-T505</f>
        <v>-4.7461032322895207</v>
      </c>
      <c r="W506" s="297">
        <f t="shared" si="41"/>
        <v>0.96361059315479014</v>
      </c>
    </row>
    <row r="507" spans="2:23" ht="16" thickBot="1" x14ac:dyDescent="0.25">
      <c r="B507" s="27">
        <f>SUM(K503:K509)</f>
        <v>396</v>
      </c>
      <c r="C507" s="298">
        <v>43595</v>
      </c>
      <c r="D507" s="485" t="s">
        <v>118</v>
      </c>
      <c r="E507" s="2119"/>
      <c r="F507" s="1213" t="s">
        <v>169</v>
      </c>
      <c r="G507" s="556">
        <v>4.8738425925925921E-2</v>
      </c>
      <c r="H507" s="1187">
        <v>13.03</v>
      </c>
      <c r="I507" s="328">
        <f t="shared" si="40"/>
        <v>3.7404778147295415E-3</v>
      </c>
      <c r="J507" s="1191">
        <v>144</v>
      </c>
      <c r="K507" s="490">
        <v>85</v>
      </c>
      <c r="L507" s="491">
        <v>211</v>
      </c>
      <c r="M507" s="1190"/>
      <c r="N507" s="127">
        <f>IFERROR((L507/67)/(1/(I507*24)/3.6),"")</f>
        <v>1.0177672649797826</v>
      </c>
      <c r="O507" s="2356" t="s">
        <v>262</v>
      </c>
      <c r="P507" s="291" t="str">
        <f>IFERROR(VLOOKUP(F507,[1]Trainingsarten!$A$9:$N$84,12,FALSE),"")</f>
        <v/>
      </c>
      <c r="Q507" s="292" t="s">
        <v>14</v>
      </c>
      <c r="R507" s="292" t="str">
        <f>IFERROR(VLOOKUP(F507,[1]Trainingsarten!$A$9:$N$84,14,FALSE),"")</f>
        <v/>
      </c>
      <c r="S507" s="293">
        <f>IFERROR(L507/J507,"")</f>
        <v>1.4652777777777777</v>
      </c>
      <c r="T507" s="362">
        <f>T506+(K507-T506)/7</f>
        <v>51.413244937939751</v>
      </c>
      <c r="U507" s="80">
        <f>U506+(K507-U506)/42</f>
        <v>48.43738015066652</v>
      </c>
      <c r="V507" s="294">
        <f t="shared" si="42"/>
        <v>1.7301565072327421</v>
      </c>
      <c r="W507" s="297">
        <f t="shared" si="41"/>
        <v>1.0614373605264504</v>
      </c>
    </row>
    <row r="508" spans="2:23" ht="15" x14ac:dyDescent="0.2">
      <c r="B508" s="28" t="s">
        <v>20</v>
      </c>
      <c r="C508" s="298">
        <v>43596</v>
      </c>
      <c r="D508" s="485" t="s">
        <v>119</v>
      </c>
      <c r="E508" s="2119"/>
      <c r="F508" s="1213" t="s">
        <v>91</v>
      </c>
      <c r="G508" s="556">
        <v>3.3831018518518517E-2</v>
      </c>
      <c r="H508" s="1187">
        <v>8.57</v>
      </c>
      <c r="I508" s="328">
        <f t="shared" si="40"/>
        <v>3.9476100955097449E-3</v>
      </c>
      <c r="J508" s="1191">
        <v>124</v>
      </c>
      <c r="K508" s="490">
        <v>46</v>
      </c>
      <c r="L508" s="491">
        <v>209</v>
      </c>
      <c r="M508" s="1190"/>
      <c r="N508" s="127">
        <f>IFERROR((L508/67)/(1/(I508*24)/3.6),"")</f>
        <v>1.063945732248907</v>
      </c>
      <c r="O508" s="2356" t="s">
        <v>260</v>
      </c>
      <c r="P508" s="291" t="str">
        <f>IFERROR(VLOOKUP(F508,[1]Trainingsarten!$A$9:$N$84,12,FALSE),"")</f>
        <v/>
      </c>
      <c r="Q508" s="292" t="s">
        <v>14</v>
      </c>
      <c r="R508" s="292" t="str">
        <f>IFERROR(VLOOKUP(F508,[1]Trainingsarten!$A$9:$N$84,14,FALSE),"")</f>
        <v/>
      </c>
      <c r="S508" s="293">
        <f>IFERROR(L508/J508,"")</f>
        <v>1.685483870967742</v>
      </c>
      <c r="T508" s="362">
        <f>T507+(K508-T507)/7</f>
        <v>50.639924232519789</v>
      </c>
      <c r="U508" s="80">
        <f>U507+(K508-U507)/42</f>
        <v>48.379347289936362</v>
      </c>
      <c r="V508" s="294">
        <f t="shared" si="42"/>
        <v>-2.9758647872732311</v>
      </c>
      <c r="W508" s="297">
        <f t="shared" si="41"/>
        <v>1.0467260736081418</v>
      </c>
    </row>
    <row r="509" spans="2:23" ht="16" thickBot="1" x14ac:dyDescent="0.25">
      <c r="B509" s="29">
        <f>AVERAGE(W503:W509)</f>
        <v>1.0546902650908201</v>
      </c>
      <c r="C509" s="133">
        <v>43597</v>
      </c>
      <c r="D509" s="527" t="s">
        <v>120</v>
      </c>
      <c r="E509" s="2122"/>
      <c r="F509" s="1256" t="s">
        <v>75</v>
      </c>
      <c r="G509" s="1192">
        <v>8.1307870370370364E-2</v>
      </c>
      <c r="H509" s="1193">
        <v>20.5</v>
      </c>
      <c r="I509" s="1257">
        <f t="shared" si="40"/>
        <v>3.9662375790424564E-3</v>
      </c>
      <c r="J509" s="1258">
        <v>128</v>
      </c>
      <c r="K509" s="533">
        <v>110</v>
      </c>
      <c r="L509" s="534">
        <v>208</v>
      </c>
      <c r="M509" s="684"/>
      <c r="N509" s="77">
        <f>IFERROR((L509/67)/(1/(I509*24)/3.6),"")</f>
        <v>1.0638514743356386</v>
      </c>
      <c r="O509" s="2357" t="s">
        <v>259</v>
      </c>
      <c r="P509" s="1194" t="str">
        <f>IFERROR(VLOOKUP(F509,[1]Trainingsarten!$A$9:$N$84,12,FALSE),"")</f>
        <v/>
      </c>
      <c r="Q509" s="1259" t="s">
        <v>14</v>
      </c>
      <c r="R509" s="1259" t="str">
        <f>IFERROR(VLOOKUP(F509,[1]Trainingsarten!$A$9:$N$84,14,FALSE),"")</f>
        <v/>
      </c>
      <c r="S509" s="43">
        <f>IFERROR(L509/J509,"")</f>
        <v>1.625</v>
      </c>
      <c r="T509" s="68">
        <f>T508+(K509-T508)/7</f>
        <v>59.119935056445534</v>
      </c>
      <c r="U509" s="1195">
        <f>U508+(K509-U508)/42</f>
        <v>49.846505687795023</v>
      </c>
      <c r="V509" s="1195">
        <f t="shared" si="42"/>
        <v>-2.2605769425834268</v>
      </c>
      <c r="W509" s="845">
        <f t="shared" si="41"/>
        <v>1.186039708113805</v>
      </c>
    </row>
    <row r="510" spans="2:23" ht="16" thickBot="1" x14ac:dyDescent="0.25">
      <c r="B510" s="1414">
        <f>B503+1</f>
        <v>20</v>
      </c>
      <c r="C510" s="1415">
        <v>43598</v>
      </c>
      <c r="D510" s="1416"/>
      <c r="E510" s="2160"/>
      <c r="F510" s="1417"/>
      <c r="G510" s="1418"/>
      <c r="H510" s="1419" t="str">
        <f>IFERROR(VLOOKUP(F510,[1]Trainingsarten!$A$9:$K$84,10,FALSE),"")</f>
        <v/>
      </c>
      <c r="I510" s="1420" t="str">
        <f t="shared" si="40"/>
        <v/>
      </c>
      <c r="J510" s="1421"/>
      <c r="K510" s="1422" t="str">
        <f>IFERROR(VLOOKUP(F510,[1]Trainingsarten!$A$9:$K$84,11,FALSE),"0")</f>
        <v>0</v>
      </c>
      <c r="L510" s="1421"/>
      <c r="M510" s="1423"/>
      <c r="N510" s="1424" t="str">
        <f>IFERROR((L510/67)/(1/(I510*24)/3.6),"")</f>
        <v/>
      </c>
      <c r="O510" s="2370"/>
      <c r="P510" s="1425" t="str">
        <f>IFERROR(VLOOKUP(F510,[1]Trainingsarten!$A$9:$N$84,12,FALSE),"")</f>
        <v/>
      </c>
      <c r="Q510" s="1426" t="s">
        <v>14</v>
      </c>
      <c r="R510" s="1426" t="str">
        <f>IFERROR(VLOOKUP(F510,[1]Trainingsarten!$A$9:$N$84,14,FALSE),"")</f>
        <v/>
      </c>
      <c r="S510" s="1427" t="str">
        <f>IFERROR(L510/J510,"")</f>
        <v/>
      </c>
      <c r="T510" s="1209">
        <f>T509+(K510-T509)/7</f>
        <v>50.674230048381887</v>
      </c>
      <c r="U510" s="1210">
        <f>U509+(K510-U509)/42</f>
        <v>48.659684123799906</v>
      </c>
      <c r="V510" s="1428">
        <f t="shared" si="42"/>
        <v>-9.2734293686505112</v>
      </c>
      <c r="W510" s="322">
        <f t="shared" si="41"/>
        <v>1.0414007193194386</v>
      </c>
    </row>
    <row r="511" spans="2:23" ht="15" x14ac:dyDescent="0.2">
      <c r="B511" s="1429" t="s">
        <v>19</v>
      </c>
      <c r="C511" s="7">
        <v>43599</v>
      </c>
      <c r="D511" s="866" t="s">
        <v>121</v>
      </c>
      <c r="E511" s="2137"/>
      <c r="F511" s="1213" t="s">
        <v>266</v>
      </c>
      <c r="G511" s="556">
        <v>5.1574074074074078E-2</v>
      </c>
      <c r="H511" s="1187">
        <v>17.04</v>
      </c>
      <c r="I511" s="656">
        <f t="shared" si="40"/>
        <v>3.026647539558338E-3</v>
      </c>
      <c r="J511" s="491">
        <v>155</v>
      </c>
      <c r="K511" s="490">
        <v>110</v>
      </c>
      <c r="L511" s="491">
        <v>260</v>
      </c>
      <c r="M511" s="1190"/>
      <c r="N511" s="127">
        <f>IFERROR((L511/67)/(1/(I511*24)/3.6),"")</f>
        <v>1.0147852287856494</v>
      </c>
      <c r="O511" s="2356" t="s">
        <v>164</v>
      </c>
      <c r="P511" s="291" t="str">
        <f>IFERROR(VLOOKUP(F511,[1]Trainingsarten!$A$9:$N$84,12,FALSE),"")</f>
        <v/>
      </c>
      <c r="Q511" s="292" t="s">
        <v>14</v>
      </c>
      <c r="R511" s="292" t="str">
        <f>IFERROR(VLOOKUP(F511,[1]Trainingsarten!$A$9:$N$84,14,FALSE),"")</f>
        <v/>
      </c>
      <c r="S511" s="293">
        <f>IFERROR(L511/J511,"")</f>
        <v>1.6774193548387097</v>
      </c>
      <c r="T511" s="362">
        <f>T510+(K511-T510)/7</f>
        <v>59.14934004147019</v>
      </c>
      <c r="U511" s="80">
        <f>U510+(K511-U510)/42</f>
        <v>50.120167835138005</v>
      </c>
      <c r="V511" s="294">
        <f t="shared" si="42"/>
        <v>-2.0145459245819808</v>
      </c>
      <c r="W511" s="297">
        <f t="shared" si="41"/>
        <v>1.1801504782671948</v>
      </c>
    </row>
    <row r="512" spans="2:23" ht="16" thickBot="1" x14ac:dyDescent="0.25">
      <c r="B512" s="24">
        <f>SUM(H510:H516)</f>
        <v>74.739999999999995</v>
      </c>
      <c r="C512" s="298">
        <v>43600</v>
      </c>
      <c r="D512" s="485" t="s">
        <v>122</v>
      </c>
      <c r="E512" s="2119"/>
      <c r="F512" s="1213" t="s">
        <v>91</v>
      </c>
      <c r="G512" s="556">
        <v>4.4340277777777777E-2</v>
      </c>
      <c r="H512" s="1187">
        <v>11.53</v>
      </c>
      <c r="I512" s="656">
        <f t="shared" si="40"/>
        <v>3.8456442131637276E-3</v>
      </c>
      <c r="J512" s="491">
        <v>129</v>
      </c>
      <c r="K512" s="490">
        <v>63</v>
      </c>
      <c r="L512" s="491">
        <v>214</v>
      </c>
      <c r="M512" s="1190"/>
      <c r="N512" s="127">
        <f>IFERROR((L512/67)/(1/(I512*24)/3.6),"")</f>
        <v>1.0612600484136128</v>
      </c>
      <c r="O512" s="2356" t="s">
        <v>260</v>
      </c>
      <c r="P512" s="291" t="str">
        <f>IFERROR(VLOOKUP(F512,[1]Trainingsarten!$A$9:$N$84,12,FALSE),"")</f>
        <v/>
      </c>
      <c r="Q512" s="292" t="s">
        <v>14</v>
      </c>
      <c r="R512" s="292" t="str">
        <f>IFERROR(VLOOKUP(F512,[1]Trainingsarten!$A$9:$N$84,14,FALSE),"")</f>
        <v/>
      </c>
      <c r="S512" s="293">
        <f>IFERROR(L512/J512,"")</f>
        <v>1.6589147286821706</v>
      </c>
      <c r="T512" s="362">
        <f>T511+(K512-T511)/7</f>
        <v>59.699434321260163</v>
      </c>
      <c r="U512" s="80">
        <f>U511+(K512-U511)/42</f>
        <v>50.42683050572996</v>
      </c>
      <c r="V512" s="294">
        <f t="shared" si="42"/>
        <v>-9.0291722063321842</v>
      </c>
      <c r="W512" s="297">
        <f t="shared" si="41"/>
        <v>1.183882344429253</v>
      </c>
    </row>
    <row r="513" spans="2:23" ht="15" x14ac:dyDescent="0.2">
      <c r="B513" s="26" t="s">
        <v>9</v>
      </c>
      <c r="C513" s="298">
        <v>43601</v>
      </c>
      <c r="D513" s="485"/>
      <c r="E513" s="2119"/>
      <c r="F513" s="1213"/>
      <c r="G513" s="556"/>
      <c r="H513" s="1187" t="str">
        <f>IFERROR(VLOOKUP(F513,[1]Trainingsarten!$A$9:$K$84,10,FALSE),"")</f>
        <v/>
      </c>
      <c r="I513" s="656" t="str">
        <f t="shared" si="40"/>
        <v/>
      </c>
      <c r="J513" s="491"/>
      <c r="K513" s="490" t="str">
        <f>IFERROR(VLOOKUP(F513,[1]Trainingsarten!$A$9:$K$84,11,FALSE),"0")</f>
        <v>0</v>
      </c>
      <c r="L513" s="491"/>
      <c r="M513" s="1190"/>
      <c r="N513" s="127" t="str">
        <f>IFERROR((L513/67)/(1/(I513*24)/3.6),"")</f>
        <v/>
      </c>
      <c r="O513" s="2356"/>
      <c r="P513" s="291" t="str">
        <f>IFERROR(VLOOKUP(F513,[1]Trainingsarten!$A$9:$N$84,12,FALSE),"")</f>
        <v/>
      </c>
      <c r="Q513" s="292" t="s">
        <v>14</v>
      </c>
      <c r="R513" s="292" t="str">
        <f>IFERROR(VLOOKUP(F513,[1]Trainingsarten!$A$9:$N$84,14,FALSE),"")</f>
        <v/>
      </c>
      <c r="S513" s="293" t="str">
        <f>IFERROR(L513/J513,"")</f>
        <v/>
      </c>
      <c r="T513" s="362">
        <f>T512+(K513-T512)/7</f>
        <v>51.170943703937283</v>
      </c>
      <c r="U513" s="80">
        <f>U512+(K513-U512)/42</f>
        <v>49.226191684164959</v>
      </c>
      <c r="V513" s="294">
        <f t="shared" si="42"/>
        <v>-9.2726038155302035</v>
      </c>
      <c r="W513" s="297">
        <f t="shared" si="41"/>
        <v>1.039506448767149</v>
      </c>
    </row>
    <row r="514" spans="2:23" ht="16" thickBot="1" x14ac:dyDescent="0.25">
      <c r="B514" s="27">
        <f>SUM(K510:K516)</f>
        <v>431</v>
      </c>
      <c r="C514" s="298">
        <v>43602</v>
      </c>
      <c r="D514" s="485" t="s">
        <v>123</v>
      </c>
      <c r="E514" s="2119"/>
      <c r="F514" s="1213" t="s">
        <v>175</v>
      </c>
      <c r="G514" s="556">
        <v>4.2534722222222217E-2</v>
      </c>
      <c r="H514" s="1187">
        <v>12.4</v>
      </c>
      <c r="I514" s="656">
        <f t="shared" si="40"/>
        <v>3.4302195340501786E-3</v>
      </c>
      <c r="J514" s="491">
        <v>146</v>
      </c>
      <c r="K514" s="490">
        <v>79</v>
      </c>
      <c r="L514" s="491">
        <v>240</v>
      </c>
      <c r="M514" s="1190"/>
      <c r="N514" s="127">
        <f>IFERROR((L514/67)/(1/(I514*24)/3.6),"")</f>
        <v>1.0616273471352913</v>
      </c>
      <c r="O514" s="2356" t="s">
        <v>262</v>
      </c>
      <c r="P514" s="291" t="str">
        <f>IFERROR(VLOOKUP(F514,[1]Trainingsarten!$A$9:$N$84,12,FALSE),"")</f>
        <v/>
      </c>
      <c r="Q514" s="292" t="s">
        <v>14</v>
      </c>
      <c r="R514" s="292" t="str">
        <f>IFERROR(VLOOKUP(F514,[1]Trainingsarten!$A$9:$N$84,14,FALSE),"")</f>
        <v/>
      </c>
      <c r="S514" s="293">
        <f>IFERROR(L514/J514,"")</f>
        <v>1.6438356164383561</v>
      </c>
      <c r="T514" s="362">
        <f>T513+(K514-T513)/7</f>
        <v>55.146523174803384</v>
      </c>
      <c r="U514" s="80">
        <f>U513+(K514-U513)/42</f>
        <v>49.935091882161032</v>
      </c>
      <c r="V514" s="294">
        <f t="shared" si="42"/>
        <v>-1.9447520197723236</v>
      </c>
      <c r="W514" s="297">
        <f t="shared" si="41"/>
        <v>1.1043641074084836</v>
      </c>
    </row>
    <row r="515" spans="2:23" ht="15" x14ac:dyDescent="0.2">
      <c r="B515" s="28" t="s">
        <v>20</v>
      </c>
      <c r="C515" s="298">
        <v>43603</v>
      </c>
      <c r="D515" s="485" t="s">
        <v>124</v>
      </c>
      <c r="E515" s="2119"/>
      <c r="F515" s="1213" t="s">
        <v>91</v>
      </c>
      <c r="G515" s="556">
        <v>4.5011574074074072E-2</v>
      </c>
      <c r="H515" s="1187">
        <v>11.57</v>
      </c>
      <c r="I515" s="656">
        <f t="shared" si="40"/>
        <v>3.8903694100323313E-3</v>
      </c>
      <c r="J515" s="491">
        <v>132</v>
      </c>
      <c r="K515" s="490">
        <v>63</v>
      </c>
      <c r="L515" s="491">
        <v>212</v>
      </c>
      <c r="M515" s="1190"/>
      <c r="N515" s="127">
        <f>IFERROR((L515/67)/(1/(I515*24)/3.6),"")</f>
        <v>1.0635689314877641</v>
      </c>
      <c r="O515" s="2356" t="s">
        <v>260</v>
      </c>
      <c r="P515" s="291" t="str">
        <f>IFERROR(VLOOKUP(F515,[1]Trainingsarten!$A$9:$N$84,12,FALSE),"")</f>
        <v/>
      </c>
      <c r="Q515" s="292" t="s">
        <v>14</v>
      </c>
      <c r="R515" s="292" t="str">
        <f>IFERROR(VLOOKUP(F515,[1]Trainingsarten!$A$9:$N$84,14,FALSE),"")</f>
        <v/>
      </c>
      <c r="S515" s="293">
        <f>IFERROR(L515/J515,"")</f>
        <v>1.606060606060606</v>
      </c>
      <c r="T515" s="362">
        <f>T514+(K515-T514)/7</f>
        <v>56.268448435545757</v>
      </c>
      <c r="U515" s="80">
        <f>U514+(K515-U514)/42</f>
        <v>50.24616112306196</v>
      </c>
      <c r="V515" s="294">
        <f t="shared" si="42"/>
        <v>-5.2114312926423523</v>
      </c>
      <c r="W515" s="297">
        <f t="shared" si="41"/>
        <v>1.1198556701224223</v>
      </c>
    </row>
    <row r="516" spans="2:23" ht="16" thickBot="1" x14ac:dyDescent="0.25">
      <c r="B516" s="29">
        <f>AVERAGE(W510:W516)</f>
        <v>1.1314101875052889</v>
      </c>
      <c r="C516" s="247">
        <v>43604</v>
      </c>
      <c r="D516" s="495" t="s">
        <v>125</v>
      </c>
      <c r="E516" s="2120"/>
      <c r="F516" s="1214" t="s">
        <v>159</v>
      </c>
      <c r="G516" s="560">
        <v>8.8726851851851848E-2</v>
      </c>
      <c r="H516" s="1215">
        <v>22.2</v>
      </c>
      <c r="I516" s="661">
        <f t="shared" si="40"/>
        <v>3.9967050383717048E-3</v>
      </c>
      <c r="J516" s="502">
        <v>134</v>
      </c>
      <c r="K516" s="501">
        <v>116</v>
      </c>
      <c r="L516" s="502">
        <v>205</v>
      </c>
      <c r="M516" s="1216"/>
      <c r="N516" s="40">
        <f>IFERROR((L516/67)/(1/(I516*24)/3.6),"")</f>
        <v>1.0565617856662632</v>
      </c>
      <c r="O516" s="2359" t="s">
        <v>259</v>
      </c>
      <c r="P516" s="313" t="str">
        <f>IFERROR(VLOOKUP(F516,[1]Trainingsarten!$A$9:$N$84,12,FALSE),"")</f>
        <v/>
      </c>
      <c r="Q516" s="314" t="s">
        <v>14</v>
      </c>
      <c r="R516" s="314" t="str">
        <f>IFERROR(VLOOKUP(F516,[1]Trainingsarten!$A$9:$N$84,14,FALSE),"")</f>
        <v/>
      </c>
      <c r="S516" s="43">
        <f>IFERROR(L516/J516,"")</f>
        <v>1.5298507462686568</v>
      </c>
      <c r="T516" s="45">
        <f>T515+(K516-T515)/7</f>
        <v>64.801527230467798</v>
      </c>
      <c r="U516" s="315">
        <f>U515+(K516-U515)/42</f>
        <v>51.811728715370009</v>
      </c>
      <c r="V516" s="315">
        <f t="shared" si="42"/>
        <v>-6.0222873124837975</v>
      </c>
      <c r="W516" s="82">
        <f t="shared" si="41"/>
        <v>1.2507115442230814</v>
      </c>
    </row>
    <row r="517" spans="2:23" ht="16" thickBot="1" x14ac:dyDescent="0.25">
      <c r="B517" s="1430">
        <f>B510+1</f>
        <v>21</v>
      </c>
      <c r="C517" s="358">
        <v>43605</v>
      </c>
      <c r="D517" s="506"/>
      <c r="E517" s="2121"/>
      <c r="F517" s="1218"/>
      <c r="G517" s="1184"/>
      <c r="H517" s="1185" t="str">
        <f>IFERROR(VLOOKUP(F517,[1]Trainingsarten!$A$9:$K$84,10,FALSE),"")</f>
        <v/>
      </c>
      <c r="I517" s="54" t="str">
        <f t="shared" si="40"/>
        <v/>
      </c>
      <c r="J517" s="1219"/>
      <c r="K517" s="512" t="str">
        <f>IFERROR(VLOOKUP(F517,[1]Trainingsarten!$A$9:$K$84,11,FALSE),"0")</f>
        <v>0</v>
      </c>
      <c r="L517" s="513"/>
      <c r="M517" s="761"/>
      <c r="N517" s="59" t="str">
        <f>IFERROR((L517/67)/(1/(I517*24)/3.6),"")</f>
        <v/>
      </c>
      <c r="O517" s="2355"/>
      <c r="P517" s="319" t="str">
        <f>IFERROR(VLOOKUP(F517,[1]Trainingsarten!$A$9:$N$84,12,FALSE),"")</f>
        <v/>
      </c>
      <c r="Q517" s="61" t="s">
        <v>14</v>
      </c>
      <c r="R517" s="61" t="str">
        <f>IFERROR(VLOOKUP(F517,[1]Trainingsarten!$A$9:$N$84,14,FALSE),"")</f>
        <v/>
      </c>
      <c r="S517" s="1431" t="str">
        <f>IFERROR(L517/J517,"")</f>
        <v/>
      </c>
      <c r="T517" s="2">
        <f>T516+(K517-T516)/7</f>
        <v>55.544166197543831</v>
      </c>
      <c r="U517" s="3">
        <f>U516+(K517-U516)/42</f>
        <v>50.578116126908817</v>
      </c>
      <c r="V517" s="321">
        <f t="shared" si="42"/>
        <v>-12.989798515097789</v>
      </c>
      <c r="W517" s="1432">
        <f t="shared" si="41"/>
        <v>1.0981857461470961</v>
      </c>
    </row>
    <row r="518" spans="2:23" ht="15" x14ac:dyDescent="0.2">
      <c r="B518" s="1433" t="s">
        <v>19</v>
      </c>
      <c r="C518" s="298">
        <v>43606</v>
      </c>
      <c r="D518" s="485" t="s">
        <v>126</v>
      </c>
      <c r="E518" s="2119"/>
      <c r="F518" s="1213" t="s">
        <v>267</v>
      </c>
      <c r="G518" s="556">
        <v>3.3449074074074069E-2</v>
      </c>
      <c r="H518" s="1187">
        <v>9.6</v>
      </c>
      <c r="I518" s="328">
        <f t="shared" si="40"/>
        <v>3.4842785493827155E-3</v>
      </c>
      <c r="J518" s="1191">
        <v>141</v>
      </c>
      <c r="K518" s="490">
        <v>61</v>
      </c>
      <c r="L518" s="491" t="s">
        <v>14</v>
      </c>
      <c r="M518" s="1190"/>
      <c r="N518" s="127" t="str">
        <f>IFERROR((L518/67)/(1/(I518*24)/3.6),"")</f>
        <v/>
      </c>
      <c r="O518" s="2356" t="s">
        <v>164</v>
      </c>
      <c r="P518" s="291">
        <f>IFERROR(VLOOKUP(F518,[1]Trainingsarten!$A$9:$N$84,12,FALSE),"")</f>
        <v>248</v>
      </c>
      <c r="Q518" s="292" t="s">
        <v>14</v>
      </c>
      <c r="R518" s="292">
        <f>IFERROR(VLOOKUP(F518,[1]Trainingsarten!$A$9:$N$84,14,FALSE),"")</f>
        <v>273</v>
      </c>
      <c r="S518" s="293" t="str">
        <f>IFERROR(L518/J518,"")</f>
        <v/>
      </c>
      <c r="T518" s="362">
        <f>T517+(K518-T517)/7</f>
        <v>56.323571026466141</v>
      </c>
      <c r="U518" s="80">
        <f>U517+(K518-U517)/42</f>
        <v>50.826256219125277</v>
      </c>
      <c r="V518" s="294">
        <f t="shared" si="42"/>
        <v>-4.9660500706350135</v>
      </c>
      <c r="W518" s="297">
        <f t="shared" si="41"/>
        <v>1.1081589559467158</v>
      </c>
    </row>
    <row r="519" spans="2:23" ht="16" thickBot="1" x14ac:dyDescent="0.25">
      <c r="B519" s="24">
        <f>SUM(H517:H523)</f>
        <v>35.47</v>
      </c>
      <c r="C519" s="298">
        <v>43607</v>
      </c>
      <c r="D519" s="485" t="s">
        <v>127</v>
      </c>
      <c r="E519" s="2119"/>
      <c r="F519" s="1213" t="s">
        <v>91</v>
      </c>
      <c r="G519" s="556">
        <v>4.4745370370370373E-2</v>
      </c>
      <c r="H519" s="1187">
        <v>11.57</v>
      </c>
      <c r="I519" s="328">
        <f t="shared" si="40"/>
        <v>3.867361311181536E-3</v>
      </c>
      <c r="J519" s="1191">
        <v>130</v>
      </c>
      <c r="K519" s="490">
        <v>63</v>
      </c>
      <c r="L519" s="491">
        <v>213</v>
      </c>
      <c r="M519" s="1190"/>
      <c r="N519" s="127">
        <f>IFERROR((L519/67)/(1/(I519*24)/3.6),"")</f>
        <v>1.062266025103523</v>
      </c>
      <c r="O519" s="2356" t="s">
        <v>260</v>
      </c>
      <c r="P519" s="291" t="str">
        <f>IFERROR(VLOOKUP(F519,[1]Trainingsarten!$A$9:$N$84,12,FALSE),"")</f>
        <v/>
      </c>
      <c r="Q519" s="292" t="s">
        <v>14</v>
      </c>
      <c r="R519" s="292" t="str">
        <f>IFERROR(VLOOKUP(F519,[1]Trainingsarten!$A$9:$N$84,14,FALSE),"")</f>
        <v/>
      </c>
      <c r="S519" s="293">
        <f>IFERROR(L519/J519,"")</f>
        <v>1.6384615384615384</v>
      </c>
      <c r="T519" s="362">
        <f>T518+(K519-T518)/7</f>
        <v>57.277346594113837</v>
      </c>
      <c r="U519" s="80">
        <f>U518+(K519-U518)/42</f>
        <v>51.116107261527056</v>
      </c>
      <c r="V519" s="294">
        <f t="shared" si="42"/>
        <v>-5.4973148073408638</v>
      </c>
      <c r="W519" s="297">
        <f t="shared" si="41"/>
        <v>1.120534204630721</v>
      </c>
    </row>
    <row r="520" spans="2:23" ht="15" x14ac:dyDescent="0.2">
      <c r="B520" s="26" t="s">
        <v>9</v>
      </c>
      <c r="C520" s="298">
        <v>43608</v>
      </c>
      <c r="D520" s="485"/>
      <c r="E520" s="2119"/>
      <c r="F520" s="1213"/>
      <c r="G520" s="556"/>
      <c r="H520" s="1187" t="str">
        <f>IFERROR(VLOOKUP(F520,[1]Trainingsarten!$A$9:$K$84,10,FALSE),"")</f>
        <v/>
      </c>
      <c r="I520" s="328" t="str">
        <f t="shared" si="40"/>
        <v/>
      </c>
      <c r="J520" s="1191"/>
      <c r="K520" s="490" t="str">
        <f>IFERROR(VLOOKUP(F520,[1]Trainingsarten!$A$9:$K$84,11,FALSE),"0")</f>
        <v>0</v>
      </c>
      <c r="L520" s="491"/>
      <c r="M520" s="1190"/>
      <c r="N520" s="127" t="str">
        <f>IFERROR((L520/67)/(1/(I520*24)/3.6),"")</f>
        <v/>
      </c>
      <c r="O520" s="2356"/>
      <c r="P520" s="291" t="str">
        <f>IFERROR(VLOOKUP(F520,[1]Trainingsarten!$A$9:$N$84,12,FALSE),"")</f>
        <v/>
      </c>
      <c r="Q520" s="292" t="s">
        <v>14</v>
      </c>
      <c r="R520" s="292" t="str">
        <f>IFERROR(VLOOKUP(F520,[1]Trainingsarten!$A$9:$N$84,14,FALSE),"")</f>
        <v/>
      </c>
      <c r="S520" s="293" t="str">
        <f>IFERROR(L520/J520,"")</f>
        <v/>
      </c>
      <c r="T520" s="362">
        <f>T519+(K520-T519)/7</f>
        <v>49.094868509240428</v>
      </c>
      <c r="U520" s="80">
        <f>U519+(K520-U519)/42</f>
        <v>49.899057088633555</v>
      </c>
      <c r="V520" s="294">
        <f t="shared" si="42"/>
        <v>-6.1612393325867814</v>
      </c>
      <c r="W520" s="297">
        <f t="shared" si="41"/>
        <v>0.98388369187087676</v>
      </c>
    </row>
    <row r="521" spans="2:23" ht="16" thickBot="1" x14ac:dyDescent="0.25">
      <c r="B521" s="27">
        <f>SUM(K517:K523)</f>
        <v>270</v>
      </c>
      <c r="C521" s="298">
        <v>43609</v>
      </c>
      <c r="D521" s="485" t="s">
        <v>128</v>
      </c>
      <c r="E521" s="2119"/>
      <c r="F521" s="1213" t="s">
        <v>91</v>
      </c>
      <c r="G521" s="556">
        <v>4.3680555555555556E-2</v>
      </c>
      <c r="H521" s="1187" t="str">
        <f>IFERROR(VLOOKUP(F521,[1]Trainingsarten!$A$9:$K$84,10,FALSE),"")</f>
        <v/>
      </c>
      <c r="I521" s="328" t="str">
        <f t="shared" si="40"/>
        <v/>
      </c>
      <c r="J521" s="1191">
        <v>131</v>
      </c>
      <c r="K521" s="490">
        <v>65</v>
      </c>
      <c r="L521" s="491">
        <v>219</v>
      </c>
      <c r="M521" s="1190"/>
      <c r="N521" s="127" t="str">
        <f>IFERROR((L521/67)/(1/(I521*24)/3.6),"")</f>
        <v/>
      </c>
      <c r="O521" s="2356" t="s">
        <v>260</v>
      </c>
      <c r="P521" s="291" t="str">
        <f>IFERROR(VLOOKUP(F521,[1]Trainingsarten!$A$9:$N$84,12,FALSE),"")</f>
        <v/>
      </c>
      <c r="Q521" s="292" t="s">
        <v>14</v>
      </c>
      <c r="R521" s="292" t="str">
        <f>IFERROR(VLOOKUP(F521,[1]Trainingsarten!$A$9:$N$84,14,FALSE),"")</f>
        <v/>
      </c>
      <c r="S521" s="293">
        <f>IFERROR(L521/J521,"")</f>
        <v>1.6717557251908397</v>
      </c>
      <c r="T521" s="362">
        <f>T520+(K521-T520)/7</f>
        <v>51.367030150777509</v>
      </c>
      <c r="U521" s="80">
        <f>U520+(K521-U520)/42</f>
        <v>50.258603348427997</v>
      </c>
      <c r="V521" s="294">
        <f t="shared" si="42"/>
        <v>0.80418857939312716</v>
      </c>
      <c r="W521" s="297">
        <f t="shared" si="41"/>
        <v>1.0220544688571054</v>
      </c>
    </row>
    <row r="522" spans="2:23" ht="15" x14ac:dyDescent="0.2">
      <c r="B522" s="28" t="s">
        <v>20</v>
      </c>
      <c r="C522" s="298">
        <v>43610</v>
      </c>
      <c r="D522" s="485"/>
      <c r="E522" s="2119"/>
      <c r="F522" s="1213"/>
      <c r="G522" s="556"/>
      <c r="H522" s="1187" t="str">
        <f>IFERROR(VLOOKUP(F522,[1]Trainingsarten!$A$9:$K$84,10,FALSE),"")</f>
        <v/>
      </c>
      <c r="I522" s="328" t="str">
        <f t="shared" si="40"/>
        <v/>
      </c>
      <c r="J522" s="1191"/>
      <c r="K522" s="490" t="str">
        <f>IFERROR(VLOOKUP(F522,[1]Trainingsarten!$A$9:$K$84,11,FALSE),"0")</f>
        <v>0</v>
      </c>
      <c r="L522" s="491"/>
      <c r="M522" s="1190"/>
      <c r="N522" s="127" t="str">
        <f>IFERROR((L522/67)/(1/(I522*24)/3.6),"")</f>
        <v/>
      </c>
      <c r="O522" s="2356"/>
      <c r="P522" s="291" t="str">
        <f>IFERROR(VLOOKUP(F522,[1]Trainingsarten!$A$9:$N$84,12,FALSE),"")</f>
        <v/>
      </c>
      <c r="Q522" s="292" t="s">
        <v>14</v>
      </c>
      <c r="R522" s="292" t="str">
        <f>IFERROR(VLOOKUP(F522,[1]Trainingsarten!$A$9:$N$84,14,FALSE),"")</f>
        <v/>
      </c>
      <c r="S522" s="293" t="str">
        <f>IFERROR(L522/J522,"")</f>
        <v/>
      </c>
      <c r="T522" s="362">
        <f>T521+(K522-T521)/7</f>
        <v>44.028882986380722</v>
      </c>
      <c r="U522" s="80">
        <f>U521+(K522-U521)/42</f>
        <v>49.061969935370186</v>
      </c>
      <c r="V522" s="294">
        <f t="shared" si="42"/>
        <v>-1.1084268023495127</v>
      </c>
      <c r="W522" s="297">
        <f t="shared" si="41"/>
        <v>0.89741367997209243</v>
      </c>
    </row>
    <row r="523" spans="2:23" ht="16" thickBot="1" x14ac:dyDescent="0.25">
      <c r="B523" s="29">
        <f>AVERAGE(W517:W523)</f>
        <v>1.0314222412037855</v>
      </c>
      <c r="C523" s="133">
        <v>43611</v>
      </c>
      <c r="D523" s="527" t="s">
        <v>130</v>
      </c>
      <c r="E523" s="2122"/>
      <c r="F523" s="1256" t="s">
        <v>251</v>
      </c>
      <c r="G523" s="1192">
        <v>5.4039351851851852E-2</v>
      </c>
      <c r="H523" s="1193">
        <v>14.3</v>
      </c>
      <c r="I523" s="1257">
        <f t="shared" si="40"/>
        <v>3.778975653975654E-3</v>
      </c>
      <c r="J523" s="1258">
        <v>133</v>
      </c>
      <c r="K523" s="533">
        <v>81</v>
      </c>
      <c r="L523" s="534">
        <v>218</v>
      </c>
      <c r="M523" s="684"/>
      <c r="N523" s="77">
        <f>IFERROR((L523/67)/(1/(I523*24)/3.6),"")</f>
        <v>1.0623546602651082</v>
      </c>
      <c r="O523" s="2357" t="s">
        <v>259</v>
      </c>
      <c r="P523" s="1194" t="str">
        <f>IFERROR(VLOOKUP(F523,[1]Trainingsarten!$A$9:$N$84,12,FALSE),"")</f>
        <v/>
      </c>
      <c r="Q523" s="1259" t="s">
        <v>14</v>
      </c>
      <c r="R523" s="1259" t="str">
        <f>IFERROR(VLOOKUP(F523,[1]Trainingsarten!$A$9:$N$84,14,FALSE),"")</f>
        <v/>
      </c>
      <c r="S523" s="43">
        <f>IFERROR(L523/J523,"")</f>
        <v>1.6390977443609023</v>
      </c>
      <c r="T523" s="68">
        <f>T522+(K523-T522)/7</f>
        <v>49.310471131183476</v>
      </c>
      <c r="U523" s="1195">
        <f>U522+(K523-U522)/42</f>
        <v>49.822399222623275</v>
      </c>
      <c r="V523" s="1195">
        <f t="shared" si="42"/>
        <v>5.0330869489894638</v>
      </c>
      <c r="W523" s="845">
        <f t="shared" si="41"/>
        <v>0.9897249410018909</v>
      </c>
    </row>
    <row r="524" spans="2:23" ht="16" thickBot="1" x14ac:dyDescent="0.25">
      <c r="B524" s="1434">
        <f>B517+1</f>
        <v>22</v>
      </c>
      <c r="C524" s="1435">
        <v>43612</v>
      </c>
      <c r="D524" s="1436"/>
      <c r="E524" s="2161"/>
      <c r="F524" s="1437"/>
      <c r="G524" s="1438"/>
      <c r="H524" s="1439" t="str">
        <f>IFERROR(VLOOKUP(F524,[1]Trainingsarten!$A$9:$K$84,10,FALSE),"")</f>
        <v/>
      </c>
      <c r="I524" s="1440" t="str">
        <f t="shared" ref="I524:I587" si="43">IFERROR(G524/H524,"")</f>
        <v/>
      </c>
      <c r="J524" s="1441"/>
      <c r="K524" s="1442" t="str">
        <f>IFERROR(VLOOKUP(F524,[1]Trainingsarten!$A$9:$K$84,11,FALSE),"0")</f>
        <v>0</v>
      </c>
      <c r="L524" s="1441"/>
      <c r="M524" s="1443"/>
      <c r="N524" s="1444" t="str">
        <f>IFERROR((L524/67)/(1/(I524*24)/3.6),"")</f>
        <v/>
      </c>
      <c r="O524" s="2371"/>
      <c r="P524" s="1445" t="str">
        <f>IFERROR(VLOOKUP(F524,[1]Trainingsarten!$A$9:$N$84,12,FALSE),"")</f>
        <v/>
      </c>
      <c r="Q524" s="1446" t="s">
        <v>14</v>
      </c>
      <c r="R524" s="1446" t="str">
        <f>IFERROR(VLOOKUP(F524,[1]Trainingsarten!$A$9:$N$84,14,FALSE),"")</f>
        <v/>
      </c>
      <c r="S524" s="1447" t="str">
        <f>IFERROR(L524/J524,"")</f>
        <v/>
      </c>
      <c r="T524" s="1209">
        <f>T523+(K524-T523)/7</f>
        <v>42.266118112442982</v>
      </c>
      <c r="U524" s="1210">
        <f>U523+(K524-U523)/42</f>
        <v>48.636151622084626</v>
      </c>
      <c r="V524" s="1448">
        <f t="shared" si="42"/>
        <v>0.511928091439799</v>
      </c>
      <c r="W524" s="322">
        <f t="shared" si="41"/>
        <v>0.86902677746507495</v>
      </c>
    </row>
    <row r="525" spans="2:23" ht="15" x14ac:dyDescent="0.2">
      <c r="B525" s="1449" t="s">
        <v>19</v>
      </c>
      <c r="C525" s="7">
        <v>43613</v>
      </c>
      <c r="D525" s="5"/>
      <c r="E525" s="2098"/>
      <c r="F525" s="1213"/>
      <c r="G525" s="556"/>
      <c r="H525" s="1187" t="str">
        <f>IFERROR(VLOOKUP(F525,[1]Trainingsarten!$A$9:$K$84,10,FALSE),"")</f>
        <v/>
      </c>
      <c r="I525" s="656" t="str">
        <f t="shared" si="43"/>
        <v/>
      </c>
      <c r="J525" s="491"/>
      <c r="K525" s="490" t="str">
        <f>IFERROR(VLOOKUP(F525,[1]Trainingsarten!$A$9:$K$84,11,FALSE),"0")</f>
        <v>0</v>
      </c>
      <c r="L525" s="491"/>
      <c r="M525" s="1190"/>
      <c r="N525" s="127" t="str">
        <f>IFERROR((L525/67)/(1/(I525*24)/3.6),"")</f>
        <v/>
      </c>
      <c r="O525" s="2356"/>
      <c r="P525" s="291" t="str">
        <f>IFERROR(VLOOKUP(F525,[1]Trainingsarten!$A$9:$N$84,12,FALSE),"")</f>
        <v/>
      </c>
      <c r="Q525" s="292" t="s">
        <v>14</v>
      </c>
      <c r="R525" s="292" t="str">
        <f>IFERROR(VLOOKUP(F525,[1]Trainingsarten!$A$9:$N$84,14,FALSE),"")</f>
        <v/>
      </c>
      <c r="S525" s="293" t="str">
        <f>IFERROR(L525/J525,"")</f>
        <v/>
      </c>
      <c r="T525" s="362">
        <f>T524+(K525-T524)/7</f>
        <v>36.228101239236842</v>
      </c>
      <c r="U525" s="80">
        <f>U524+(K525-U524)/42</f>
        <v>47.478148012034993</v>
      </c>
      <c r="V525" s="294">
        <f t="shared" si="42"/>
        <v>6.3700335096416438</v>
      </c>
      <c r="W525" s="297">
        <f t="shared" si="41"/>
        <v>0.76304790216445606</v>
      </c>
    </row>
    <row r="526" spans="2:23" ht="16" thickBot="1" x14ac:dyDescent="0.25">
      <c r="B526" s="24">
        <f>SUM(H524:H530)</f>
        <v>27.299999999999997</v>
      </c>
      <c r="C526" s="298">
        <v>43614</v>
      </c>
      <c r="D526" s="295" t="s">
        <v>132</v>
      </c>
      <c r="E526" s="2111"/>
      <c r="F526" s="1213" t="s">
        <v>79</v>
      </c>
      <c r="G526" s="556">
        <v>2.7418981481481485E-2</v>
      </c>
      <c r="H526" s="1187">
        <v>8.19</v>
      </c>
      <c r="I526" s="656">
        <f t="shared" si="43"/>
        <v>3.3478609867498765E-3</v>
      </c>
      <c r="J526" s="491">
        <v>144</v>
      </c>
      <c r="K526" s="490">
        <v>51</v>
      </c>
      <c r="L526" s="491">
        <v>240</v>
      </c>
      <c r="M526" s="1190"/>
      <c r="N526" s="127">
        <f>IFERROR((L526/67)/(1/(I526*24)/3.6),"")</f>
        <v>1.0361379913618722</v>
      </c>
      <c r="O526" s="2356" t="s">
        <v>262</v>
      </c>
      <c r="P526" s="291">
        <f>IFERROR(VLOOKUP(F526,[1]Trainingsarten!$A$9:$N$84,12,FALSE),"")</f>
        <v>248</v>
      </c>
      <c r="Q526" s="292" t="s">
        <v>14</v>
      </c>
      <c r="R526" s="292">
        <f>IFERROR(VLOOKUP(F526,[1]Trainingsarten!$A$9:$N$84,14,FALSE),"")</f>
        <v>273</v>
      </c>
      <c r="S526" s="293">
        <f>IFERROR(L526/J526,"")</f>
        <v>1.6666666666666667</v>
      </c>
      <c r="T526" s="362">
        <f>T525+(K526-T525)/7</f>
        <v>38.338372490774439</v>
      </c>
      <c r="U526" s="80">
        <f>U525+(K526-U525)/42</f>
        <v>47.562001630796061</v>
      </c>
      <c r="V526" s="294">
        <f t="shared" si="42"/>
        <v>11.25004677279815</v>
      </c>
      <c r="W526" s="297">
        <f t="shared" si="41"/>
        <v>0.80607146832000887</v>
      </c>
    </row>
    <row r="527" spans="2:23" ht="15" x14ac:dyDescent="0.2">
      <c r="B527" s="26" t="s">
        <v>9</v>
      </c>
      <c r="C527" s="298">
        <v>43615</v>
      </c>
      <c r="D527" s="295"/>
      <c r="E527" s="2111"/>
      <c r="F527" s="1213"/>
      <c r="G527" s="556"/>
      <c r="H527" s="1187" t="str">
        <f>IFERROR(VLOOKUP(F527,[1]Trainingsarten!$A$9:$K$84,10,FALSE),"")</f>
        <v/>
      </c>
      <c r="I527" s="656" t="str">
        <f t="shared" si="43"/>
        <v/>
      </c>
      <c r="J527" s="491"/>
      <c r="K527" s="490" t="str">
        <f>IFERROR(VLOOKUP(F527,[1]Trainingsarten!$A$9:$K$84,11,FALSE),"0")</f>
        <v>0</v>
      </c>
      <c r="L527" s="491"/>
      <c r="M527" s="1190"/>
      <c r="N527" s="127" t="str">
        <f>IFERROR((L527/67)/(1/(I527*24)/3.6),"")</f>
        <v/>
      </c>
      <c r="O527" s="2356"/>
      <c r="P527" s="291" t="str">
        <f>IFERROR(VLOOKUP(F527,[1]Trainingsarten!$A$9:$N$84,12,FALSE),"")</f>
        <v/>
      </c>
      <c r="Q527" s="292" t="s">
        <v>14</v>
      </c>
      <c r="R527" s="292" t="str">
        <f>IFERROR(VLOOKUP(F527,[1]Trainingsarten!$A$9:$N$84,14,FALSE),"")</f>
        <v/>
      </c>
      <c r="S527" s="293" t="str">
        <f>IFERROR(L527/J527,"")</f>
        <v/>
      </c>
      <c r="T527" s="362">
        <f>T526+(K527-T526)/7</f>
        <v>32.86146213494952</v>
      </c>
      <c r="U527" s="80">
        <f>U526+(K527-U526)/42</f>
        <v>46.42957302053901</v>
      </c>
      <c r="V527" s="294">
        <f t="shared" si="42"/>
        <v>9.2236291400216217</v>
      </c>
      <c r="W527" s="297">
        <f t="shared" si="41"/>
        <v>0.70777006974439816</v>
      </c>
    </row>
    <row r="528" spans="2:23" ht="16" thickBot="1" x14ac:dyDescent="0.25">
      <c r="B528" s="27">
        <f>SUM(K524:K530)</f>
        <v>167</v>
      </c>
      <c r="C528" s="298">
        <v>43616</v>
      </c>
      <c r="D528" s="295" t="s">
        <v>134</v>
      </c>
      <c r="E528" s="2111"/>
      <c r="F528" s="1213" t="s">
        <v>84</v>
      </c>
      <c r="G528" s="556">
        <v>2.6921296296296294E-2</v>
      </c>
      <c r="H528" s="1187">
        <v>6.91</v>
      </c>
      <c r="I528" s="656">
        <f t="shared" si="43"/>
        <v>3.8959907809401292E-3</v>
      </c>
      <c r="J528" s="491">
        <v>137</v>
      </c>
      <c r="K528" s="490">
        <v>38</v>
      </c>
      <c r="L528" s="491">
        <v>215</v>
      </c>
      <c r="M528" s="1190"/>
      <c r="N528" s="127">
        <f>IFERROR((L528/67)/(1/(I528*24)/3.6),"")</f>
        <v>1.0801779812946843</v>
      </c>
      <c r="O528" s="2356" t="s">
        <v>259</v>
      </c>
      <c r="P528" s="291" t="str">
        <f>IFERROR(VLOOKUP(F528,[1]Trainingsarten!$A$9:$N$84,12,FALSE),"")</f>
        <v/>
      </c>
      <c r="Q528" s="292" t="s">
        <v>14</v>
      </c>
      <c r="R528" s="292" t="str">
        <f>IFERROR(VLOOKUP(F528,[1]Trainingsarten!$A$9:$N$84,14,FALSE),"")</f>
        <v/>
      </c>
      <c r="S528" s="293">
        <f>IFERROR(L528/J528,"")</f>
        <v>1.5693430656934306</v>
      </c>
      <c r="T528" s="362">
        <f>T527+(K528-T527)/7</f>
        <v>33.595538972813877</v>
      </c>
      <c r="U528" s="80">
        <f>U527+(K528-U527)/42</f>
        <v>46.228868901002365</v>
      </c>
      <c r="V528" s="294">
        <f t="shared" si="42"/>
        <v>13.568110885589491</v>
      </c>
      <c r="W528" s="297">
        <f t="shared" si="41"/>
        <v>0.7267220628901313</v>
      </c>
    </row>
    <row r="529" spans="2:23" ht="15" x14ac:dyDescent="0.2">
      <c r="B529" s="28" t="s">
        <v>20</v>
      </c>
      <c r="C529" s="298">
        <v>43617</v>
      </c>
      <c r="D529" s="295"/>
      <c r="E529" s="2111"/>
      <c r="F529" s="1213"/>
      <c r="G529" s="556"/>
      <c r="H529" s="1187" t="str">
        <f>IFERROR(VLOOKUP(F529,[1]Trainingsarten!$A$9:$K$84,10,FALSE),"")</f>
        <v/>
      </c>
      <c r="I529" s="656" t="str">
        <f t="shared" si="43"/>
        <v/>
      </c>
      <c r="J529" s="491"/>
      <c r="K529" s="490" t="str">
        <f>IFERROR(VLOOKUP(F529,[1]Trainingsarten!$A$9:$K$84,11,FALSE),"0")</f>
        <v>0</v>
      </c>
      <c r="L529" s="491"/>
      <c r="M529" s="1190"/>
      <c r="N529" s="127" t="str">
        <f>IFERROR((L529/67)/(1/(I529*24)/3.6),"")</f>
        <v/>
      </c>
      <c r="O529" s="2356"/>
      <c r="P529" s="291" t="str">
        <f>IFERROR(VLOOKUP(F529,[1]Trainingsarten!$A$9:$N$84,12,FALSE),"")</f>
        <v/>
      </c>
      <c r="Q529" s="292" t="s">
        <v>14</v>
      </c>
      <c r="R529" s="292" t="str">
        <f>IFERROR(VLOOKUP(F529,[1]Trainingsarten!$A$9:$N$84,14,FALSE),"")</f>
        <v/>
      </c>
      <c r="S529" s="293" t="str">
        <f>IFERROR(L529/J529,"")</f>
        <v/>
      </c>
      <c r="T529" s="362">
        <f>T528+(K529-T528)/7</f>
        <v>28.796176262411894</v>
      </c>
      <c r="U529" s="80">
        <f>U528+(K529-U528)/42</f>
        <v>45.128181546216595</v>
      </c>
      <c r="V529" s="294">
        <f t="shared" si="42"/>
        <v>12.633329928188488</v>
      </c>
      <c r="W529" s="297">
        <f t="shared" si="41"/>
        <v>0.63809742107426159</v>
      </c>
    </row>
    <row r="530" spans="2:23" ht="16" thickBot="1" x14ac:dyDescent="0.25">
      <c r="B530" s="29">
        <f>AVERAGE(W524:W530)</f>
        <v>0.75586554904058167</v>
      </c>
      <c r="C530" s="1296">
        <v>43618</v>
      </c>
      <c r="D530" s="1297" t="s">
        <v>135</v>
      </c>
      <c r="E530" s="2154" t="s">
        <v>33</v>
      </c>
      <c r="F530" s="1298" t="s">
        <v>34</v>
      </c>
      <c r="G530" s="1299">
        <v>3.7245370370370366E-2</v>
      </c>
      <c r="H530" s="1300">
        <v>12.2</v>
      </c>
      <c r="I530" s="1301">
        <f t="shared" si="43"/>
        <v>3.0528992106860957E-3</v>
      </c>
      <c r="J530" s="1302">
        <v>166</v>
      </c>
      <c r="K530" s="1450">
        <v>78</v>
      </c>
      <c r="L530" s="1302">
        <v>261</v>
      </c>
      <c r="M530" s="1303"/>
      <c r="N530" s="1304">
        <f>IFERROR((L530/67)/(1/(I530*24)/3.6),"")</f>
        <v>1.0275238561291902</v>
      </c>
      <c r="O530" s="2364" t="s">
        <v>164</v>
      </c>
      <c r="P530" s="1305" t="str">
        <f>IFERROR(VLOOKUP(F530,[1]Trainingsarten!$A$9:$N$84,12,FALSE),"")</f>
        <v/>
      </c>
      <c r="Q530" s="1306" t="s">
        <v>14</v>
      </c>
      <c r="R530" s="1306" t="str">
        <f>IFERROR(VLOOKUP(F530,[1]Trainingsarten!$A$9:$N$84,14,FALSE),"")</f>
        <v/>
      </c>
      <c r="S530" s="43">
        <f>IFERROR(L530/J530,"")</f>
        <v>1.572289156626506</v>
      </c>
      <c r="T530" s="45">
        <f>T529+(K530-T529)/7</f>
        <v>35.825293939210198</v>
      </c>
      <c r="U530" s="315">
        <f>U529+(K530-U529)/42</f>
        <v>45.910843890354293</v>
      </c>
      <c r="V530" s="315">
        <f t="shared" si="42"/>
        <v>16.332005283804701</v>
      </c>
      <c r="W530" s="82">
        <f t="shared" si="41"/>
        <v>0.78032314162574057</v>
      </c>
    </row>
    <row r="531" spans="2:23" ht="16" thickBot="1" x14ac:dyDescent="0.25">
      <c r="B531" s="1451">
        <f>B524+1</f>
        <v>23</v>
      </c>
      <c r="C531" s="358">
        <v>43619</v>
      </c>
      <c r="D531" s="50"/>
      <c r="E531" s="2101"/>
      <c r="F531" s="1218"/>
      <c r="G531" s="1184"/>
      <c r="H531" s="1185" t="str">
        <f>IFERROR(VLOOKUP(F531,[1]Trainingsarten!$A$9:$K$84,10,FALSE),"")</f>
        <v/>
      </c>
      <c r="I531" s="54" t="str">
        <f t="shared" si="43"/>
        <v/>
      </c>
      <c r="J531" s="1219"/>
      <c r="K531" s="512" t="str">
        <f>IFERROR(VLOOKUP(F531,[1]Trainingsarten!$A$9:$K$84,11,FALSE),"0")</f>
        <v>0</v>
      </c>
      <c r="L531" s="513"/>
      <c r="M531" s="761"/>
      <c r="N531" s="59" t="str">
        <f>IFERROR((L531/67)/(1/(I531*24)/3.6),"")</f>
        <v/>
      </c>
      <c r="O531" s="2355"/>
      <c r="P531" s="319" t="str">
        <f>IFERROR(VLOOKUP(F531,[1]Trainingsarten!$A$9:$N$84,12,FALSE),"")</f>
        <v/>
      </c>
      <c r="Q531" s="61" t="s">
        <v>14</v>
      </c>
      <c r="R531" s="61" t="str">
        <f>IFERROR(VLOOKUP(F531,[1]Trainingsarten!$A$9:$N$84,14,FALSE),"")</f>
        <v/>
      </c>
      <c r="S531" s="1452" t="str">
        <f>IFERROR(L531/J531,"")</f>
        <v/>
      </c>
      <c r="T531" s="2">
        <f>T530+(K531-T530)/7</f>
        <v>30.70739480503731</v>
      </c>
      <c r="U531" s="3">
        <f>U530+(K531-U530)/42</f>
        <v>44.817728559631576</v>
      </c>
      <c r="V531" s="321">
        <f t="shared" si="42"/>
        <v>10.085549951144095</v>
      </c>
      <c r="W531" s="1453">
        <f t="shared" si="41"/>
        <v>0.68516178289089402</v>
      </c>
    </row>
    <row r="532" spans="2:23" ht="15" x14ac:dyDescent="0.2">
      <c r="B532" s="1454" t="s">
        <v>19</v>
      </c>
      <c r="C532" s="298">
        <v>43620</v>
      </c>
      <c r="D532" s="295"/>
      <c r="E532" s="2111"/>
      <c r="F532" s="1213"/>
      <c r="G532" s="556"/>
      <c r="H532" s="1187" t="str">
        <f>IFERROR(VLOOKUP(F532,[1]Trainingsarten!$A$9:$K$84,10,FALSE),"")</f>
        <v/>
      </c>
      <c r="I532" s="328" t="str">
        <f t="shared" si="43"/>
        <v/>
      </c>
      <c r="J532" s="1191"/>
      <c r="K532" s="490" t="str">
        <f>IFERROR(VLOOKUP(F532,[1]Trainingsarten!$A$9:$K$84,11,FALSE),"0")</f>
        <v>0</v>
      </c>
      <c r="L532" s="491"/>
      <c r="M532" s="1190"/>
      <c r="N532" s="127" t="str">
        <f>IFERROR((L532/67)/(1/(I532*24)/3.6),"")</f>
        <v/>
      </c>
      <c r="O532" s="2356"/>
      <c r="P532" s="291" t="str">
        <f>IFERROR(VLOOKUP(F532,[1]Trainingsarten!$A$9:$N$84,12,FALSE),"")</f>
        <v/>
      </c>
      <c r="Q532" s="292" t="s">
        <v>14</v>
      </c>
      <c r="R532" s="292" t="str">
        <f>IFERROR(VLOOKUP(F532,[1]Trainingsarten!$A$9:$N$84,14,FALSE),"")</f>
        <v/>
      </c>
      <c r="S532" s="293" t="str">
        <f>IFERROR(L532/J532,"")</f>
        <v/>
      </c>
      <c r="T532" s="362">
        <f>T531+(K532-T531)/7</f>
        <v>26.320624118603408</v>
      </c>
      <c r="U532" s="80">
        <f>U531+(K532-U531)/42</f>
        <v>43.750639784402253</v>
      </c>
      <c r="V532" s="294">
        <f t="shared" si="42"/>
        <v>14.110333754594265</v>
      </c>
      <c r="W532" s="297">
        <f t="shared" si="41"/>
        <v>0.60160546790419966</v>
      </c>
    </row>
    <row r="533" spans="2:23" ht="16" thickBot="1" x14ac:dyDescent="0.25">
      <c r="B533" s="24">
        <f>SUM(H531:H537)</f>
        <v>0</v>
      </c>
      <c r="C533" s="298">
        <v>43621</v>
      </c>
      <c r="D533" s="295"/>
      <c r="E533" s="2111"/>
      <c r="F533" s="1213"/>
      <c r="G533" s="556"/>
      <c r="H533" s="1187" t="str">
        <f>IFERROR(VLOOKUP(F533,[1]Trainingsarten!$A$9:$K$84,10,FALSE),"")</f>
        <v/>
      </c>
      <c r="I533" s="328" t="str">
        <f t="shared" si="43"/>
        <v/>
      </c>
      <c r="J533" s="1191"/>
      <c r="K533" s="490" t="str">
        <f>IFERROR(VLOOKUP(F533,[1]Trainingsarten!$A$9:$K$84,11,FALSE),"0")</f>
        <v>0</v>
      </c>
      <c r="L533" s="491"/>
      <c r="M533" s="1190"/>
      <c r="N533" s="127" t="str">
        <f>IFERROR((L533/67)/(1/(I533*24)/3.6),"")</f>
        <v/>
      </c>
      <c r="O533" s="2356"/>
      <c r="P533" s="291" t="str">
        <f>IFERROR(VLOOKUP(F533,[1]Trainingsarten!$A$9:$N$84,12,FALSE),"")</f>
        <v/>
      </c>
      <c r="Q533" s="292" t="s">
        <v>14</v>
      </c>
      <c r="R533" s="292" t="str">
        <f>IFERROR(VLOOKUP(F533,[1]Trainingsarten!$A$9:$N$84,14,FALSE),"")</f>
        <v/>
      </c>
      <c r="S533" s="293" t="str">
        <f>IFERROR(L533/J533,"")</f>
        <v/>
      </c>
      <c r="T533" s="362">
        <f>T532+(K533-T532)/7</f>
        <v>22.560534958802922</v>
      </c>
      <c r="U533" s="80">
        <f>U532+(K533-U532)/42</f>
        <v>42.708957884773625</v>
      </c>
      <c r="V533" s="294">
        <f t="shared" si="42"/>
        <v>17.430015665798845</v>
      </c>
      <c r="W533" s="297">
        <f t="shared" si="41"/>
        <v>0.52823894742807775</v>
      </c>
    </row>
    <row r="534" spans="2:23" ht="15" x14ac:dyDescent="0.2">
      <c r="B534" s="26" t="s">
        <v>9</v>
      </c>
      <c r="C534" s="298">
        <v>43622</v>
      </c>
      <c r="D534" s="295"/>
      <c r="E534" s="2111"/>
      <c r="F534" s="1213"/>
      <c r="G534" s="556"/>
      <c r="H534" s="1187" t="str">
        <f>IFERROR(VLOOKUP(F534,[1]Trainingsarten!$A$9:$K$84,10,FALSE),"")</f>
        <v/>
      </c>
      <c r="I534" s="328" t="str">
        <f t="shared" si="43"/>
        <v/>
      </c>
      <c r="J534" s="1191"/>
      <c r="K534" s="490" t="str">
        <f>IFERROR(VLOOKUP(F534,[1]Trainingsarten!$A$9:$K$84,11,FALSE),"0")</f>
        <v>0</v>
      </c>
      <c r="L534" s="491"/>
      <c r="M534" s="1190"/>
      <c r="N534" s="127" t="str">
        <f>IFERROR((L534/67)/(1/(I534*24)/3.6),"")</f>
        <v/>
      </c>
      <c r="O534" s="2356"/>
      <c r="P534" s="291" t="str">
        <f>IFERROR(VLOOKUP(F534,[1]Trainingsarten!$A$9:$N$84,12,FALSE),"")</f>
        <v/>
      </c>
      <c r="Q534" s="292" t="s">
        <v>14</v>
      </c>
      <c r="R534" s="292" t="str">
        <f>IFERROR(VLOOKUP(F534,[1]Trainingsarten!$A$9:$N$84,14,FALSE),"")</f>
        <v/>
      </c>
      <c r="S534" s="293" t="str">
        <f>IFERROR(L534/J534,"")</f>
        <v/>
      </c>
      <c r="T534" s="362">
        <f>T533+(K534-T533)/7</f>
        <v>19.337601393259646</v>
      </c>
      <c r="U534" s="80">
        <f>U533+(K534-U533)/42</f>
        <v>41.692077935136155</v>
      </c>
      <c r="V534" s="294">
        <f t="shared" si="42"/>
        <v>20.148422925970703</v>
      </c>
      <c r="W534" s="297">
        <f t="shared" si="41"/>
        <v>0.46381956359538534</v>
      </c>
    </row>
    <row r="535" spans="2:23" ht="16" thickBot="1" x14ac:dyDescent="0.25">
      <c r="B535" s="27">
        <f>SUM(K531:K537)</f>
        <v>0</v>
      </c>
      <c r="C535" s="298">
        <v>43623</v>
      </c>
      <c r="D535" s="295"/>
      <c r="E535" s="2111"/>
      <c r="F535" s="1213"/>
      <c r="G535" s="556"/>
      <c r="H535" s="1187" t="str">
        <f>IFERROR(VLOOKUP(F535,[1]Trainingsarten!$A$9:$K$84,10,FALSE),"")</f>
        <v/>
      </c>
      <c r="I535" s="328" t="str">
        <f t="shared" si="43"/>
        <v/>
      </c>
      <c r="J535" s="1191"/>
      <c r="K535" s="490" t="str">
        <f>IFERROR(VLOOKUP(F535,[1]Trainingsarten!$A$9:$K$84,11,FALSE),"0")</f>
        <v>0</v>
      </c>
      <c r="L535" s="491"/>
      <c r="M535" s="1190"/>
      <c r="N535" s="127" t="str">
        <f>IFERROR((L535/67)/(1/(I535*24)/3.6),"")</f>
        <v/>
      </c>
      <c r="O535" s="2356"/>
      <c r="P535" s="291" t="str">
        <f>IFERROR(VLOOKUP(F535,[1]Trainingsarten!$A$9:$N$84,12,FALSE),"")</f>
        <v/>
      </c>
      <c r="Q535" s="292" t="s">
        <v>14</v>
      </c>
      <c r="R535" s="292" t="str">
        <f>IFERROR(VLOOKUP(F535,[1]Trainingsarten!$A$9:$N$84,14,FALSE),"")</f>
        <v/>
      </c>
      <c r="S535" s="293" t="str">
        <f>IFERROR(L535/J535,"")</f>
        <v/>
      </c>
      <c r="T535" s="362">
        <f>T534+(K535-T534)/7</f>
        <v>16.575086908508268</v>
      </c>
      <c r="U535" s="80">
        <f>U534+(K535-U534)/42</f>
        <v>40.699409412871006</v>
      </c>
      <c r="V535" s="294">
        <f t="shared" si="42"/>
        <v>22.354476541876508</v>
      </c>
      <c r="W535" s="297">
        <f t="shared" si="41"/>
        <v>0.40725620218131398</v>
      </c>
    </row>
    <row r="536" spans="2:23" ht="15" x14ac:dyDescent="0.2">
      <c r="B536" s="28" t="s">
        <v>20</v>
      </c>
      <c r="C536" s="298">
        <v>43624</v>
      </c>
      <c r="D536" s="295"/>
      <c r="E536" s="2111"/>
      <c r="F536" s="1213"/>
      <c r="G536" s="556"/>
      <c r="H536" s="1187" t="str">
        <f>IFERROR(VLOOKUP(F536,[1]Trainingsarten!$A$9:$K$84,10,FALSE),"")</f>
        <v/>
      </c>
      <c r="I536" s="328" t="str">
        <f t="shared" si="43"/>
        <v/>
      </c>
      <c r="J536" s="1191"/>
      <c r="K536" s="490" t="str">
        <f>IFERROR(VLOOKUP(F536,[1]Trainingsarten!$A$9:$K$84,11,FALSE),"0")</f>
        <v>0</v>
      </c>
      <c r="L536" s="491"/>
      <c r="M536" s="1190"/>
      <c r="N536" s="127" t="str">
        <f>IFERROR((L536/67)/(1/(I536*24)/3.6),"")</f>
        <v/>
      </c>
      <c r="O536" s="2356"/>
      <c r="P536" s="291" t="str">
        <f>IFERROR(VLOOKUP(F536,[1]Trainingsarten!$A$9:$N$84,12,FALSE),"")</f>
        <v/>
      </c>
      <c r="Q536" s="292" t="s">
        <v>14</v>
      </c>
      <c r="R536" s="292" t="str">
        <f>IFERROR(VLOOKUP(F536,[1]Trainingsarten!$A$9:$N$84,14,FALSE),"")</f>
        <v/>
      </c>
      <c r="S536" s="293" t="str">
        <f>IFERROR(L536/J536,"")</f>
        <v/>
      </c>
      <c r="T536" s="362">
        <f>T535+(K536-T535)/7</f>
        <v>14.207217350149945</v>
      </c>
      <c r="U536" s="80">
        <f>U535+(K536-U535)/42</f>
        <v>39.730375855421698</v>
      </c>
      <c r="V536" s="294">
        <f t="shared" si="42"/>
        <v>24.124322504362738</v>
      </c>
      <c r="W536" s="297">
        <f t="shared" si="41"/>
        <v>0.35759081167139767</v>
      </c>
    </row>
    <row r="537" spans="2:23" ht="16" thickBot="1" x14ac:dyDescent="0.25">
      <c r="B537" s="29">
        <f>AVERAGE(W531:W537)</f>
        <v>0.47966499311042615</v>
      </c>
      <c r="C537" s="133">
        <v>43625</v>
      </c>
      <c r="D537" s="362"/>
      <c r="E537" s="2115"/>
      <c r="F537" s="1256"/>
      <c r="G537" s="1192"/>
      <c r="H537" s="1193" t="str">
        <f>IFERROR(VLOOKUP(F537,[1]Trainingsarten!$A$9:$K$84,10,FALSE),"")</f>
        <v/>
      </c>
      <c r="I537" s="1257" t="str">
        <f t="shared" si="43"/>
        <v/>
      </c>
      <c r="J537" s="1258"/>
      <c r="K537" s="533" t="str">
        <f>IFERROR(VLOOKUP(F537,[1]Trainingsarten!$A$9:$K$84,11,FALSE),"0")</f>
        <v>0</v>
      </c>
      <c r="L537" s="534"/>
      <c r="M537" s="684"/>
      <c r="N537" s="77" t="str">
        <f>IFERROR((L537/67)/(1/(I537*24)/3.6),"")</f>
        <v/>
      </c>
      <c r="O537" s="2357"/>
      <c r="P537" s="1194" t="str">
        <f>IFERROR(VLOOKUP(F537,[1]Trainingsarten!$A$9:$N$84,12,FALSE),"")</f>
        <v/>
      </c>
      <c r="Q537" s="1259" t="s">
        <v>14</v>
      </c>
      <c r="R537" s="1259" t="str">
        <f>IFERROR(VLOOKUP(F537,[1]Trainingsarten!$A$9:$N$84,14,FALSE),"")</f>
        <v/>
      </c>
      <c r="S537" s="43" t="str">
        <f>IFERROR(L537/J537,"")</f>
        <v/>
      </c>
      <c r="T537" s="68">
        <f>T536+(K537-T536)/7</f>
        <v>12.177614871557095</v>
      </c>
      <c r="U537" s="1195">
        <f>U536+(K537-U536)/42</f>
        <v>38.784414525530707</v>
      </c>
      <c r="V537" s="1195">
        <f t="shared" si="42"/>
        <v>25.523158505271752</v>
      </c>
      <c r="W537" s="845">
        <f t="shared" si="41"/>
        <v>0.31398217610171497</v>
      </c>
    </row>
    <row r="538" spans="2:23" ht="16" thickBot="1" x14ac:dyDescent="0.25">
      <c r="B538" s="1455">
        <f>B531+1</f>
        <v>24</v>
      </c>
      <c r="C538" s="1456">
        <v>43626</v>
      </c>
      <c r="D538" s="1457" t="s">
        <v>136</v>
      </c>
      <c r="E538" s="2162"/>
      <c r="F538" s="1458" t="s">
        <v>91</v>
      </c>
      <c r="G538" s="1459">
        <v>3.3425925925925921E-2</v>
      </c>
      <c r="H538" s="1460">
        <v>8.3800000000000008</v>
      </c>
      <c r="I538" s="1461">
        <f t="shared" si="43"/>
        <v>3.988773976840802E-3</v>
      </c>
      <c r="J538" s="1462">
        <v>141</v>
      </c>
      <c r="K538" s="1463">
        <v>46</v>
      </c>
      <c r="L538" s="1462">
        <v>210</v>
      </c>
      <c r="M538" s="1464"/>
      <c r="N538" s="1465">
        <f>IFERROR((L538/67)/(1/(I538*24)/3.6),"")</f>
        <v>1.0801838065044704</v>
      </c>
      <c r="O538" s="2372" t="s">
        <v>260</v>
      </c>
      <c r="P538" s="1466" t="str">
        <f>IFERROR(VLOOKUP(F538,[1]Trainingsarten!$A$9:$N$84,12,FALSE),"")</f>
        <v/>
      </c>
      <c r="Q538" s="1467" t="s">
        <v>14</v>
      </c>
      <c r="R538" s="1467" t="str">
        <f>IFERROR(VLOOKUP(F538,[1]Trainingsarten!$A$9:$N$84,14,FALSE),"")</f>
        <v/>
      </c>
      <c r="S538" s="1468">
        <f>IFERROR(L538/J538,"")</f>
        <v>1.4893617021276595</v>
      </c>
      <c r="T538" s="1209">
        <f>T537+(K538-T537)/7</f>
        <v>17.009384175620369</v>
      </c>
      <c r="U538" s="1210">
        <f>U537+(K538-U537)/42</f>
        <v>38.956214179684736</v>
      </c>
      <c r="V538" s="1469">
        <f t="shared" si="42"/>
        <v>26.60679965397361</v>
      </c>
      <c r="W538" s="322">
        <f t="shared" si="41"/>
        <v>0.43662826416255274</v>
      </c>
    </row>
    <row r="539" spans="2:23" ht="15" x14ac:dyDescent="0.2">
      <c r="B539" s="1470" t="s">
        <v>19</v>
      </c>
      <c r="C539" s="7">
        <v>43627</v>
      </c>
      <c r="D539" s="5"/>
      <c r="E539" s="2098"/>
      <c r="F539" s="1213"/>
      <c r="G539" s="556"/>
      <c r="H539" s="1187" t="str">
        <f>IFERROR(VLOOKUP(F539,[1]Trainingsarten!$A$9:$K$84,10,FALSE),"")</f>
        <v/>
      </c>
      <c r="I539" s="656" t="str">
        <f t="shared" si="43"/>
        <v/>
      </c>
      <c r="J539" s="491"/>
      <c r="K539" s="490" t="str">
        <f>IFERROR(VLOOKUP(F539,[1]Trainingsarten!$A$9:$K$84,11,FALSE),"0")</f>
        <v>0</v>
      </c>
      <c r="L539" s="491"/>
      <c r="M539" s="1190"/>
      <c r="N539" s="127" t="str">
        <f>IFERROR((L539/67)/(1/(I539*24)/3.6),"")</f>
        <v/>
      </c>
      <c r="O539" s="2356"/>
      <c r="P539" s="291" t="str">
        <f>IFERROR(VLOOKUP(F539,[1]Trainingsarten!$A$9:$N$84,12,FALSE),"")</f>
        <v/>
      </c>
      <c r="Q539" s="292" t="s">
        <v>14</v>
      </c>
      <c r="R539" s="292" t="str">
        <f>IFERROR(VLOOKUP(F539,[1]Trainingsarten!$A$9:$N$84,14,FALSE),"")</f>
        <v/>
      </c>
      <c r="S539" s="293" t="str">
        <f>IFERROR(L539/J539,"")</f>
        <v/>
      </c>
      <c r="T539" s="362">
        <f>T538+(K539-T538)/7</f>
        <v>14.579472150531744</v>
      </c>
      <c r="U539" s="80">
        <f>U538+(K539-U538)/42</f>
        <v>38.028685270644623</v>
      </c>
      <c r="V539" s="294">
        <f t="shared" si="42"/>
        <v>21.946830004064367</v>
      </c>
      <c r="W539" s="297">
        <f t="shared" si="41"/>
        <v>0.38338091487443654</v>
      </c>
    </row>
    <row r="540" spans="2:23" ht="16" thickBot="1" x14ac:dyDescent="0.25">
      <c r="B540" s="24">
        <f>SUM(H538:H544)</f>
        <v>25.259999999999998</v>
      </c>
      <c r="C540" s="298">
        <v>43628</v>
      </c>
      <c r="D540" s="295" t="s">
        <v>137</v>
      </c>
      <c r="E540" s="2111"/>
      <c r="F540" s="1213" t="s">
        <v>77</v>
      </c>
      <c r="G540" s="556">
        <v>3.335648148148148E-2</v>
      </c>
      <c r="H540" s="1187">
        <v>8.48</v>
      </c>
      <c r="I540" s="656">
        <f t="shared" si="43"/>
        <v>3.933547344514325E-3</v>
      </c>
      <c r="J540" s="491">
        <v>132</v>
      </c>
      <c r="K540" s="490">
        <v>46</v>
      </c>
      <c r="L540" s="491">
        <v>211</v>
      </c>
      <c r="M540" s="1190"/>
      <c r="N540" s="127">
        <f>IFERROR((L540/67)/(1/(I540*24)/3.6),"")</f>
        <v>1.0703006195437903</v>
      </c>
      <c r="O540" s="2356" t="s">
        <v>260</v>
      </c>
      <c r="P540" s="291" t="str">
        <f>IFERROR(VLOOKUP(F540,[1]Trainingsarten!$A$9:$N$84,12,FALSE),"")</f>
        <v/>
      </c>
      <c r="Q540" s="292" t="s">
        <v>14</v>
      </c>
      <c r="R540" s="292" t="str">
        <f>IFERROR(VLOOKUP(F540,[1]Trainingsarten!$A$9:$N$84,14,FALSE),"")</f>
        <v/>
      </c>
      <c r="S540" s="293">
        <f>IFERROR(L540/J540,"")</f>
        <v>1.5984848484848484</v>
      </c>
      <c r="T540" s="362">
        <f>T539+(K540-T539)/7</f>
        <v>19.068118986170067</v>
      </c>
      <c r="U540" s="80">
        <f>U539+(K540-U539)/42</f>
        <v>38.218478478486418</v>
      </c>
      <c r="V540" s="294">
        <f t="shared" si="42"/>
        <v>23.44921312011288</v>
      </c>
      <c r="W540" s="297">
        <f t="shared" si="41"/>
        <v>0.49892407404192479</v>
      </c>
    </row>
    <row r="541" spans="2:23" ht="15" x14ac:dyDescent="0.2">
      <c r="B541" s="26" t="s">
        <v>9</v>
      </c>
      <c r="C541" s="298">
        <v>43629</v>
      </c>
      <c r="D541" s="295"/>
      <c r="E541" s="2111"/>
      <c r="F541" s="1213"/>
      <c r="G541" s="556"/>
      <c r="H541" s="1187" t="str">
        <f>IFERROR(VLOOKUP(F541,[1]Trainingsarten!$A$9:$K$84,10,FALSE),"")</f>
        <v/>
      </c>
      <c r="I541" s="656" t="str">
        <f t="shared" si="43"/>
        <v/>
      </c>
      <c r="J541" s="491"/>
      <c r="K541" s="490" t="str">
        <f>IFERROR(VLOOKUP(F541,[1]Trainingsarten!$A$9:$K$84,11,FALSE),"0")</f>
        <v>0</v>
      </c>
      <c r="L541" s="491"/>
      <c r="M541" s="1190"/>
      <c r="N541" s="127" t="str">
        <f>IFERROR((L541/67)/(1/(I541*24)/3.6),"")</f>
        <v/>
      </c>
      <c r="O541" s="2356"/>
      <c r="P541" s="291" t="str">
        <f>IFERROR(VLOOKUP(F541,[1]Trainingsarten!$A$9:$N$84,12,FALSE),"")</f>
        <v/>
      </c>
      <c r="Q541" s="292" t="s">
        <v>14</v>
      </c>
      <c r="R541" s="292" t="str">
        <f>IFERROR(VLOOKUP(F541,[1]Trainingsarten!$A$9:$N$84,14,FALSE),"")</f>
        <v/>
      </c>
      <c r="S541" s="293" t="str">
        <f>IFERROR(L541/J541,"")</f>
        <v/>
      </c>
      <c r="T541" s="362">
        <f>T540+(K541-T540)/7</f>
        <v>16.34410198814577</v>
      </c>
      <c r="U541" s="80">
        <f>U540+(K541-U540)/42</f>
        <v>37.308514705189125</v>
      </c>
      <c r="V541" s="294">
        <f t="shared" si="42"/>
        <v>19.150359492316351</v>
      </c>
      <c r="W541" s="297">
        <f t="shared" si="41"/>
        <v>0.43807967476851922</v>
      </c>
    </row>
    <row r="542" spans="2:23" ht="16" thickBot="1" x14ac:dyDescent="0.25">
      <c r="B542" s="27">
        <f>SUM(K538:K544)</f>
        <v>137</v>
      </c>
      <c r="C542" s="298">
        <v>43630</v>
      </c>
      <c r="D542" s="295" t="s">
        <v>138</v>
      </c>
      <c r="E542" s="2111"/>
      <c r="F542" s="1213" t="s">
        <v>77</v>
      </c>
      <c r="G542" s="556">
        <v>3.3136574074074075E-2</v>
      </c>
      <c r="H542" s="1187">
        <v>8.4</v>
      </c>
      <c r="I542" s="656">
        <f t="shared" si="43"/>
        <v>3.9448302469135806E-3</v>
      </c>
      <c r="J542" s="491">
        <v>135</v>
      </c>
      <c r="K542" s="490">
        <v>45</v>
      </c>
      <c r="L542" s="491">
        <v>210</v>
      </c>
      <c r="M542" s="1190"/>
      <c r="N542" s="127">
        <f>IFERROR((L542/67)/(1/(I542*24)/3.6),"")</f>
        <v>1.0682835820895524</v>
      </c>
      <c r="O542" s="2356" t="s">
        <v>260</v>
      </c>
      <c r="P542" s="291" t="str">
        <f>IFERROR(VLOOKUP(F542,[1]Trainingsarten!$A$9:$N$84,12,FALSE),"")</f>
        <v/>
      </c>
      <c r="Q542" s="292" t="s">
        <v>14</v>
      </c>
      <c r="R542" s="292" t="str">
        <f>IFERROR(VLOOKUP(F542,[1]Trainingsarten!$A$9:$N$84,14,FALSE),"")</f>
        <v/>
      </c>
      <c r="S542" s="293">
        <f>IFERROR(L542/J542,"")</f>
        <v>1.5555555555555556</v>
      </c>
      <c r="T542" s="362">
        <f>T541+(K542-T541)/7</f>
        <v>20.437801704124944</v>
      </c>
      <c r="U542" s="80">
        <f>U541+(K542-U541)/42</f>
        <v>37.491645307446525</v>
      </c>
      <c r="V542" s="294">
        <f t="shared" si="42"/>
        <v>20.964412717043356</v>
      </c>
      <c r="W542" s="297">
        <f t="shared" si="41"/>
        <v>0.54512949582571724</v>
      </c>
    </row>
    <row r="543" spans="2:23" ht="15" x14ac:dyDescent="0.2">
      <c r="B543" s="28" t="s">
        <v>20</v>
      </c>
      <c r="C543" s="298">
        <v>43631</v>
      </c>
      <c r="D543" s="295"/>
      <c r="E543" s="2111"/>
      <c r="F543" s="1213"/>
      <c r="G543" s="556"/>
      <c r="H543" s="1187" t="str">
        <f>IFERROR(VLOOKUP(F543,[1]Trainingsarten!$A$9:$K$84,10,FALSE),"")</f>
        <v/>
      </c>
      <c r="I543" s="656" t="str">
        <f t="shared" si="43"/>
        <v/>
      </c>
      <c r="J543" s="491"/>
      <c r="K543" s="490" t="str">
        <f>IFERROR(VLOOKUP(F543,[1]Trainingsarten!$A$9:$K$84,11,FALSE),"0")</f>
        <v>0</v>
      </c>
      <c r="L543" s="491"/>
      <c r="M543" s="1190"/>
      <c r="N543" s="127" t="str">
        <f>IFERROR((L543/67)/(1/(I543*24)/3.6),"")</f>
        <v/>
      </c>
      <c r="O543" s="2356"/>
      <c r="P543" s="291" t="str">
        <f>IFERROR(VLOOKUP(F543,[1]Trainingsarten!$A$9:$N$84,12,FALSE),"")</f>
        <v/>
      </c>
      <c r="Q543" s="292" t="s">
        <v>14</v>
      </c>
      <c r="R543" s="292" t="str">
        <f>IFERROR(VLOOKUP(F543,[1]Trainingsarten!$A$9:$N$84,14,FALSE),"")</f>
        <v/>
      </c>
      <c r="S543" s="293" t="str">
        <f>IFERROR(L543/J543,"")</f>
        <v/>
      </c>
      <c r="T543" s="362">
        <f>T542+(K543-T542)/7</f>
        <v>17.518115746392809</v>
      </c>
      <c r="U543" s="80">
        <f>U542+(K543-U542)/42</f>
        <v>36.598987085840655</v>
      </c>
      <c r="V543" s="294">
        <f t="shared" si="42"/>
        <v>17.053843603321582</v>
      </c>
      <c r="W543" s="297">
        <f t="shared" si="41"/>
        <v>0.47865028901770301</v>
      </c>
    </row>
    <row r="544" spans="2:23" ht="16" thickBot="1" x14ac:dyDescent="0.25">
      <c r="B544" s="29">
        <f>AVERAGE(W538:W544)</f>
        <v>0.4572958593204261</v>
      </c>
      <c r="C544" s="247">
        <v>43632</v>
      </c>
      <c r="D544" s="45"/>
      <c r="E544" s="2109"/>
      <c r="F544" s="1214"/>
      <c r="G544" s="560"/>
      <c r="H544" s="1215" t="str">
        <f>IFERROR(VLOOKUP(F544,[1]Trainingsarten!$A$9:$K$84,10,FALSE),"")</f>
        <v/>
      </c>
      <c r="I544" s="661" t="str">
        <f t="shared" si="43"/>
        <v/>
      </c>
      <c r="J544" s="502"/>
      <c r="K544" s="501" t="str">
        <f>IFERROR(VLOOKUP(F544,[1]Trainingsarten!$A$9:$K$84,11,FALSE),"0")</f>
        <v>0</v>
      </c>
      <c r="L544" s="502"/>
      <c r="M544" s="1216"/>
      <c r="N544" s="40" t="str">
        <f>IFERROR((L544/67)/(1/(I544*24)/3.6),"")</f>
        <v/>
      </c>
      <c r="O544" s="2359"/>
      <c r="P544" s="313" t="str">
        <f>IFERROR(VLOOKUP(F544,[1]Trainingsarten!$A$9:$N$84,12,FALSE),"")</f>
        <v/>
      </c>
      <c r="Q544" s="314" t="s">
        <v>14</v>
      </c>
      <c r="R544" s="314" t="str">
        <f>IFERROR(VLOOKUP(F544,[1]Trainingsarten!$A$9:$N$84,14,FALSE),"")</f>
        <v/>
      </c>
      <c r="S544" s="43" t="str">
        <f>IFERROR(L544/J544,"")</f>
        <v/>
      </c>
      <c r="T544" s="45">
        <f>T543+(K544-T543)/7</f>
        <v>15.015527782622407</v>
      </c>
      <c r="U544" s="315">
        <f>U543+(K544-U543)/42</f>
        <v>35.727582631415878</v>
      </c>
      <c r="V544" s="315">
        <f t="shared" si="42"/>
        <v>19.080871339447846</v>
      </c>
      <c r="W544" s="82">
        <f t="shared" si="41"/>
        <v>0.42027830255212945</v>
      </c>
    </row>
    <row r="545" spans="2:23" ht="16" thickBot="1" x14ac:dyDescent="0.25">
      <c r="B545" s="1471">
        <f>B538+1</f>
        <v>25</v>
      </c>
      <c r="C545" s="358">
        <v>43633</v>
      </c>
      <c r="D545" s="50"/>
      <c r="E545" s="2101"/>
      <c r="F545" s="1218"/>
      <c r="G545" s="1184"/>
      <c r="H545" s="1185" t="str">
        <f>IFERROR(VLOOKUP(F545,[1]Trainingsarten!$A$9:$K$84,10,FALSE),"")</f>
        <v/>
      </c>
      <c r="I545" s="54" t="str">
        <f t="shared" si="43"/>
        <v/>
      </c>
      <c r="J545" s="1219"/>
      <c r="K545" s="512" t="str">
        <f>IFERROR(VLOOKUP(F545,[1]Trainingsarten!$A$9:$K$84,11,FALSE),"0")</f>
        <v>0</v>
      </c>
      <c r="L545" s="513"/>
      <c r="M545" s="761"/>
      <c r="N545" s="59" t="str">
        <f>IFERROR((L545/67)/(1/(I545*24)/3.6),"")</f>
        <v/>
      </c>
      <c r="O545" s="2355"/>
      <c r="P545" s="319" t="str">
        <f>IFERROR(VLOOKUP(F545,[1]Trainingsarten!$A$9:$N$84,12,FALSE),"")</f>
        <v/>
      </c>
      <c r="Q545" s="61" t="s">
        <v>14</v>
      </c>
      <c r="R545" s="61" t="str">
        <f>IFERROR(VLOOKUP(F545,[1]Trainingsarten!$A$9:$N$84,14,FALSE),"")</f>
        <v/>
      </c>
      <c r="S545" s="1472" t="str">
        <f>IFERROR(L545/J545,"")</f>
        <v/>
      </c>
      <c r="T545" s="2">
        <f>T544+(K545-T544)/7</f>
        <v>12.870452385104919</v>
      </c>
      <c r="U545" s="3">
        <f>U544+(K545-U544)/42</f>
        <v>34.876925902096453</v>
      </c>
      <c r="V545" s="321">
        <f t="shared" si="42"/>
        <v>20.712054848793471</v>
      </c>
      <c r="W545" s="1473">
        <f t="shared" si="41"/>
        <v>0.36902485102138188</v>
      </c>
    </row>
    <row r="546" spans="2:23" ht="15" x14ac:dyDescent="0.2">
      <c r="B546" s="1474" t="s">
        <v>19</v>
      </c>
      <c r="C546" s="298">
        <v>43634</v>
      </c>
      <c r="D546" s="295"/>
      <c r="E546" s="2111"/>
      <c r="F546" s="1213"/>
      <c r="G546" s="556"/>
      <c r="H546" s="1187" t="str">
        <f>IFERROR(VLOOKUP(F546,[1]Trainingsarten!$A$9:$K$84,10,FALSE),"")</f>
        <v/>
      </c>
      <c r="I546" s="328" t="str">
        <f t="shared" si="43"/>
        <v/>
      </c>
      <c r="J546" s="1191"/>
      <c r="K546" s="490" t="str">
        <f>IFERROR(VLOOKUP(F546,[1]Trainingsarten!$A$9:$K$84,11,FALSE),"0")</f>
        <v>0</v>
      </c>
      <c r="L546" s="491"/>
      <c r="M546" s="1190"/>
      <c r="N546" s="127" t="str">
        <f>IFERROR((L546/67)/(1/(I546*24)/3.6),"")</f>
        <v/>
      </c>
      <c r="O546" s="2356"/>
      <c r="P546" s="291" t="str">
        <f>IFERROR(VLOOKUP(F546,[1]Trainingsarten!$A$9:$N$84,12,FALSE),"")</f>
        <v/>
      </c>
      <c r="Q546" s="292" t="s">
        <v>14</v>
      </c>
      <c r="R546" s="292" t="str">
        <f>IFERROR(VLOOKUP(F546,[1]Trainingsarten!$A$9:$N$84,14,FALSE),"")</f>
        <v/>
      </c>
      <c r="S546" s="293" t="str">
        <f>IFERROR(L546/J546,"")</f>
        <v/>
      </c>
      <c r="T546" s="362">
        <f>T545+(K546-T545)/7</f>
        <v>11.03181633008993</v>
      </c>
      <c r="U546" s="80">
        <f>U545+(K546-U545)/42</f>
        <v>34.046522904427491</v>
      </c>
      <c r="V546" s="294">
        <f t="shared" si="42"/>
        <v>22.006473516991534</v>
      </c>
      <c r="W546" s="297">
        <f t="shared" si="41"/>
        <v>0.32402182040901822</v>
      </c>
    </row>
    <row r="547" spans="2:23" ht="16" thickBot="1" x14ac:dyDescent="0.25">
      <c r="B547" s="24">
        <f>SUM(H545:H551)</f>
        <v>8.2899999999999991</v>
      </c>
      <c r="C547" s="298">
        <v>43635</v>
      </c>
      <c r="D547" s="295"/>
      <c r="E547" s="2111"/>
      <c r="F547" s="1213"/>
      <c r="G547" s="556"/>
      <c r="H547" s="1187" t="str">
        <f>IFERROR(VLOOKUP(F547,[1]Trainingsarten!$A$9:$K$84,10,FALSE),"")</f>
        <v/>
      </c>
      <c r="I547" s="328" t="str">
        <f t="shared" si="43"/>
        <v/>
      </c>
      <c r="J547" s="1191"/>
      <c r="K547" s="490" t="str">
        <f>IFERROR(VLOOKUP(F547,[1]Trainingsarten!$A$9:$K$84,11,FALSE),"0")</f>
        <v>0</v>
      </c>
      <c r="L547" s="491"/>
      <c r="M547" s="1190"/>
      <c r="N547" s="127" t="str">
        <f>IFERROR((L547/67)/(1/(I547*24)/3.6),"")</f>
        <v/>
      </c>
      <c r="O547" s="2356"/>
      <c r="P547" s="291" t="str">
        <f>IFERROR(VLOOKUP(F547,[1]Trainingsarten!$A$9:$N$84,12,FALSE),"")</f>
        <v/>
      </c>
      <c r="Q547" s="292" t="s">
        <v>14</v>
      </c>
      <c r="R547" s="292" t="str">
        <f>IFERROR(VLOOKUP(F547,[1]Trainingsarten!$A$9:$N$84,14,FALSE),"")</f>
        <v/>
      </c>
      <c r="S547" s="293" t="str">
        <f>IFERROR(L547/J547,"")</f>
        <v/>
      </c>
      <c r="T547" s="362">
        <f>T546+(K547-T546)/7</f>
        <v>9.4558425686485119</v>
      </c>
      <c r="U547" s="80">
        <f>U546+(K547-U546)/42</f>
        <v>33.235891406703026</v>
      </c>
      <c r="V547" s="294">
        <f t="shared" si="42"/>
        <v>23.014706574337559</v>
      </c>
      <c r="W547" s="297">
        <f t="shared" si="41"/>
        <v>0.28450696426157701</v>
      </c>
    </row>
    <row r="548" spans="2:23" ht="15" x14ac:dyDescent="0.2">
      <c r="B548" s="26" t="s">
        <v>9</v>
      </c>
      <c r="C548" s="298">
        <v>43636</v>
      </c>
      <c r="D548" s="295"/>
      <c r="E548" s="2111"/>
      <c r="F548" s="1213"/>
      <c r="G548" s="556"/>
      <c r="H548" s="1187" t="str">
        <f>IFERROR(VLOOKUP(F548,[1]Trainingsarten!$A$9:$K$84,10,FALSE),"")</f>
        <v/>
      </c>
      <c r="I548" s="328" t="str">
        <f t="shared" si="43"/>
        <v/>
      </c>
      <c r="J548" s="1191"/>
      <c r="K548" s="490" t="str">
        <f>IFERROR(VLOOKUP(F548,[1]Trainingsarten!$A$9:$K$84,11,FALSE),"0")</f>
        <v>0</v>
      </c>
      <c r="L548" s="491"/>
      <c r="M548" s="1190"/>
      <c r="N548" s="127" t="str">
        <f>IFERROR((L548/67)/(1/(I548*24)/3.6),"")</f>
        <v/>
      </c>
      <c r="O548" s="2356"/>
      <c r="P548" s="291" t="str">
        <f>IFERROR(VLOOKUP(F548,[1]Trainingsarten!$A$9:$N$84,12,FALSE),"")</f>
        <v/>
      </c>
      <c r="Q548" s="292" t="s">
        <v>14</v>
      </c>
      <c r="R548" s="292" t="str">
        <f>IFERROR(VLOOKUP(F548,[1]Trainingsarten!$A$9:$N$84,14,FALSE),"")</f>
        <v/>
      </c>
      <c r="S548" s="293" t="str">
        <f>IFERROR(L548/J548,"")</f>
        <v/>
      </c>
      <c r="T548" s="362">
        <f>T547+(K548-T547)/7</f>
        <v>8.105007915984439</v>
      </c>
      <c r="U548" s="80">
        <f>U547+(K548-U547)/42</f>
        <v>32.444560658924381</v>
      </c>
      <c r="V548" s="294">
        <f t="shared" si="42"/>
        <v>23.780048838054512</v>
      </c>
      <c r="W548" s="297">
        <f t="shared" si="41"/>
        <v>0.24981099301016518</v>
      </c>
    </row>
    <row r="549" spans="2:23" ht="16" thickBot="1" x14ac:dyDescent="0.25">
      <c r="B549" s="27">
        <f>SUM(K545:K551)</f>
        <v>45</v>
      </c>
      <c r="C549" s="298">
        <v>43637</v>
      </c>
      <c r="D549" s="295"/>
      <c r="E549" s="2111"/>
      <c r="F549" s="1475"/>
      <c r="G549" s="285"/>
      <c r="H549" s="1476" t="str">
        <f>IFERROR(VLOOKUP(F549,[1]Trainingsarten!$A$9:$K$84,10,FALSE),"")</f>
        <v/>
      </c>
      <c r="I549" s="328" t="str">
        <f t="shared" si="43"/>
        <v/>
      </c>
      <c r="J549" s="327"/>
      <c r="K549" s="289" t="str">
        <f>IFERROR(VLOOKUP(F549,[1]Trainingsarten!$A$9:$K$84,11,FALSE),"0")</f>
        <v>0</v>
      </c>
      <c r="L549" s="290"/>
      <c r="M549" s="1137"/>
      <c r="N549" s="127" t="str">
        <f>IFERROR((L549/67)/(1/(I549*24)/3.6),"")</f>
        <v/>
      </c>
      <c r="O549" s="2373"/>
      <c r="P549" s="291" t="str">
        <f>IFERROR(VLOOKUP(F549,[1]Trainingsarten!$A$9:$N$84,12,FALSE),"")</f>
        <v/>
      </c>
      <c r="Q549" s="292" t="s">
        <v>14</v>
      </c>
      <c r="R549" s="292" t="str">
        <f>IFERROR(VLOOKUP(F549,[1]Trainingsarten!$A$9:$N$84,14,FALSE),"")</f>
        <v/>
      </c>
      <c r="S549" s="293" t="str">
        <f>IFERROR(L549/J549,"")</f>
        <v/>
      </c>
      <c r="T549" s="362">
        <f>T548+(K549-T548)/7</f>
        <v>6.9471496422723762</v>
      </c>
      <c r="U549" s="80">
        <f>U548+(K549-U548)/42</f>
        <v>31.672071119426182</v>
      </c>
      <c r="V549" s="294">
        <f t="shared" si="42"/>
        <v>24.339552742939944</v>
      </c>
      <c r="W549" s="297">
        <f t="shared" si="41"/>
        <v>0.2193462377650231</v>
      </c>
    </row>
    <row r="550" spans="2:23" ht="15" x14ac:dyDescent="0.2">
      <c r="B550" s="28" t="s">
        <v>20</v>
      </c>
      <c r="C550" s="298">
        <v>43638</v>
      </c>
      <c r="D550" s="295"/>
      <c r="E550" s="2111"/>
      <c r="F550" s="1475"/>
      <c r="G550" s="285"/>
      <c r="H550" s="1476" t="str">
        <f>IFERROR(VLOOKUP(F550,[1]Trainingsarten!$A$9:$K$84,10,FALSE),"")</f>
        <v/>
      </c>
      <c r="I550" s="328" t="str">
        <f t="shared" si="43"/>
        <v/>
      </c>
      <c r="J550" s="327"/>
      <c r="K550" s="289" t="str">
        <f>IFERROR(VLOOKUP(F550,[1]Trainingsarten!$A$9:$K$84,11,FALSE),"0")</f>
        <v>0</v>
      </c>
      <c r="L550" s="290"/>
      <c r="M550" s="1137"/>
      <c r="N550" s="127" t="str">
        <f>IFERROR((L550/67)/(1/(I550*24)/3.6),"")</f>
        <v/>
      </c>
      <c r="O550" s="2373"/>
      <c r="P550" s="291" t="str">
        <f>IFERROR(VLOOKUP(F550,[1]Trainingsarten!$A$9:$N$84,12,FALSE),"")</f>
        <v/>
      </c>
      <c r="Q550" s="292" t="s">
        <v>14</v>
      </c>
      <c r="R550" s="292" t="str">
        <f>IFERROR(VLOOKUP(F550,[1]Trainingsarten!$A$9:$N$84,14,FALSE),"")</f>
        <v/>
      </c>
      <c r="S550" s="293" t="str">
        <f>IFERROR(L550/J550,"")</f>
        <v/>
      </c>
      <c r="T550" s="362">
        <f>T549+(K550-T549)/7</f>
        <v>5.9546996933763223</v>
      </c>
      <c r="U550" s="80">
        <f>U549+(K550-U549)/42</f>
        <v>30.917974188011272</v>
      </c>
      <c r="V550" s="294">
        <f t="shared" si="42"/>
        <v>24.724921477153806</v>
      </c>
      <c r="W550" s="297">
        <f t="shared" si="41"/>
        <v>0.19259669657416661</v>
      </c>
    </row>
    <row r="551" spans="2:23" ht="16" thickBot="1" x14ac:dyDescent="0.25">
      <c r="B551" s="29">
        <f>AVERAGE(W545:W551)</f>
        <v>0.28690175056549566</v>
      </c>
      <c r="C551" s="133">
        <v>43639</v>
      </c>
      <c r="D551" s="362" t="s">
        <v>139</v>
      </c>
      <c r="E551" s="2115"/>
      <c r="F551" s="1477" t="s">
        <v>77</v>
      </c>
      <c r="G551" s="931">
        <v>3.2418981481481479E-2</v>
      </c>
      <c r="H551" s="1478">
        <v>8.2899999999999991</v>
      </c>
      <c r="I551" s="1257">
        <f t="shared" si="43"/>
        <v>3.9106129651968009E-3</v>
      </c>
      <c r="J551" s="1479">
        <v>131</v>
      </c>
      <c r="K551" s="74">
        <v>45</v>
      </c>
      <c r="L551" s="75">
        <v>212</v>
      </c>
      <c r="M551" s="637"/>
      <c r="N551" s="77">
        <f>IFERROR((L551/67)/(1/(I551*24)/3.6),"")</f>
        <v>1.0691032173271158</v>
      </c>
      <c r="O551" s="2374" t="s">
        <v>259</v>
      </c>
      <c r="P551" s="1194" t="str">
        <f>IFERROR(VLOOKUP(F551,[1]Trainingsarten!$A$9:$N$84,12,FALSE),"")</f>
        <v/>
      </c>
      <c r="Q551" s="1259" t="s">
        <v>14</v>
      </c>
      <c r="R551" s="1259" t="str">
        <f>IFERROR(VLOOKUP(F551,[1]Trainingsarten!$A$9:$N$84,14,FALSE),"")</f>
        <v/>
      </c>
      <c r="S551" s="43">
        <f>IFERROR(L551/J551,"")</f>
        <v>1.6183206106870229</v>
      </c>
      <c r="T551" s="68">
        <f>T550+(K551-T550)/7</f>
        <v>11.532599737179705</v>
      </c>
      <c r="U551" s="1195">
        <f>U550+(K551-U550)/42</f>
        <v>31.253260516868146</v>
      </c>
      <c r="V551" s="1195">
        <f t="shared" si="42"/>
        <v>24.963274494634948</v>
      </c>
      <c r="W551" s="845">
        <f t="shared" si="41"/>
        <v>0.36900469091713745</v>
      </c>
    </row>
    <row r="552" spans="2:23" ht="16" thickBot="1" x14ac:dyDescent="0.25">
      <c r="B552" s="1480">
        <f>B545+1</f>
        <v>26</v>
      </c>
      <c r="C552" s="1481">
        <v>43640</v>
      </c>
      <c r="D552" s="1482"/>
      <c r="E552" s="2163"/>
      <c r="F552" s="1483"/>
      <c r="G552" s="1484"/>
      <c r="H552" s="1485" t="str">
        <f>IFERROR(VLOOKUP(F552,[1]Trainingsarten!$A$9:$K$84,10,FALSE),"")</f>
        <v/>
      </c>
      <c r="I552" s="1486" t="str">
        <f t="shared" si="43"/>
        <v/>
      </c>
      <c r="J552" s="1487"/>
      <c r="K552" s="1488" t="str">
        <f>IFERROR(VLOOKUP(F552,[1]Trainingsarten!$A$9:$K$84,11,FALSE),"0")</f>
        <v>0</v>
      </c>
      <c r="L552" s="1487"/>
      <c r="M552" s="1489"/>
      <c r="N552" s="1490" t="str">
        <f>IFERROR((L552/67)/(1/(I552*24)/3.6),"")</f>
        <v/>
      </c>
      <c r="O552" s="2375"/>
      <c r="P552" s="1491" t="str">
        <f>IFERROR(VLOOKUP(F552,[1]Trainingsarten!$A$9:$N$84,12,FALSE),"")</f>
        <v/>
      </c>
      <c r="Q552" s="1492" t="s">
        <v>14</v>
      </c>
      <c r="R552" s="1492" t="str">
        <f>IFERROR(VLOOKUP(F552,[1]Trainingsarten!$A$9:$N$84,14,FALSE),"")</f>
        <v/>
      </c>
      <c r="S552" s="1493" t="str">
        <f>IFERROR(L552/J552,"")</f>
        <v/>
      </c>
      <c r="T552" s="1209">
        <f>T551+(K552-T551)/7</f>
        <v>9.8850854890111766</v>
      </c>
      <c r="U552" s="1210">
        <f>U551+(K552-U551)/42</f>
        <v>30.509135266466522</v>
      </c>
      <c r="V552" s="1494">
        <f t="shared" si="42"/>
        <v>19.720660779688441</v>
      </c>
      <c r="W552" s="322">
        <f t="shared" si="41"/>
        <v>0.32400411885407193</v>
      </c>
    </row>
    <row r="553" spans="2:23" ht="15" x14ac:dyDescent="0.2">
      <c r="B553" s="1495" t="s">
        <v>19</v>
      </c>
      <c r="C553" s="7">
        <v>43641</v>
      </c>
      <c r="D553" s="5"/>
      <c r="E553" s="2098"/>
      <c r="F553" s="1475"/>
      <c r="G553" s="285"/>
      <c r="H553" s="1476" t="str">
        <f>IFERROR(VLOOKUP(F553,[1]Trainingsarten!$A$9:$K$84,10,FALSE),"")</f>
        <v/>
      </c>
      <c r="I553" s="656" t="str">
        <f t="shared" si="43"/>
        <v/>
      </c>
      <c r="J553" s="290"/>
      <c r="K553" s="289" t="str">
        <f>IFERROR(VLOOKUP(F553,[1]Trainingsarten!$A$9:$K$84,11,FALSE),"0")</f>
        <v>0</v>
      </c>
      <c r="L553" s="290"/>
      <c r="M553" s="1137"/>
      <c r="N553" s="127" t="str">
        <f>IFERROR((L553/67)/(1/(I553*24)/3.6),"")</f>
        <v/>
      </c>
      <c r="O553" s="2373"/>
      <c r="P553" s="291" t="str">
        <f>IFERROR(VLOOKUP(F553,[1]Trainingsarten!$A$9:$N$84,12,FALSE),"")</f>
        <v/>
      </c>
      <c r="Q553" s="292" t="s">
        <v>14</v>
      </c>
      <c r="R553" s="292" t="str">
        <f>IFERROR(VLOOKUP(F553,[1]Trainingsarten!$A$9:$N$84,14,FALSE),"")</f>
        <v/>
      </c>
      <c r="S553" s="293" t="str">
        <f>IFERROR(L553/J553,"")</f>
        <v/>
      </c>
      <c r="T553" s="362">
        <f>T552+(K553-T552)/7</f>
        <v>8.4729304191524371</v>
      </c>
      <c r="U553" s="80">
        <f>U552+(K553-U552)/42</f>
        <v>29.782727283931607</v>
      </c>
      <c r="V553" s="294">
        <f t="shared" si="42"/>
        <v>20.624049777455348</v>
      </c>
      <c r="W553" s="297">
        <f t="shared" ref="W553:W616" si="44">T553/U553</f>
        <v>0.28449142143284362</v>
      </c>
    </row>
    <row r="554" spans="2:23" ht="16" thickBot="1" x14ac:dyDescent="0.25">
      <c r="B554" s="24">
        <f>SUM(H552:H558)</f>
        <v>15.27</v>
      </c>
      <c r="C554" s="298">
        <v>43642</v>
      </c>
      <c r="D554" s="295" t="s">
        <v>140</v>
      </c>
      <c r="E554" s="2111"/>
      <c r="F554" s="1475" t="s">
        <v>77</v>
      </c>
      <c r="G554" s="285">
        <v>3.3217592592592597E-2</v>
      </c>
      <c r="H554" s="1476">
        <v>8.4</v>
      </c>
      <c r="I554" s="656">
        <f t="shared" si="43"/>
        <v>3.9544753086419755E-3</v>
      </c>
      <c r="J554" s="290">
        <v>134</v>
      </c>
      <c r="K554" s="289">
        <v>46</v>
      </c>
      <c r="L554" s="290">
        <v>210</v>
      </c>
      <c r="M554" s="1137"/>
      <c r="N554" s="127">
        <f>IFERROR((L554/67)/(1/(I554*24)/3.6),"")</f>
        <v>1.0708955223880599</v>
      </c>
      <c r="O554" s="2373" t="s">
        <v>259</v>
      </c>
      <c r="P554" s="291" t="str">
        <f>IFERROR(VLOOKUP(F554,[1]Trainingsarten!$A$9:$N$84,12,FALSE),"")</f>
        <v/>
      </c>
      <c r="Q554" s="292" t="s">
        <v>14</v>
      </c>
      <c r="R554" s="292" t="str">
        <f>IFERROR(VLOOKUP(F554,[1]Trainingsarten!$A$9:$N$84,14,FALSE),"")</f>
        <v/>
      </c>
      <c r="S554" s="293">
        <f>IFERROR(L554/J554,"")</f>
        <v>1.5671641791044777</v>
      </c>
      <c r="T554" s="362">
        <f>T553+(K554-T553)/7</f>
        <v>13.833940359273518</v>
      </c>
      <c r="U554" s="80">
        <f>U553+(K554-U553)/42</f>
        <v>30.168852824790378</v>
      </c>
      <c r="V554" s="294">
        <f t="shared" si="42"/>
        <v>21.30979686477917</v>
      </c>
      <c r="W554" s="297">
        <f t="shared" si="44"/>
        <v>0.45855042747617769</v>
      </c>
    </row>
    <row r="555" spans="2:23" ht="15" x14ac:dyDescent="0.2">
      <c r="B555" s="26" t="s">
        <v>9</v>
      </c>
      <c r="C555" s="298">
        <v>43643</v>
      </c>
      <c r="D555" s="295"/>
      <c r="E555" s="2111"/>
      <c r="F555" s="1475"/>
      <c r="G555" s="285"/>
      <c r="H555" s="1476" t="str">
        <f>IFERROR(VLOOKUP(F555,[1]Trainingsarten!$A$9:$K$84,10,FALSE),"")</f>
        <v/>
      </c>
      <c r="I555" s="656" t="str">
        <f t="shared" si="43"/>
        <v/>
      </c>
      <c r="J555" s="290"/>
      <c r="K555" s="289" t="str">
        <f>IFERROR(VLOOKUP(F555,[1]Trainingsarten!$A$9:$K$84,11,FALSE),"0")</f>
        <v>0</v>
      </c>
      <c r="L555" s="290"/>
      <c r="M555" s="1137"/>
      <c r="N555" s="127" t="str">
        <f>IFERROR((L555/67)/(1/(I555*24)/3.6),"")</f>
        <v/>
      </c>
      <c r="O555" s="2373"/>
      <c r="P555" s="291" t="str">
        <f>IFERROR(VLOOKUP(F555,[1]Trainingsarten!$A$9:$N$84,12,FALSE),"")</f>
        <v/>
      </c>
      <c r="Q555" s="292" t="s">
        <v>14</v>
      </c>
      <c r="R555" s="292" t="str">
        <f>IFERROR(VLOOKUP(F555,[1]Trainingsarten!$A$9:$N$84,14,FALSE),"")</f>
        <v/>
      </c>
      <c r="S555" s="293" t="str">
        <f>IFERROR(L555/J555,"")</f>
        <v/>
      </c>
      <c r="T555" s="362">
        <f>T554+(K555-T554)/7</f>
        <v>11.857663165091587</v>
      </c>
      <c r="U555" s="80">
        <f>U554+(K555-U554)/42</f>
        <v>29.450546805152513</v>
      </c>
      <c r="V555" s="294">
        <f t="shared" si="42"/>
        <v>16.334912465516858</v>
      </c>
      <c r="W555" s="297">
        <f t="shared" si="44"/>
        <v>0.40262964363761944</v>
      </c>
    </row>
    <row r="556" spans="2:23" ht="16" thickBot="1" x14ac:dyDescent="0.25">
      <c r="B556" s="27">
        <f>SUM(K552:K558)</f>
        <v>86</v>
      </c>
      <c r="C556" s="298">
        <v>43644</v>
      </c>
      <c r="D556" s="295"/>
      <c r="E556" s="2111"/>
      <c r="F556" s="1475"/>
      <c r="G556" s="285"/>
      <c r="H556" s="1476" t="str">
        <f>IFERROR(VLOOKUP(F556,[1]Trainingsarten!$A$9:$K$84,10,FALSE),"")</f>
        <v/>
      </c>
      <c r="I556" s="656" t="str">
        <f t="shared" si="43"/>
        <v/>
      </c>
      <c r="J556" s="290"/>
      <c r="K556" s="289" t="str">
        <f>IFERROR(VLOOKUP(F556,[1]Trainingsarten!$A$9:$K$84,11,FALSE),"0")</f>
        <v>0</v>
      </c>
      <c r="L556" s="290"/>
      <c r="M556" s="1137"/>
      <c r="N556" s="127" t="str">
        <f>IFERROR((L556/67)/(1/(I556*24)/3.6),"")</f>
        <v/>
      </c>
      <c r="O556" s="2373"/>
      <c r="P556" s="291" t="str">
        <f>IFERROR(VLOOKUP(F556,[1]Trainingsarten!$A$9:$N$84,12,FALSE),"")</f>
        <v/>
      </c>
      <c r="Q556" s="292" t="s">
        <v>14</v>
      </c>
      <c r="R556" s="292" t="str">
        <f>IFERROR(VLOOKUP(F556,[1]Trainingsarten!$A$9:$N$84,14,FALSE),"")</f>
        <v/>
      </c>
      <c r="S556" s="293" t="str">
        <f>IFERROR(L556/J556,"")</f>
        <v/>
      </c>
      <c r="T556" s="362">
        <f>T555+(K556-T555)/7</f>
        <v>10.163711284364217</v>
      </c>
      <c r="U556" s="80">
        <f>U555+(K556-U555)/42</f>
        <v>28.74934330979174</v>
      </c>
      <c r="V556" s="294">
        <f t="shared" si="42"/>
        <v>17.592883640060926</v>
      </c>
      <c r="W556" s="297">
        <f t="shared" si="44"/>
        <v>0.35352846758425116</v>
      </c>
    </row>
    <row r="557" spans="2:23" ht="15" x14ac:dyDescent="0.2">
      <c r="B557" s="28" t="s">
        <v>20</v>
      </c>
      <c r="C557" s="298">
        <v>43645</v>
      </c>
      <c r="D557" s="295" t="s">
        <v>142</v>
      </c>
      <c r="E557" s="2111"/>
      <c r="F557" s="1475" t="s">
        <v>212</v>
      </c>
      <c r="G557" s="285">
        <v>2.8587962962962964E-2</v>
      </c>
      <c r="H557" s="1476">
        <v>6.87</v>
      </c>
      <c r="I557" s="656">
        <f t="shared" si="43"/>
        <v>4.161275540460402E-3</v>
      </c>
      <c r="J557" s="290">
        <v>129</v>
      </c>
      <c r="K557" s="289">
        <v>40</v>
      </c>
      <c r="L557" s="290">
        <v>208</v>
      </c>
      <c r="M557" s="1137"/>
      <c r="N557" s="127"/>
      <c r="O557" s="2373" t="s">
        <v>259</v>
      </c>
      <c r="P557" s="291" t="str">
        <f>IFERROR(VLOOKUP(F557,[1]Trainingsarten!$A$9:$N$84,12,FALSE),"")</f>
        <v/>
      </c>
      <c r="Q557" s="292" t="s">
        <v>14</v>
      </c>
      <c r="R557" s="292" t="str">
        <f>IFERROR(VLOOKUP(F557,[1]Trainingsarten!$A$9:$N$84,14,FALSE),"")</f>
        <v/>
      </c>
      <c r="S557" s="293">
        <f>IFERROR(L557/J557,"")</f>
        <v>1.6124031007751938</v>
      </c>
      <c r="T557" s="362">
        <f>T556+(K557-T556)/7</f>
        <v>14.426038243740756</v>
      </c>
      <c r="U557" s="80">
        <f>U556+(K557-U556)/42</f>
        <v>29.017216088130031</v>
      </c>
      <c r="V557" s="294">
        <f t="shared" si="42"/>
        <v>18.585632025427522</v>
      </c>
      <c r="W557" s="297">
        <f t="shared" si="44"/>
        <v>0.49715445478734138</v>
      </c>
    </row>
    <row r="558" spans="2:23" ht="16" thickBot="1" x14ac:dyDescent="0.25">
      <c r="B558" s="29">
        <f>AVERAGE(W552:W558)</f>
        <v>0.39384062807320142</v>
      </c>
      <c r="C558" s="247">
        <v>43646</v>
      </c>
      <c r="D558" s="45"/>
      <c r="E558" s="2109"/>
      <c r="F558" s="1496"/>
      <c r="G558" s="307"/>
      <c r="H558" s="1497" t="str">
        <f>IFERROR(VLOOKUP(F558,[1]Trainingsarten!$A$9:$K$84,10,FALSE),"")</f>
        <v/>
      </c>
      <c r="I558" s="661" t="str">
        <f t="shared" si="43"/>
        <v/>
      </c>
      <c r="J558" s="312"/>
      <c r="K558" s="311" t="str">
        <f>IFERROR(VLOOKUP(F558,[1]Trainingsarten!$A$9:$K$84,11,FALSE),"0")</f>
        <v>0</v>
      </c>
      <c r="L558" s="312"/>
      <c r="M558" s="1142"/>
      <c r="N558" s="40" t="str">
        <f>IFERROR((L558/67)/(1/(I558*24)/3.6),"")</f>
        <v/>
      </c>
      <c r="O558" s="2376"/>
      <c r="P558" s="313" t="str">
        <f>IFERROR(VLOOKUP(F558,[1]Trainingsarten!$A$9:$N$84,12,FALSE),"")</f>
        <v/>
      </c>
      <c r="Q558" s="314" t="s">
        <v>14</v>
      </c>
      <c r="R558" s="314" t="str">
        <f>IFERROR(VLOOKUP(F558,[1]Trainingsarten!$A$9:$N$84,14,FALSE),"")</f>
        <v/>
      </c>
      <c r="S558" s="43" t="str">
        <f>IFERROR(L558/J558,"")</f>
        <v/>
      </c>
      <c r="T558" s="45">
        <f>T557+(K558-T557)/7</f>
        <v>12.365175637492076</v>
      </c>
      <c r="U558" s="315">
        <f>U557+(K558-U557)/42</f>
        <v>28.326329990793603</v>
      </c>
      <c r="V558" s="315">
        <f t="shared" si="42"/>
        <v>14.591177844389275</v>
      </c>
      <c r="W558" s="82">
        <f t="shared" si="44"/>
        <v>0.43652586274010458</v>
      </c>
    </row>
    <row r="559" spans="2:23" ht="16" thickBot="1" x14ac:dyDescent="0.25">
      <c r="B559" s="1498">
        <f>B552+1</f>
        <v>27</v>
      </c>
      <c r="C559" s="358">
        <v>43647</v>
      </c>
      <c r="D559" s="50"/>
      <c r="E559" s="2101"/>
      <c r="F559" s="1499"/>
      <c r="G559" s="925"/>
      <c r="H559" s="1500" t="str">
        <f>IFERROR(VLOOKUP(F559,[1]Trainingsarten!$A$9:$K$84,10,FALSE),"")</f>
        <v/>
      </c>
      <c r="I559" s="54" t="str">
        <f t="shared" si="43"/>
        <v/>
      </c>
      <c r="J559" s="55"/>
      <c r="K559" s="56" t="str">
        <f>IFERROR(VLOOKUP(F559,[1]Trainingsarten!$A$9:$K$84,11,FALSE),"0")</f>
        <v>0</v>
      </c>
      <c r="L559" s="57"/>
      <c r="M559" s="839"/>
      <c r="N559" s="59" t="str">
        <f>IFERROR((L559/67)/(1/(I559*24)/3.6),"")</f>
        <v/>
      </c>
      <c r="O559" s="2377"/>
      <c r="P559" s="319" t="str">
        <f>IFERROR(VLOOKUP(F559,[1]Trainingsarten!$A$9:$N$84,12,FALSE),"")</f>
        <v/>
      </c>
      <c r="Q559" s="61" t="s">
        <v>14</v>
      </c>
      <c r="R559" s="61" t="str">
        <f>IFERROR(VLOOKUP(F559,[1]Trainingsarten!$A$9:$N$84,14,FALSE),"")</f>
        <v/>
      </c>
      <c r="S559" s="1501" t="str">
        <f>IFERROR(L559/J559,"")</f>
        <v/>
      </c>
      <c r="T559" s="2">
        <f>T558+(K559-T558)/7</f>
        <v>10.598721974993207</v>
      </c>
      <c r="U559" s="3">
        <f>U558+(K559-U558)/42</f>
        <v>27.651893562441373</v>
      </c>
      <c r="V559" s="321">
        <f t="shared" si="42"/>
        <v>15.961154353301527</v>
      </c>
      <c r="W559" s="1502">
        <f t="shared" si="44"/>
        <v>0.38329100143033573</v>
      </c>
    </row>
    <row r="560" spans="2:23" ht="15" x14ac:dyDescent="0.2">
      <c r="B560" s="1503" t="s">
        <v>19</v>
      </c>
      <c r="C560" s="298">
        <v>43648</v>
      </c>
      <c r="D560" s="295" t="s">
        <v>143</v>
      </c>
      <c r="E560" s="2111"/>
      <c r="F560" s="1475" t="s">
        <v>77</v>
      </c>
      <c r="G560" s="285">
        <v>3.2824074074074075E-2</v>
      </c>
      <c r="H560" s="1476">
        <v>8.32</v>
      </c>
      <c r="I560" s="328">
        <f t="shared" si="43"/>
        <v>3.9452012108262104E-3</v>
      </c>
      <c r="J560" s="327">
        <v>141</v>
      </c>
      <c r="K560" s="289">
        <v>45</v>
      </c>
      <c r="L560" s="290">
        <v>211</v>
      </c>
      <c r="M560" s="1137"/>
      <c r="N560" s="127">
        <f>IFERROR((L560/67)/(1/(I560*24)/3.6),"")</f>
        <v>1.0734715843857636</v>
      </c>
      <c r="O560" s="2373" t="s">
        <v>259</v>
      </c>
      <c r="P560" s="291" t="str">
        <f>IFERROR(VLOOKUP(F560,[1]Trainingsarten!$A$9:$N$84,12,FALSE),"")</f>
        <v/>
      </c>
      <c r="Q560" s="292" t="s">
        <v>14</v>
      </c>
      <c r="R560" s="292" t="str">
        <f>IFERROR(VLOOKUP(F560,[1]Trainingsarten!$A$9:$N$84,14,FALSE),"")</f>
        <v/>
      </c>
      <c r="S560" s="293">
        <f>IFERROR(L560/J560,"")</f>
        <v>1.4964539007092199</v>
      </c>
      <c r="T560" s="362">
        <f>T559+(K560-T559)/7</f>
        <v>15.513190264279892</v>
      </c>
      <c r="U560" s="80">
        <f>U559+(K560-U559)/42</f>
        <v>28.064943715716577</v>
      </c>
      <c r="V560" s="294">
        <f t="shared" si="42"/>
        <v>17.053171587448166</v>
      </c>
      <c r="W560" s="297">
        <f t="shared" si="44"/>
        <v>0.55276042672383452</v>
      </c>
    </row>
    <row r="561" spans="2:23" ht="16" thickBot="1" x14ac:dyDescent="0.25">
      <c r="B561" s="24">
        <f>SUM(H559:H565)</f>
        <v>8.32</v>
      </c>
      <c r="C561" s="298">
        <v>43649</v>
      </c>
      <c r="D561" s="295"/>
      <c r="E561" s="2111"/>
      <c r="F561" s="1475"/>
      <c r="G561" s="285"/>
      <c r="H561" s="1476"/>
      <c r="I561" s="328" t="str">
        <f t="shared" si="43"/>
        <v/>
      </c>
      <c r="J561" s="327"/>
      <c r="K561" s="289" t="str">
        <f>IFERROR(VLOOKUP(F561,[1]Trainingsarten!$A$9:$K$84,11,FALSE),"0")</f>
        <v>0</v>
      </c>
      <c r="L561" s="290"/>
      <c r="M561" s="1137"/>
      <c r="N561" s="127" t="str">
        <f>IFERROR((L561/67)/(1/(I561*24)/3.6),"")</f>
        <v/>
      </c>
      <c r="O561" s="2373"/>
      <c r="P561" s="291" t="str">
        <f>IFERROR(VLOOKUP(F561,[1]Trainingsarten!$A$9:$N$84,12,FALSE),"")</f>
        <v/>
      </c>
      <c r="Q561" s="292" t="s">
        <v>14</v>
      </c>
      <c r="R561" s="292" t="str">
        <f>IFERROR(VLOOKUP(F561,[1]Trainingsarten!$A$9:$N$84,14,FALSE),"")</f>
        <v/>
      </c>
      <c r="S561" s="293" t="str">
        <f>IFERROR(L561/J561,"")</f>
        <v/>
      </c>
      <c r="T561" s="362">
        <f>T560+(K561-T560)/7</f>
        <v>13.297020226525621</v>
      </c>
      <c r="U561" s="80">
        <f>U560+(K561-U560)/42</f>
        <v>27.396730770104277</v>
      </c>
      <c r="V561" s="294">
        <f t="shared" si="42"/>
        <v>12.551753451436685</v>
      </c>
      <c r="W561" s="297">
        <f t="shared" si="44"/>
        <v>0.48535061858678147</v>
      </c>
    </row>
    <row r="562" spans="2:23" ht="15" x14ac:dyDescent="0.2">
      <c r="B562" s="26" t="s">
        <v>9</v>
      </c>
      <c r="C562" s="298">
        <v>43650</v>
      </c>
      <c r="D562" s="295"/>
      <c r="E562" s="2111"/>
      <c r="F562" s="1475"/>
      <c r="G562" s="285"/>
      <c r="H562" s="1476" t="str">
        <f>IFERROR(VLOOKUP(F562,[1]Trainingsarten!$A$9:$K$84,10,FALSE),"")</f>
        <v/>
      </c>
      <c r="I562" s="328" t="str">
        <f t="shared" si="43"/>
        <v/>
      </c>
      <c r="J562" s="327"/>
      <c r="K562" s="289" t="str">
        <f>IFERROR(VLOOKUP(F562,[1]Trainingsarten!$A$9:$K$84,11,FALSE),"0")</f>
        <v>0</v>
      </c>
      <c r="L562" s="290"/>
      <c r="M562" s="1137"/>
      <c r="N562" s="127" t="str">
        <f>IFERROR((L562/67)/(1/(I562*24)/3.6),"")</f>
        <v/>
      </c>
      <c r="O562" s="2373"/>
      <c r="P562" s="291" t="str">
        <f>IFERROR(VLOOKUP(F562,[1]Trainingsarten!$A$9:$N$84,12,FALSE),"")</f>
        <v/>
      </c>
      <c r="Q562" s="292" t="s">
        <v>14</v>
      </c>
      <c r="R562" s="292" t="str">
        <f>IFERROR(VLOOKUP(F562,[1]Trainingsarten!$A$9:$N$84,14,FALSE),"")</f>
        <v/>
      </c>
      <c r="S562" s="293" t="str">
        <f>IFERROR(L562/J562,"")</f>
        <v/>
      </c>
      <c r="T562" s="362">
        <f>T561+(K562-T561)/7</f>
        <v>11.397445908450532</v>
      </c>
      <c r="U562" s="80">
        <f>U561+(K562-U561)/42</f>
        <v>26.744427656530366</v>
      </c>
      <c r="V562" s="294">
        <f t="shared" si="42"/>
        <v>14.099710543578656</v>
      </c>
      <c r="W562" s="297">
        <f t="shared" si="44"/>
        <v>0.42616151875912517</v>
      </c>
    </row>
    <row r="563" spans="2:23" ht="16" thickBot="1" x14ac:dyDescent="0.25">
      <c r="B563" s="27">
        <f>SUM(K559:K565)</f>
        <v>45</v>
      </c>
      <c r="C563" s="298">
        <v>43651</v>
      </c>
      <c r="D563" s="295"/>
      <c r="E563" s="2111"/>
      <c r="F563" s="1475"/>
      <c r="G563" s="285"/>
      <c r="H563" s="1476" t="str">
        <f>IFERROR(VLOOKUP(F563,[1]Trainingsarten!$A$9:$K$84,10,FALSE),"")</f>
        <v/>
      </c>
      <c r="I563" s="328" t="str">
        <f t="shared" si="43"/>
        <v/>
      </c>
      <c r="J563" s="327"/>
      <c r="K563" s="289" t="str">
        <f>IFERROR(VLOOKUP(F563,[1]Trainingsarten!$A$9:$K$84,11,FALSE),"0")</f>
        <v>0</v>
      </c>
      <c r="L563" s="290"/>
      <c r="M563" s="1137"/>
      <c r="N563" s="127" t="str">
        <f>IFERROR((L563/67)/(1/(I563*24)/3.6),"")</f>
        <v/>
      </c>
      <c r="O563" s="2373"/>
      <c r="P563" s="291" t="str">
        <f>IFERROR(VLOOKUP(F563,[1]Trainingsarten!$A$9:$N$84,12,FALSE),"")</f>
        <v/>
      </c>
      <c r="Q563" s="292" t="s">
        <v>14</v>
      </c>
      <c r="R563" s="292" t="str">
        <f>IFERROR(VLOOKUP(F563,[1]Trainingsarten!$A$9:$N$84,14,FALSE),"")</f>
        <v/>
      </c>
      <c r="S563" s="293" t="str">
        <f>IFERROR(L563/J563,"")</f>
        <v/>
      </c>
      <c r="T563" s="362">
        <f>T562+(K563-T562)/7</f>
        <v>9.769239350100456</v>
      </c>
      <c r="U563" s="80">
        <f>U562+(K563-U562)/42</f>
        <v>26.107655569470118</v>
      </c>
      <c r="V563" s="294">
        <f t="shared" si="42"/>
        <v>15.346981748079834</v>
      </c>
      <c r="W563" s="297">
        <f t="shared" si="44"/>
        <v>0.37419060183728065</v>
      </c>
    </row>
    <row r="564" spans="2:23" ht="15" x14ac:dyDescent="0.2">
      <c r="B564" s="28" t="s">
        <v>20</v>
      </c>
      <c r="C564" s="298">
        <v>43652</v>
      </c>
      <c r="D564" s="295"/>
      <c r="E564" s="2111"/>
      <c r="F564" s="1475"/>
      <c r="G564" s="285"/>
      <c r="H564" s="1476" t="str">
        <f>IFERROR(VLOOKUP(F564,[1]Trainingsarten!$A$9:$K$84,10,FALSE),"")</f>
        <v/>
      </c>
      <c r="I564" s="328" t="str">
        <f t="shared" si="43"/>
        <v/>
      </c>
      <c r="J564" s="327"/>
      <c r="K564" s="289" t="str">
        <f>IFERROR(VLOOKUP(F564,[1]Trainingsarten!$A$9:$K$84,11,FALSE),"0")</f>
        <v>0</v>
      </c>
      <c r="L564" s="290"/>
      <c r="M564" s="1137"/>
      <c r="N564" s="127" t="str">
        <f>IFERROR((L564/67)/(1/(I564*24)/3.6),"")</f>
        <v/>
      </c>
      <c r="O564" s="2373"/>
      <c r="P564" s="291" t="str">
        <f>IFERROR(VLOOKUP(F564,[1]Trainingsarten!$A$9:$N$84,12,FALSE),"")</f>
        <v/>
      </c>
      <c r="Q564" s="292" t="s">
        <v>14</v>
      </c>
      <c r="R564" s="292" t="str">
        <f>IFERROR(VLOOKUP(F564,[1]Trainingsarten!$A$9:$N$84,14,FALSE),"")</f>
        <v/>
      </c>
      <c r="S564" s="293" t="str">
        <f>IFERROR(L564/J564,"")</f>
        <v/>
      </c>
      <c r="T564" s="362">
        <f>T563+(K564-T563)/7</f>
        <v>8.3736337286575342</v>
      </c>
      <c r="U564" s="80">
        <f>U563+(K564-U563)/42</f>
        <v>25.486044722577972</v>
      </c>
      <c r="V564" s="294">
        <f t="shared" si="42"/>
        <v>16.338416219369662</v>
      </c>
      <c r="W564" s="297">
        <f t="shared" si="44"/>
        <v>0.32855760161322206</v>
      </c>
    </row>
    <row r="565" spans="2:23" ht="16" thickBot="1" x14ac:dyDescent="0.25">
      <c r="B565" s="29">
        <f>AVERAGE(W559:W565)</f>
        <v>0.40554305290958098</v>
      </c>
      <c r="C565" s="133">
        <v>43653</v>
      </c>
      <c r="D565" s="362"/>
      <c r="E565" s="2115"/>
      <c r="F565" s="1477"/>
      <c r="G565" s="931"/>
      <c r="H565" s="1478" t="str">
        <f>IFERROR(VLOOKUP(F565,[1]Trainingsarten!$A$9:$K$84,10,FALSE),"")</f>
        <v/>
      </c>
      <c r="I565" s="1257" t="str">
        <f t="shared" si="43"/>
        <v/>
      </c>
      <c r="J565" s="1479"/>
      <c r="K565" s="74" t="str">
        <f>IFERROR(VLOOKUP(F565,[1]Trainingsarten!$A$9:$K$84,11,FALSE),"0")</f>
        <v>0</v>
      </c>
      <c r="L565" s="75"/>
      <c r="M565" s="637"/>
      <c r="N565" s="77" t="str">
        <f>IFERROR((L565/67)/(1/(I565*24)/3.6),"")</f>
        <v/>
      </c>
      <c r="O565" s="2374"/>
      <c r="P565" s="1194" t="str">
        <f>IFERROR(VLOOKUP(F565,[1]Trainingsarten!$A$9:$N$84,12,FALSE),"")</f>
        <v/>
      </c>
      <c r="Q565" s="1259" t="s">
        <v>14</v>
      </c>
      <c r="R565" s="1259" t="str">
        <f>IFERROR(VLOOKUP(F565,[1]Trainingsarten!$A$9:$N$84,14,FALSE),"")</f>
        <v/>
      </c>
      <c r="S565" s="43" t="str">
        <f>IFERROR(L565/J565,"")</f>
        <v/>
      </c>
      <c r="T565" s="68">
        <f>T564+(K565-T564)/7</f>
        <v>7.1774003388493153</v>
      </c>
      <c r="U565" s="1195">
        <f>U564+(K565-U564)/42</f>
        <v>24.879234133945165</v>
      </c>
      <c r="V565" s="1195">
        <f t="shared" si="42"/>
        <v>17.112410993920438</v>
      </c>
      <c r="W565" s="845">
        <f t="shared" si="44"/>
        <v>0.28848960141648766</v>
      </c>
    </row>
    <row r="566" spans="2:23" ht="16" thickBot="1" x14ac:dyDescent="0.25">
      <c r="B566" s="1504">
        <f>B559+1</f>
        <v>28</v>
      </c>
      <c r="C566" s="1505">
        <v>43654</v>
      </c>
      <c r="D566" s="1506"/>
      <c r="E566" s="2164"/>
      <c r="F566" s="1507"/>
      <c r="G566" s="1508"/>
      <c r="H566" s="1509" t="str">
        <f>IFERROR(VLOOKUP(F566,[1]Trainingsarten!$A$9:$K$84,10,FALSE),"")</f>
        <v/>
      </c>
      <c r="I566" s="1510" t="str">
        <f t="shared" si="43"/>
        <v/>
      </c>
      <c r="J566" s="1511"/>
      <c r="K566" s="1512" t="str">
        <f>IFERROR(VLOOKUP(F566,[1]Trainingsarten!$A$9:$K$84,11,FALSE),"0")</f>
        <v>0</v>
      </c>
      <c r="L566" s="1511"/>
      <c r="M566" s="1513"/>
      <c r="N566" s="1514" t="str">
        <f>IFERROR((L566/67)/(1/(I566*24)/3.6),"")</f>
        <v/>
      </c>
      <c r="O566" s="2378"/>
      <c r="P566" s="1515" t="str">
        <f>IFERROR(VLOOKUP(F566,[1]Trainingsarten!$A$9:$N$84,12,FALSE),"")</f>
        <v/>
      </c>
      <c r="Q566" s="1516" t="s">
        <v>14</v>
      </c>
      <c r="R566" s="1516" t="str">
        <f>IFERROR(VLOOKUP(F566,[1]Trainingsarten!$A$9:$N$84,14,FALSE),"")</f>
        <v/>
      </c>
      <c r="S566" s="1517" t="str">
        <f>IFERROR(L566/J566,"")</f>
        <v/>
      </c>
      <c r="T566" s="1209">
        <f>T565+(K566-T565)/7</f>
        <v>6.1520574332994133</v>
      </c>
      <c r="U566" s="1210">
        <f>U565+(K566-U565)/42</f>
        <v>24.28687141647028</v>
      </c>
      <c r="V566" s="1518">
        <f t="shared" si="42"/>
        <v>17.701833795095851</v>
      </c>
      <c r="W566" s="322">
        <f t="shared" si="44"/>
        <v>0.25330794270715989</v>
      </c>
    </row>
    <row r="567" spans="2:23" ht="15" x14ac:dyDescent="0.2">
      <c r="B567" s="1519" t="s">
        <v>19</v>
      </c>
      <c r="C567" s="7">
        <v>43655</v>
      </c>
      <c r="D567" s="866"/>
      <c r="E567" s="2137"/>
      <c r="F567" s="1213"/>
      <c r="G567" s="556"/>
      <c r="H567" s="1187" t="str">
        <f>IFERROR(VLOOKUP(F567,[1]Trainingsarten!$A$9:$K$84,10,FALSE),"")</f>
        <v/>
      </c>
      <c r="I567" s="656" t="str">
        <f t="shared" si="43"/>
        <v/>
      </c>
      <c r="J567" s="491"/>
      <c r="K567" s="490" t="str">
        <f>IFERROR(VLOOKUP(F567,[1]Trainingsarten!$A$9:$K$84,11,FALSE),"0")</f>
        <v>0</v>
      </c>
      <c r="L567" s="491"/>
      <c r="M567" s="1190"/>
      <c r="N567" s="127" t="str">
        <f>IFERROR((L567/67)/(1/(I567*24)/3.6),"")</f>
        <v/>
      </c>
      <c r="O567" s="2356"/>
      <c r="P567" s="291" t="str">
        <f>IFERROR(VLOOKUP(F567,[1]Trainingsarten!$A$9:$N$84,12,FALSE),"")</f>
        <v/>
      </c>
      <c r="Q567" s="292" t="s">
        <v>14</v>
      </c>
      <c r="R567" s="292" t="str">
        <f>IFERROR(VLOOKUP(F567,[1]Trainingsarten!$A$9:$N$84,14,FALSE),"")</f>
        <v/>
      </c>
      <c r="S567" s="293" t="str">
        <f>IFERROR(L567/J567,"")</f>
        <v/>
      </c>
      <c r="T567" s="362">
        <f>T566+(K567-T566)/7</f>
        <v>5.2731920856852117</v>
      </c>
      <c r="U567" s="80">
        <f>U566+(K567-U566)/42</f>
        <v>23.708612573220989</v>
      </c>
      <c r="V567" s="294">
        <f t="shared" si="42"/>
        <v>18.134813983170865</v>
      </c>
      <c r="W567" s="297">
        <f t="shared" si="44"/>
        <v>0.2224167301818965</v>
      </c>
    </row>
    <row r="568" spans="2:23" ht="16" thickBot="1" x14ac:dyDescent="0.25">
      <c r="B568" s="24">
        <f>SUM(H566:H572)</f>
        <v>8.0399999999999991</v>
      </c>
      <c r="C568" s="298">
        <v>43656</v>
      </c>
      <c r="D568" s="485"/>
      <c r="E568" s="2119"/>
      <c r="F568" s="1475"/>
      <c r="G568" s="556"/>
      <c r="H568" s="1187" t="str">
        <f>IFERROR(VLOOKUP(F568,[1]Trainingsarten!$A$9:$K$84,10,FALSE),"")</f>
        <v/>
      </c>
      <c r="I568" s="656" t="str">
        <f t="shared" si="43"/>
        <v/>
      </c>
      <c r="J568" s="491"/>
      <c r="K568" s="490" t="str">
        <f>IFERROR(VLOOKUP(F568,[1]Trainingsarten!$A$9:$K$84,11,FALSE),"0")</f>
        <v>0</v>
      </c>
      <c r="L568" s="491"/>
      <c r="M568" s="1190"/>
      <c r="N568" s="127" t="str">
        <f>IFERROR((L568/67)/(1/(I568*24)/3.6),"")</f>
        <v/>
      </c>
      <c r="O568" s="2356"/>
      <c r="P568" s="291" t="str">
        <f>IFERROR(VLOOKUP(F568,[1]Trainingsarten!$A$9:$N$84,12,FALSE),"")</f>
        <v/>
      </c>
      <c r="Q568" s="292" t="s">
        <v>14</v>
      </c>
      <c r="R568" s="292" t="str">
        <f>IFERROR(VLOOKUP(F568,[1]Trainingsarten!$A$9:$N$84,14,FALSE),"")</f>
        <v/>
      </c>
      <c r="S568" s="293" t="str">
        <f>IFERROR(L568/J568,"")</f>
        <v/>
      </c>
      <c r="T568" s="362">
        <f>T567+(K568-T567)/7</f>
        <v>4.5198789305873239</v>
      </c>
      <c r="U568" s="80">
        <f>U567+(K568-U567)/42</f>
        <v>23.14412179766811</v>
      </c>
      <c r="V568" s="294">
        <f t="shared" si="42"/>
        <v>18.435420487535779</v>
      </c>
      <c r="W568" s="297">
        <f t="shared" si="44"/>
        <v>0.19529273869629935</v>
      </c>
    </row>
    <row r="569" spans="2:23" ht="15" x14ac:dyDescent="0.2">
      <c r="B569" s="26" t="s">
        <v>9</v>
      </c>
      <c r="C569" s="298">
        <v>43657</v>
      </c>
      <c r="D569" s="485"/>
      <c r="E569" s="2119"/>
      <c r="F569" s="1475"/>
      <c r="G569" s="556"/>
      <c r="H569" s="1187" t="str">
        <f>IFERROR(VLOOKUP(F569,[1]Trainingsarten!$A$9:$K$84,10,FALSE),"")</f>
        <v/>
      </c>
      <c r="I569" s="656" t="str">
        <f t="shared" si="43"/>
        <v/>
      </c>
      <c r="J569" s="491"/>
      <c r="K569" s="490" t="str">
        <f>IFERROR(VLOOKUP(F569,[1]Trainingsarten!$A$9:$K$84,11,FALSE),"0")</f>
        <v>0</v>
      </c>
      <c r="L569" s="491"/>
      <c r="M569" s="1190"/>
      <c r="N569" s="127" t="str">
        <f>IFERROR((L569/67)/(1/(I569*24)/3.6),"")</f>
        <v/>
      </c>
      <c r="O569" s="2356"/>
      <c r="P569" s="291" t="str">
        <f>IFERROR(VLOOKUP(F569,[1]Trainingsarten!$A$9:$N$84,12,FALSE),"")</f>
        <v/>
      </c>
      <c r="Q569" s="292" t="s">
        <v>14</v>
      </c>
      <c r="R569" s="292" t="str">
        <f>IFERROR(VLOOKUP(F569,[1]Trainingsarten!$A$9:$N$84,14,FALSE),"")</f>
        <v/>
      </c>
      <c r="S569" s="293" t="str">
        <f>IFERROR(L569/J569,"")</f>
        <v/>
      </c>
      <c r="T569" s="362">
        <f>T568+(K569-T568)/7</f>
        <v>3.8741819405034206</v>
      </c>
      <c r="U569" s="80">
        <f>U568+(K569-U568)/42</f>
        <v>22.59307127867601</v>
      </c>
      <c r="V569" s="294">
        <f t="shared" si="42"/>
        <v>18.624242867080785</v>
      </c>
      <c r="W569" s="297">
        <f t="shared" si="44"/>
        <v>0.17147655105040918</v>
      </c>
    </row>
    <row r="570" spans="2:23" ht="16" thickBot="1" x14ac:dyDescent="0.25">
      <c r="B570" s="27">
        <f>SUM(K566:K572)</f>
        <v>46</v>
      </c>
      <c r="C570" s="298">
        <v>43658</v>
      </c>
      <c r="D570" s="485"/>
      <c r="E570" s="2119"/>
      <c r="F570" s="1475"/>
      <c r="G570" s="556"/>
      <c r="H570" s="1187" t="str">
        <f>IFERROR(VLOOKUP(F570,[1]Trainingsarten!$A$9:$K$84,10,FALSE),"")</f>
        <v/>
      </c>
      <c r="I570" s="656" t="str">
        <f t="shared" si="43"/>
        <v/>
      </c>
      <c r="J570" s="491"/>
      <c r="K570" s="490" t="str">
        <f>IFERROR(VLOOKUP(F570,[1]Trainingsarten!$A$9:$K$84,11,FALSE),"0")</f>
        <v>0</v>
      </c>
      <c r="L570" s="491"/>
      <c r="M570" s="1190"/>
      <c r="N570" s="127" t="str">
        <f>IFERROR((L570/67)/(1/(I570*24)/3.6),"")</f>
        <v/>
      </c>
      <c r="O570" s="2356"/>
      <c r="P570" s="291" t="str">
        <f>IFERROR(VLOOKUP(F570,[1]Trainingsarten!$A$9:$N$84,12,FALSE),"")</f>
        <v/>
      </c>
      <c r="Q570" s="292" t="s">
        <v>14</v>
      </c>
      <c r="R570" s="292" t="str">
        <f>IFERROR(VLOOKUP(F570,[1]Trainingsarten!$A$9:$N$84,14,FALSE),"")</f>
        <v/>
      </c>
      <c r="S570" s="293" t="str">
        <f>IFERROR(L570/J570,"")</f>
        <v/>
      </c>
      <c r="T570" s="362">
        <f>T569+(K570-T569)/7</f>
        <v>3.3207273775743604</v>
      </c>
      <c r="U570" s="80">
        <f>U569+(K570-U569)/42</f>
        <v>22.055141010136104</v>
      </c>
      <c r="V570" s="294">
        <f t="shared" ref="V570:V633" si="45">U569-T569</f>
        <v>18.718889338172591</v>
      </c>
      <c r="W570" s="297">
        <f t="shared" si="44"/>
        <v>0.15056477653206662</v>
      </c>
    </row>
    <row r="571" spans="2:23" ht="15" x14ac:dyDescent="0.2">
      <c r="B571" s="28" t="s">
        <v>20</v>
      </c>
      <c r="C571" s="298">
        <v>43659</v>
      </c>
      <c r="D571" s="485"/>
      <c r="E571" s="2119"/>
      <c r="F571" s="1475"/>
      <c r="G571" s="556"/>
      <c r="H571" s="1187" t="str">
        <f>IFERROR(VLOOKUP(F571,[1]Trainingsarten!$A$9:$K$84,10,FALSE),"")</f>
        <v/>
      </c>
      <c r="I571" s="656" t="str">
        <f t="shared" si="43"/>
        <v/>
      </c>
      <c r="J571" s="491"/>
      <c r="K571" s="490" t="str">
        <f>IFERROR(VLOOKUP(F571,[1]Trainingsarten!$A$9:$K$84,11,FALSE),"0")</f>
        <v>0</v>
      </c>
      <c r="L571" s="491"/>
      <c r="M571" s="1190"/>
      <c r="N571" s="127" t="str">
        <f>IFERROR((L571/67)/(1/(I571*24)/3.6),"")</f>
        <v/>
      </c>
      <c r="O571" s="2356"/>
      <c r="P571" s="291" t="str">
        <f>IFERROR(VLOOKUP(F571,[1]Trainingsarten!$A$9:$N$84,12,FALSE),"")</f>
        <v/>
      </c>
      <c r="Q571" s="292" t="s">
        <v>14</v>
      </c>
      <c r="R571" s="292" t="str">
        <f>IFERROR(VLOOKUP(F571,[1]Trainingsarten!$A$9:$N$84,14,FALSE),"")</f>
        <v/>
      </c>
      <c r="S571" s="293" t="str">
        <f>IFERROR(L571/J571,"")</f>
        <v/>
      </c>
      <c r="T571" s="362">
        <f>T570+(K571-T570)/7</f>
        <v>2.8463377522065945</v>
      </c>
      <c r="U571" s="80">
        <f>U570+(K571-U570)/42</f>
        <v>21.530018605132863</v>
      </c>
      <c r="V571" s="294">
        <f t="shared" si="45"/>
        <v>18.734413632561743</v>
      </c>
      <c r="W571" s="297">
        <f t="shared" si="44"/>
        <v>0.13220321841839994</v>
      </c>
    </row>
    <row r="572" spans="2:23" ht="16" thickBot="1" x14ac:dyDescent="0.25">
      <c r="B572" s="29">
        <f>AVERAGE(W566:W572)</f>
        <v>0.21896758954928017</v>
      </c>
      <c r="C572" s="247">
        <v>43660</v>
      </c>
      <c r="D572" s="495" t="s">
        <v>145</v>
      </c>
      <c r="E572" s="2120"/>
      <c r="F572" s="1496" t="s">
        <v>77</v>
      </c>
      <c r="G572" s="560">
        <v>3.0659722222222224E-2</v>
      </c>
      <c r="H572" s="1215">
        <v>8.0399999999999991</v>
      </c>
      <c r="I572" s="661">
        <f t="shared" si="43"/>
        <v>3.813398286346048E-3</v>
      </c>
      <c r="J572" s="502">
        <v>143</v>
      </c>
      <c r="K572" s="501">
        <v>46</v>
      </c>
      <c r="L572" s="502">
        <v>216</v>
      </c>
      <c r="M572" s="1216"/>
      <c r="N572" s="40">
        <f>IFERROR((L572/67)/(1/(I572*24)/3.6),"")</f>
        <v>1.0621964802851414</v>
      </c>
      <c r="O572" s="2359" t="s">
        <v>164</v>
      </c>
      <c r="P572" s="313" t="str">
        <f>IFERROR(VLOOKUP(F572,[1]Trainingsarten!$A$9:$N$84,12,FALSE),"")</f>
        <v/>
      </c>
      <c r="Q572" s="314" t="s">
        <v>14</v>
      </c>
      <c r="R572" s="314" t="str">
        <f>IFERROR(VLOOKUP(F572,[1]Trainingsarten!$A$9:$N$84,14,FALSE),"")</f>
        <v/>
      </c>
      <c r="S572" s="43">
        <f>IFERROR(L572/J572,"")</f>
        <v>1.5104895104895104</v>
      </c>
      <c r="T572" s="45">
        <f>T571+(K572-T571)/7</f>
        <v>9.0111466447485089</v>
      </c>
      <c r="U572" s="315">
        <f>U571+(K572-U571)/42</f>
        <v>22.112637209772558</v>
      </c>
      <c r="V572" s="315">
        <f t="shared" si="45"/>
        <v>18.683680852926269</v>
      </c>
      <c r="W572" s="82">
        <f t="shared" si="44"/>
        <v>0.40751116925872971</v>
      </c>
    </row>
    <row r="573" spans="2:23" ht="16" thickBot="1" x14ac:dyDescent="0.25">
      <c r="B573" s="1520">
        <f>B566+1</f>
        <v>29</v>
      </c>
      <c r="C573" s="358">
        <v>43661</v>
      </c>
      <c r="D573" s="50"/>
      <c r="E573" s="2101"/>
      <c r="F573" s="1499"/>
      <c r="G573" s="1184"/>
      <c r="H573" s="1185" t="str">
        <f>IFERROR(VLOOKUP(F573,[1]Trainingsarten!$A$9:$K$84,10,FALSE),"")</f>
        <v/>
      </c>
      <c r="I573" s="54" t="str">
        <f t="shared" si="43"/>
        <v/>
      </c>
      <c r="J573" s="1219"/>
      <c r="K573" s="512" t="str">
        <f>IFERROR(VLOOKUP(F573,[1]Trainingsarten!$A$9:$K$84,11,FALSE),"0")</f>
        <v>0</v>
      </c>
      <c r="L573" s="513"/>
      <c r="M573" s="761"/>
      <c r="N573" s="59" t="str">
        <f>IFERROR((L573/67)/(1/(I573*24)/3.6),"")</f>
        <v/>
      </c>
      <c r="O573" s="2355"/>
      <c r="P573" s="319" t="str">
        <f>IFERROR(VLOOKUP(F573,[1]Trainingsarten!$A$9:$N$84,12,FALSE),"")</f>
        <v/>
      </c>
      <c r="Q573" s="61" t="s">
        <v>14</v>
      </c>
      <c r="R573" s="61" t="str">
        <f>IFERROR(VLOOKUP(F573,[1]Trainingsarten!$A$9:$N$84,14,FALSE),"")</f>
        <v/>
      </c>
      <c r="S573" s="1521" t="str">
        <f>IFERROR(L573/J573,"")</f>
        <v/>
      </c>
      <c r="T573" s="2">
        <f>T572+(K573-T572)/7</f>
        <v>7.7238399812130076</v>
      </c>
      <c r="U573" s="3">
        <f>U572+(K573-U572)/42</f>
        <v>21.586145847635116</v>
      </c>
      <c r="V573" s="321">
        <f t="shared" si="45"/>
        <v>13.101490565024049</v>
      </c>
      <c r="W573" s="1522">
        <f t="shared" si="44"/>
        <v>0.35781468520278703</v>
      </c>
    </row>
    <row r="574" spans="2:23" ht="15" x14ac:dyDescent="0.2">
      <c r="B574" s="1523" t="s">
        <v>19</v>
      </c>
      <c r="C574" s="298">
        <v>43662</v>
      </c>
      <c r="D574" s="295"/>
      <c r="E574" s="2111"/>
      <c r="F574" s="1475"/>
      <c r="G574" s="556"/>
      <c r="H574" s="1187" t="str">
        <f>IFERROR(VLOOKUP(F574,[1]Trainingsarten!$A$9:$K$84,10,FALSE),"")</f>
        <v/>
      </c>
      <c r="I574" s="328" t="str">
        <f t="shared" si="43"/>
        <v/>
      </c>
      <c r="J574" s="1191"/>
      <c r="K574" s="490" t="str">
        <f>IFERROR(VLOOKUP(F574,[1]Trainingsarten!$A$9:$K$84,11,FALSE),"0")</f>
        <v>0</v>
      </c>
      <c r="L574" s="491"/>
      <c r="M574" s="1190"/>
      <c r="N574" s="127" t="str">
        <f>IFERROR((L574/67)/(1/(I574*24)/3.6),"")</f>
        <v/>
      </c>
      <c r="O574" s="2356"/>
      <c r="P574" s="291" t="str">
        <f>IFERROR(VLOOKUP(F574,[1]Trainingsarten!$A$9:$N$84,12,FALSE),"")</f>
        <v/>
      </c>
      <c r="Q574" s="292" t="s">
        <v>14</v>
      </c>
      <c r="R574" s="292" t="str">
        <f>IFERROR(VLOOKUP(F574,[1]Trainingsarten!$A$9:$N$84,14,FALSE),"")</f>
        <v/>
      </c>
      <c r="S574" s="293" t="str">
        <f>IFERROR(L574/J574,"")</f>
        <v/>
      </c>
      <c r="T574" s="362">
        <f>T573+(K574-T573)/7</f>
        <v>6.6204342696111489</v>
      </c>
      <c r="U574" s="80">
        <f>U573+(K574-U573)/42</f>
        <v>21.072189994119995</v>
      </c>
      <c r="V574" s="294">
        <f t="shared" si="45"/>
        <v>13.862305866422108</v>
      </c>
      <c r="W574" s="297">
        <f t="shared" si="44"/>
        <v>0.31417874798293494</v>
      </c>
    </row>
    <row r="575" spans="2:23" ht="16" thickBot="1" x14ac:dyDescent="0.25">
      <c r="B575" s="24">
        <f>SUM(H573:H579)</f>
        <v>17.2</v>
      </c>
      <c r="C575" s="298">
        <v>43663</v>
      </c>
      <c r="D575" s="295" t="s">
        <v>147</v>
      </c>
      <c r="E575" s="2111"/>
      <c r="F575" s="1475" t="s">
        <v>77</v>
      </c>
      <c r="G575" s="556">
        <v>3.6030092592592593E-2</v>
      </c>
      <c r="H575" s="1187">
        <v>8.91</v>
      </c>
      <c r="I575" s="328">
        <f t="shared" si="43"/>
        <v>4.0437814357567447E-3</v>
      </c>
      <c r="J575" s="1191">
        <v>146</v>
      </c>
      <c r="K575" s="490">
        <v>48</v>
      </c>
      <c r="L575" s="491">
        <v>207</v>
      </c>
      <c r="M575" s="1190"/>
      <c r="N575" s="127">
        <f>IFERROR((L575/67)/(1/(I575*24)/3.6),"")</f>
        <v>1.079436152570481</v>
      </c>
      <c r="O575" s="2356" t="s">
        <v>260</v>
      </c>
      <c r="P575" s="291" t="str">
        <f>IFERROR(VLOOKUP(F575,[1]Trainingsarten!$A$9:$N$84,12,FALSE),"")</f>
        <v/>
      </c>
      <c r="Q575" s="292" t="s">
        <v>14</v>
      </c>
      <c r="R575" s="292" t="str">
        <f>IFERROR(VLOOKUP(F575,[1]Trainingsarten!$A$9:$N$84,14,FALSE),"")</f>
        <v/>
      </c>
      <c r="S575" s="293">
        <f>IFERROR(L575/J575,"")</f>
        <v>1.4178082191780821</v>
      </c>
      <c r="T575" s="362">
        <f>T574+(K575-T574)/7</f>
        <v>12.531800802523842</v>
      </c>
      <c r="U575" s="80">
        <f>U574+(K575-U574)/42</f>
        <v>21.713328327593327</v>
      </c>
      <c r="V575" s="294">
        <f t="shared" si="45"/>
        <v>14.451755724508846</v>
      </c>
      <c r="W575" s="297">
        <f t="shared" si="44"/>
        <v>0.57714785193011664</v>
      </c>
    </row>
    <row r="576" spans="2:23" ht="15" x14ac:dyDescent="0.2">
      <c r="B576" s="26" t="s">
        <v>9</v>
      </c>
      <c r="C576" s="298">
        <v>43664</v>
      </c>
      <c r="D576" s="295"/>
      <c r="E576" s="2111"/>
      <c r="F576" s="1475"/>
      <c r="G576" s="556"/>
      <c r="H576" s="1187" t="str">
        <f>IFERROR(VLOOKUP(F576,[1]Trainingsarten!$A$9:$K$84,10,FALSE),"")</f>
        <v/>
      </c>
      <c r="I576" s="328" t="str">
        <f t="shared" si="43"/>
        <v/>
      </c>
      <c r="J576" s="1191"/>
      <c r="K576" s="490" t="str">
        <f>IFERROR(VLOOKUP(F576,[1]Trainingsarten!$A$9:$K$84,11,FALSE),"0")</f>
        <v>0</v>
      </c>
      <c r="L576" s="491"/>
      <c r="M576" s="1190"/>
      <c r="N576" s="127" t="str">
        <f>IFERROR((L576/67)/(1/(I576*24)/3.6),"")</f>
        <v/>
      </c>
      <c r="O576" s="2356"/>
      <c r="P576" s="291" t="str">
        <f>IFERROR(VLOOKUP(F576,[1]Trainingsarten!$A$9:$N$84,12,FALSE),"")</f>
        <v/>
      </c>
      <c r="Q576" s="292" t="s">
        <v>14</v>
      </c>
      <c r="R576" s="292" t="str">
        <f>IFERROR(VLOOKUP(F576,[1]Trainingsarten!$A$9:$N$84,14,FALSE),"")</f>
        <v/>
      </c>
      <c r="S576" s="293" t="str">
        <f>IFERROR(L576/J576,"")</f>
        <v/>
      </c>
      <c r="T576" s="362">
        <f>T575+(K576-T575)/7</f>
        <v>10.741543545020436</v>
      </c>
      <c r="U576" s="80">
        <f>U575+(K576-U575)/42</f>
        <v>21.196344319793486</v>
      </c>
      <c r="V576" s="294">
        <f t="shared" si="45"/>
        <v>9.1815275250694857</v>
      </c>
      <c r="W576" s="297">
        <f t="shared" si="44"/>
        <v>0.50676396754839514</v>
      </c>
    </row>
    <row r="577" spans="2:23" ht="16" thickBot="1" x14ac:dyDescent="0.25">
      <c r="B577" s="27">
        <f>SUM(K573:K579)</f>
        <v>94</v>
      </c>
      <c r="C577" s="298">
        <v>43665</v>
      </c>
      <c r="D577" s="295"/>
      <c r="E577" s="2111"/>
      <c r="F577" s="1475"/>
      <c r="G577" s="556"/>
      <c r="H577" s="1187" t="str">
        <f>IFERROR(VLOOKUP(F577,[1]Trainingsarten!$A$9:$K$84,10,FALSE),"")</f>
        <v/>
      </c>
      <c r="I577" s="328" t="str">
        <f t="shared" si="43"/>
        <v/>
      </c>
      <c r="J577" s="1191"/>
      <c r="K577" s="490" t="str">
        <f>IFERROR(VLOOKUP(F577,[1]Trainingsarten!$A$9:$K$84,11,FALSE),"0")</f>
        <v>0</v>
      </c>
      <c r="L577" s="491"/>
      <c r="M577" s="1190"/>
      <c r="N577" s="127" t="str">
        <f>IFERROR((L577/67)/(1/(I577*24)/3.6),"")</f>
        <v/>
      </c>
      <c r="O577" s="2356"/>
      <c r="P577" s="291" t="str">
        <f>IFERROR(VLOOKUP(F577,[1]Trainingsarten!$A$9:$N$84,12,FALSE),"")</f>
        <v/>
      </c>
      <c r="Q577" s="292" t="s">
        <v>14</v>
      </c>
      <c r="R577" s="292" t="str">
        <f>IFERROR(VLOOKUP(F577,[1]Trainingsarten!$A$9:$N$84,14,FALSE),"")</f>
        <v/>
      </c>
      <c r="S577" s="293" t="str">
        <f>IFERROR(L577/J577,"")</f>
        <v/>
      </c>
      <c r="T577" s="362">
        <f>T576+(K577-T576)/7</f>
        <v>9.2070373243032311</v>
      </c>
      <c r="U577" s="80">
        <f>U576+(K577-U576)/42</f>
        <v>20.691669455036497</v>
      </c>
      <c r="V577" s="294">
        <f t="shared" si="45"/>
        <v>10.45480077477305</v>
      </c>
      <c r="W577" s="297">
        <f t="shared" si="44"/>
        <v>0.44496348370102995</v>
      </c>
    </row>
    <row r="578" spans="2:23" ht="15" x14ac:dyDescent="0.2">
      <c r="B578" s="28" t="s">
        <v>20</v>
      </c>
      <c r="C578" s="298">
        <v>43666</v>
      </c>
      <c r="D578" s="295" t="s">
        <v>148</v>
      </c>
      <c r="E578" s="2111"/>
      <c r="F578" s="1475" t="s">
        <v>77</v>
      </c>
      <c r="G578" s="556">
        <v>3.2129629629629626E-2</v>
      </c>
      <c r="H578" s="1187">
        <v>8.2899999999999991</v>
      </c>
      <c r="I578" s="328">
        <f t="shared" si="43"/>
        <v>3.875709243622392E-3</v>
      </c>
      <c r="J578" s="1191">
        <v>147</v>
      </c>
      <c r="K578" s="490">
        <v>46</v>
      </c>
      <c r="L578" s="491">
        <v>215</v>
      </c>
      <c r="M578" s="1190"/>
      <c r="N578" s="127">
        <f>IFERROR((L578/67)/(1/(I578*24)/3.6),"")</f>
        <v>1.0745548493959636</v>
      </c>
      <c r="O578" s="2356" t="s">
        <v>262</v>
      </c>
      <c r="P578" s="291" t="str">
        <f>IFERROR(VLOOKUP(F578,[1]Trainingsarten!$A$9:$N$84,12,FALSE),"")</f>
        <v/>
      </c>
      <c r="Q578" s="292" t="s">
        <v>14</v>
      </c>
      <c r="R578" s="292" t="str">
        <f>IFERROR(VLOOKUP(F578,[1]Trainingsarten!$A$9:$N$84,14,FALSE),"")</f>
        <v/>
      </c>
      <c r="S578" s="293">
        <f>IFERROR(L578/J578,"")</f>
        <v>1.4625850340136055</v>
      </c>
      <c r="T578" s="362">
        <f>T577+(K578-T577)/7</f>
        <v>14.463174849402769</v>
      </c>
      <c r="U578" s="80">
        <f>U577+(K578-U577)/42</f>
        <v>21.294248753726105</v>
      </c>
      <c r="V578" s="294">
        <f t="shared" si="45"/>
        <v>11.484632130733265</v>
      </c>
      <c r="W578" s="297">
        <f t="shared" si="44"/>
        <v>0.67920568678770488</v>
      </c>
    </row>
    <row r="579" spans="2:23" ht="16" thickBot="1" x14ac:dyDescent="0.25">
      <c r="B579" s="29">
        <f>AVERAGE(W573:W579)</f>
        <v>0.49663573544818501</v>
      </c>
      <c r="C579" s="133">
        <v>43667</v>
      </c>
      <c r="D579" s="362"/>
      <c r="E579" s="2115"/>
      <c r="F579" s="1477"/>
      <c r="G579" s="1192"/>
      <c r="H579" s="1193" t="str">
        <f>IFERROR(VLOOKUP(F579,[1]Trainingsarten!$A$9:$K$84,10,FALSE),"")</f>
        <v/>
      </c>
      <c r="I579" s="1257" t="str">
        <f t="shared" si="43"/>
        <v/>
      </c>
      <c r="J579" s="1258"/>
      <c r="K579" s="533" t="str">
        <f>IFERROR(VLOOKUP(F579,[1]Trainingsarten!$A$9:$K$84,11,FALSE),"0")</f>
        <v>0</v>
      </c>
      <c r="L579" s="534"/>
      <c r="M579" s="684"/>
      <c r="N579" s="77" t="str">
        <f>IFERROR((L579/67)/(1/(I579*24)/3.6),"")</f>
        <v/>
      </c>
      <c r="O579" s="2357"/>
      <c r="P579" s="1194" t="str">
        <f>IFERROR(VLOOKUP(F579,[1]Trainingsarten!$A$9:$N$84,12,FALSE),"")</f>
        <v/>
      </c>
      <c r="Q579" s="1259" t="s">
        <v>14</v>
      </c>
      <c r="R579" s="1259" t="str">
        <f>IFERROR(VLOOKUP(F579,[1]Trainingsarten!$A$9:$N$84,14,FALSE),"")</f>
        <v/>
      </c>
      <c r="S579" s="43" t="str">
        <f>IFERROR(L579/J579,"")</f>
        <v/>
      </c>
      <c r="T579" s="68">
        <f>T578+(K579-T578)/7</f>
        <v>12.397007013773802</v>
      </c>
      <c r="U579" s="1195">
        <f>U578+(K579-U578)/42</f>
        <v>20.787242831018339</v>
      </c>
      <c r="V579" s="1195">
        <f t="shared" si="45"/>
        <v>6.8310739043233362</v>
      </c>
      <c r="W579" s="845">
        <f t="shared" si="44"/>
        <v>0.59637572498432634</v>
      </c>
    </row>
    <row r="580" spans="2:23" ht="16" thickBot="1" x14ac:dyDescent="0.25">
      <c r="B580" s="1524">
        <f>B573+1</f>
        <v>30</v>
      </c>
      <c r="C580" s="1525">
        <v>43668</v>
      </c>
      <c r="D580" s="1526"/>
      <c r="E580" s="2165"/>
      <c r="F580" s="1527"/>
      <c r="G580" s="1528"/>
      <c r="H580" s="1529" t="str">
        <f>IFERROR(VLOOKUP(F580,[1]Trainingsarten!$A$9:$K$84,10,FALSE),"")</f>
        <v/>
      </c>
      <c r="I580" s="1530" t="str">
        <f t="shared" si="43"/>
        <v/>
      </c>
      <c r="J580" s="1531"/>
      <c r="K580" s="1532" t="str">
        <f>IFERROR(VLOOKUP(F580,[1]Trainingsarten!$A$9:$K$84,11,FALSE),"0")</f>
        <v>0</v>
      </c>
      <c r="L580" s="1531"/>
      <c r="M580" s="1533"/>
      <c r="N580" s="1534" t="str">
        <f>IFERROR((L580/67)/(1/(I580*24)/3.6),"")</f>
        <v/>
      </c>
      <c r="O580" s="2379"/>
      <c r="P580" s="1535" t="str">
        <f>IFERROR(VLOOKUP(F580,[1]Trainingsarten!$A$9:$N$84,12,FALSE),"")</f>
        <v/>
      </c>
      <c r="Q580" s="1536" t="s">
        <v>14</v>
      </c>
      <c r="R580" s="1536" t="str">
        <f>IFERROR(VLOOKUP(F580,[1]Trainingsarten!$A$9:$N$84,14,FALSE),"")</f>
        <v/>
      </c>
      <c r="S580" s="1537" t="str">
        <f>IFERROR(L580/J580,"")</f>
        <v/>
      </c>
      <c r="T580" s="1209">
        <f>T579+(K580-T579)/7</f>
        <v>10.626006011806115</v>
      </c>
      <c r="U580" s="1210">
        <f>U579+(K580-U579)/42</f>
        <v>20.292308477898857</v>
      </c>
      <c r="V580" s="1538">
        <f t="shared" si="45"/>
        <v>8.3902358172445375</v>
      </c>
      <c r="W580" s="322">
        <f t="shared" si="44"/>
        <v>0.52364697803501814</v>
      </c>
    </row>
    <row r="581" spans="2:23" ht="15" x14ac:dyDescent="0.2">
      <c r="B581" s="1539" t="s">
        <v>19</v>
      </c>
      <c r="C581" s="7">
        <v>43669</v>
      </c>
      <c r="D581" s="5" t="s">
        <v>150</v>
      </c>
      <c r="E581" s="2098"/>
      <c r="F581" s="1475" t="s">
        <v>77</v>
      </c>
      <c r="G581" s="556">
        <v>3.75462962962963E-2</v>
      </c>
      <c r="H581" s="1187">
        <v>9.52</v>
      </c>
      <c r="I581" s="656">
        <f t="shared" si="43"/>
        <v>3.9439386865857459E-3</v>
      </c>
      <c r="J581" s="491">
        <v>130</v>
      </c>
      <c r="K581" s="490">
        <v>53</v>
      </c>
      <c r="L581" s="491">
        <v>211</v>
      </c>
      <c r="M581" s="1190"/>
      <c r="N581" s="127">
        <f>IFERROR((L581/67)/(1/(I581*24)/3.6),"")</f>
        <v>1.0731280571930266</v>
      </c>
      <c r="O581" s="2356" t="s">
        <v>260</v>
      </c>
      <c r="P581" s="291" t="str">
        <f>IFERROR(VLOOKUP(F581,[1]Trainingsarten!$A$9:$N$84,12,FALSE),"")</f>
        <v/>
      </c>
      <c r="Q581" s="292" t="s">
        <v>14</v>
      </c>
      <c r="R581" s="292" t="str">
        <f>IFERROR(VLOOKUP(F581,[1]Trainingsarten!$A$9:$N$84,14,FALSE),"")</f>
        <v/>
      </c>
      <c r="S581" s="293">
        <f>IFERROR(L581/J581,"")</f>
        <v>1.6230769230769231</v>
      </c>
      <c r="T581" s="362">
        <f>T580+(K581-T580)/7</f>
        <v>16.679433724405243</v>
      </c>
      <c r="U581" s="80">
        <f>U580+(K581-U580)/42</f>
        <v>21.071063037948885</v>
      </c>
      <c r="V581" s="294">
        <f t="shared" si="45"/>
        <v>9.6663024660927412</v>
      </c>
      <c r="W581" s="297">
        <f t="shared" si="44"/>
        <v>0.79158007806087716</v>
      </c>
    </row>
    <row r="582" spans="2:23" ht="16" thickBot="1" x14ac:dyDescent="0.25">
      <c r="B582" s="24">
        <f>SUM(H580:H586)</f>
        <v>29.03</v>
      </c>
      <c r="C582" s="298">
        <v>43670</v>
      </c>
      <c r="D582" s="295"/>
      <c r="E582" s="2111"/>
      <c r="F582" s="1475"/>
      <c r="G582" s="556"/>
      <c r="H582" s="1187" t="str">
        <f>IFERROR(VLOOKUP(F582,[1]Trainingsarten!$A$9:$K$84,10,FALSE),"")</f>
        <v/>
      </c>
      <c r="I582" s="656" t="str">
        <f t="shared" si="43"/>
        <v/>
      </c>
      <c r="J582" s="491"/>
      <c r="K582" s="490" t="str">
        <f>IFERROR(VLOOKUP(F582,[1]Trainingsarten!$A$9:$K$84,11,FALSE),"0")</f>
        <v>0</v>
      </c>
      <c r="L582" s="491"/>
      <c r="M582" s="1190"/>
      <c r="N582" s="127" t="str">
        <f>IFERROR((L582/67)/(1/(I582*24)/3.6),"")</f>
        <v/>
      </c>
      <c r="O582" s="2356"/>
      <c r="P582" s="291" t="str">
        <f>IFERROR(VLOOKUP(F582,[1]Trainingsarten!$A$9:$N$84,12,FALSE),"")</f>
        <v/>
      </c>
      <c r="Q582" s="292" t="s">
        <v>14</v>
      </c>
      <c r="R582" s="292" t="str">
        <f>IFERROR(VLOOKUP(F582,[1]Trainingsarten!$A$9:$N$84,14,FALSE),"")</f>
        <v/>
      </c>
      <c r="S582" s="293" t="str">
        <f>IFERROR(L582/J582,"")</f>
        <v/>
      </c>
      <c r="T582" s="362">
        <f>T581+(K582-T581)/7</f>
        <v>14.296657478061636</v>
      </c>
      <c r="U582" s="80">
        <f>U581+(K582-U581)/42</f>
        <v>20.569371060854863</v>
      </c>
      <c r="V582" s="294">
        <f t="shared" si="45"/>
        <v>4.3916293135436426</v>
      </c>
      <c r="W582" s="297">
        <f t="shared" si="44"/>
        <v>0.69504592219979466</v>
      </c>
    </row>
    <row r="583" spans="2:23" ht="15" x14ac:dyDescent="0.2">
      <c r="B583" s="26" t="s">
        <v>9</v>
      </c>
      <c r="C583" s="298">
        <v>43671</v>
      </c>
      <c r="D583" s="295"/>
      <c r="E583" s="2111"/>
      <c r="F583" s="1475"/>
      <c r="G583" s="556"/>
      <c r="H583" s="1187" t="str">
        <f>IFERROR(VLOOKUP(F583,[1]Trainingsarten!$A$9:$K$84,10,FALSE),"")</f>
        <v/>
      </c>
      <c r="I583" s="656" t="str">
        <f t="shared" si="43"/>
        <v/>
      </c>
      <c r="J583" s="491"/>
      <c r="K583" s="490" t="str">
        <f>IFERROR(VLOOKUP(F583,[1]Trainingsarten!$A$9:$K$84,11,FALSE),"0")</f>
        <v>0</v>
      </c>
      <c r="L583" s="491"/>
      <c r="M583" s="1190"/>
      <c r="N583" s="127" t="str">
        <f>IFERROR((L583/67)/(1/(I583*24)/3.6),"")</f>
        <v/>
      </c>
      <c r="O583" s="2356"/>
      <c r="P583" s="291" t="str">
        <f>IFERROR(VLOOKUP(F583,[1]Trainingsarten!$A$9:$N$84,12,FALSE),"")</f>
        <v/>
      </c>
      <c r="Q583" s="292" t="s">
        <v>14</v>
      </c>
      <c r="R583" s="292" t="str">
        <f>IFERROR(VLOOKUP(F583,[1]Trainingsarten!$A$9:$N$84,14,FALSE),"")</f>
        <v/>
      </c>
      <c r="S583" s="293" t="str">
        <f>IFERROR(L583/J583,"")</f>
        <v/>
      </c>
      <c r="T583" s="362">
        <f>T582+(K583-T582)/7</f>
        <v>12.254277838338545</v>
      </c>
      <c r="U583" s="80">
        <f>U582+(K583-U582)/42</f>
        <v>20.07962413083451</v>
      </c>
      <c r="V583" s="294">
        <f t="shared" si="45"/>
        <v>6.2727135827932265</v>
      </c>
      <c r="W583" s="297">
        <f t="shared" si="44"/>
        <v>0.6102842243705513</v>
      </c>
    </row>
    <row r="584" spans="2:23" ht="16" thickBot="1" x14ac:dyDescent="0.25">
      <c r="B584" s="27">
        <f>SUM(K580:K586)</f>
        <v>160</v>
      </c>
      <c r="C584" s="298">
        <v>43672</v>
      </c>
      <c r="D584" s="295" t="s">
        <v>151</v>
      </c>
      <c r="E584" s="2111"/>
      <c r="F584" s="1475" t="s">
        <v>268</v>
      </c>
      <c r="G584" s="556">
        <v>4.2164351851851856E-2</v>
      </c>
      <c r="H584" s="1187">
        <v>10.68</v>
      </c>
      <c r="I584" s="656">
        <f t="shared" si="43"/>
        <v>3.9479730198363162E-3</v>
      </c>
      <c r="J584" s="491">
        <v>132</v>
      </c>
      <c r="K584" s="490">
        <v>59</v>
      </c>
      <c r="L584" s="491">
        <v>211</v>
      </c>
      <c r="M584" s="1190"/>
      <c r="N584" s="127">
        <f>IFERROR((L584/67)/(1/(I584*24)/3.6),"")</f>
        <v>1.0742257812063281</v>
      </c>
      <c r="O584" s="2356" t="s">
        <v>260</v>
      </c>
      <c r="P584" s="291" t="str">
        <f>IFERROR(VLOOKUP(F584,[1]Trainingsarten!$A$9:$N$84,12,FALSE),"")</f>
        <v/>
      </c>
      <c r="Q584" s="292" t="s">
        <v>14</v>
      </c>
      <c r="R584" s="292" t="str">
        <f>IFERROR(VLOOKUP(F584,[1]Trainingsarten!$A$9:$N$84,14,FALSE),"")</f>
        <v/>
      </c>
      <c r="S584" s="293">
        <f>IFERROR(L584/J584,"")</f>
        <v>1.5984848484848484</v>
      </c>
      <c r="T584" s="362">
        <f>T583+(K584-T583)/7</f>
        <v>18.932238147147324</v>
      </c>
      <c r="U584" s="80">
        <f>U583+(K584-U583)/42</f>
        <v>21.006299746767024</v>
      </c>
      <c r="V584" s="294">
        <f t="shared" si="45"/>
        <v>7.8253462924959649</v>
      </c>
      <c r="W584" s="297">
        <f t="shared" si="44"/>
        <v>0.90126478129786236</v>
      </c>
    </row>
    <row r="585" spans="2:23" ht="15" x14ac:dyDescent="0.2">
      <c r="B585" s="28" t="s">
        <v>20</v>
      </c>
      <c r="C585" s="298">
        <v>43673</v>
      </c>
      <c r="D585" s="295"/>
      <c r="E585" s="2111"/>
      <c r="F585" s="1475"/>
      <c r="G585" s="556"/>
      <c r="H585" s="1187" t="str">
        <f>IFERROR(VLOOKUP(F585,[1]Trainingsarten!$A$9:$K$84,10,FALSE),"")</f>
        <v/>
      </c>
      <c r="I585" s="656" t="str">
        <f t="shared" si="43"/>
        <v/>
      </c>
      <c r="J585" s="491"/>
      <c r="K585" s="490" t="str">
        <f>IFERROR(VLOOKUP(F585,[1]Trainingsarten!$A$9:$K$84,11,FALSE),"0")</f>
        <v>0</v>
      </c>
      <c r="L585" s="491"/>
      <c r="M585" s="1190"/>
      <c r="N585" s="127" t="str">
        <f>IFERROR((L585/67)/(1/(I585*24)/3.6),"")</f>
        <v/>
      </c>
      <c r="O585" s="2356"/>
      <c r="P585" s="291" t="str">
        <f>IFERROR(VLOOKUP(F585,[1]Trainingsarten!$A$9:$N$84,12,FALSE),"")</f>
        <v/>
      </c>
      <c r="Q585" s="292" t="s">
        <v>14</v>
      </c>
      <c r="R585" s="292" t="str">
        <f>IFERROR(VLOOKUP(F585,[1]Trainingsarten!$A$9:$N$84,14,FALSE),"")</f>
        <v/>
      </c>
      <c r="S585" s="293" t="str">
        <f>IFERROR(L585/J585,"")</f>
        <v/>
      </c>
      <c r="T585" s="362">
        <f>T584+(K585-T584)/7</f>
        <v>16.227632697554849</v>
      </c>
      <c r="U585" s="80">
        <f>U584+(K585-U584)/42</f>
        <v>20.506149752796379</v>
      </c>
      <c r="V585" s="294">
        <f t="shared" si="45"/>
        <v>2.0740615996197</v>
      </c>
      <c r="W585" s="297">
        <f t="shared" si="44"/>
        <v>0.79135444211519634</v>
      </c>
    </row>
    <row r="586" spans="2:23" ht="16" thickBot="1" x14ac:dyDescent="0.25">
      <c r="B586" s="29">
        <f>AVERAGE(W580:W586)</f>
        <v>0.75636378955849104</v>
      </c>
      <c r="C586" s="247">
        <v>43674</v>
      </c>
      <c r="D586" s="45" t="s">
        <v>152</v>
      </c>
      <c r="E586" s="2109"/>
      <c r="F586" s="1496" t="s">
        <v>77</v>
      </c>
      <c r="G586" s="560">
        <v>3.4444444444444444E-2</v>
      </c>
      <c r="H586" s="1215">
        <v>8.83</v>
      </c>
      <c r="I586" s="661">
        <f t="shared" si="43"/>
        <v>3.9008430854410468E-3</v>
      </c>
      <c r="J586" s="502">
        <v>143</v>
      </c>
      <c r="K586" s="501">
        <v>48</v>
      </c>
      <c r="L586" s="502">
        <v>214</v>
      </c>
      <c r="M586" s="1216"/>
      <c r="N586" s="40">
        <f>IFERROR((L586/67)/(1/(I586*24)/3.6),"")</f>
        <v>1.076492959889116</v>
      </c>
      <c r="O586" s="2359" t="s">
        <v>260</v>
      </c>
      <c r="P586" s="313" t="str">
        <f>IFERROR(VLOOKUP(F586,[1]Trainingsarten!$A$9:$N$84,12,FALSE),"")</f>
        <v/>
      </c>
      <c r="Q586" s="314" t="s">
        <v>14</v>
      </c>
      <c r="R586" s="314" t="str">
        <f>IFERROR(VLOOKUP(F586,[1]Trainingsarten!$A$9:$N$84,14,FALSE),"")</f>
        <v/>
      </c>
      <c r="S586" s="43">
        <f>IFERROR(L586/J586,"")</f>
        <v>1.4965034965034965</v>
      </c>
      <c r="T586" s="45">
        <f>T585+(K586-T585)/7</f>
        <v>20.76654231218987</v>
      </c>
      <c r="U586" s="315">
        <f>U585+(K586-U585)/42</f>
        <v>21.160765234872656</v>
      </c>
      <c r="V586" s="315">
        <f t="shared" si="45"/>
        <v>4.2785170552415295</v>
      </c>
      <c r="W586" s="82">
        <f t="shared" si="44"/>
        <v>0.98137010083013854</v>
      </c>
    </row>
    <row r="587" spans="2:23" ht="16" thickBot="1" x14ac:dyDescent="0.25">
      <c r="B587" s="1540">
        <f>B580+1</f>
        <v>31</v>
      </c>
      <c r="C587" s="358">
        <v>43675</v>
      </c>
      <c r="D587" s="50"/>
      <c r="E587" s="2101"/>
      <c r="F587" s="1499"/>
      <c r="G587" s="1184"/>
      <c r="H587" s="1185" t="str">
        <f>IFERROR(VLOOKUP(F587,[1]Trainingsarten!$A$9:$K$84,10,FALSE),"")</f>
        <v/>
      </c>
      <c r="I587" s="54" t="str">
        <f t="shared" si="43"/>
        <v/>
      </c>
      <c r="J587" s="1219"/>
      <c r="K587" s="512" t="str">
        <f>IFERROR(VLOOKUP(F587,[1]Trainingsarten!$A$9:$K$84,11,FALSE),"0")</f>
        <v>0</v>
      </c>
      <c r="L587" s="513"/>
      <c r="M587" s="761"/>
      <c r="N587" s="59" t="str">
        <f>IFERROR((L587/67)/(1/(I587*24)/3.6),"")</f>
        <v/>
      </c>
      <c r="O587" s="2355"/>
      <c r="P587" s="319" t="str">
        <f>IFERROR(VLOOKUP(F587,[1]Trainingsarten!$A$9:$N$84,12,FALSE),"")</f>
        <v/>
      </c>
      <c r="Q587" s="61" t="s">
        <v>14</v>
      </c>
      <c r="R587" s="61" t="str">
        <f>IFERROR(VLOOKUP(F587,[1]Trainingsarten!$A$9:$N$84,14,FALSE),"")</f>
        <v/>
      </c>
      <c r="S587" s="1541" t="str">
        <f>IFERROR(L587/J587,"")</f>
        <v/>
      </c>
      <c r="T587" s="2">
        <f>T586+(K587-T586)/7</f>
        <v>17.799893410448458</v>
      </c>
      <c r="U587" s="3">
        <f>U586+(K587-U586)/42</f>
        <v>20.656937491185211</v>
      </c>
      <c r="V587" s="321">
        <f t="shared" si="45"/>
        <v>0.39422292268278625</v>
      </c>
      <c r="W587" s="1542">
        <f t="shared" si="44"/>
        <v>0.86169082024109722</v>
      </c>
    </row>
    <row r="588" spans="2:23" ht="15" x14ac:dyDescent="0.2">
      <c r="B588" s="1543" t="s">
        <v>19</v>
      </c>
      <c r="C588" s="298">
        <v>43676</v>
      </c>
      <c r="D588" s="295"/>
      <c r="E588" s="2111"/>
      <c r="F588" s="1475"/>
      <c r="G588" s="556"/>
      <c r="H588" s="1187" t="str">
        <f>IFERROR(VLOOKUP(F588,[1]Trainingsarten!$A$9:$K$84,10,FALSE),"")</f>
        <v/>
      </c>
      <c r="I588" s="328" t="str">
        <f t="shared" ref="I588:I651" si="46">IFERROR(G588/H588,"")</f>
        <v/>
      </c>
      <c r="J588" s="1191"/>
      <c r="K588" s="490" t="str">
        <f>IFERROR(VLOOKUP(F588,[1]Trainingsarten!$A$9:$K$84,11,FALSE),"0")</f>
        <v>0</v>
      </c>
      <c r="L588" s="491"/>
      <c r="M588" s="1190"/>
      <c r="N588" s="127" t="str">
        <f>IFERROR((L588/67)/(1/(I588*24)/3.6),"")</f>
        <v/>
      </c>
      <c r="O588" s="2356"/>
      <c r="P588" s="291" t="str">
        <f>IFERROR(VLOOKUP(F588,[1]Trainingsarten!$A$9:$N$84,12,FALSE),"")</f>
        <v/>
      </c>
      <c r="Q588" s="292" t="s">
        <v>14</v>
      </c>
      <c r="R588" s="292" t="str">
        <f>IFERROR(VLOOKUP(F588,[1]Trainingsarten!$A$9:$N$84,14,FALSE),"")</f>
        <v/>
      </c>
      <c r="S588" s="293" t="str">
        <f>IFERROR(L588/J588,"")</f>
        <v/>
      </c>
      <c r="T588" s="362">
        <f>T587+(K588-T587)/7</f>
        <v>15.257051494670108</v>
      </c>
      <c r="U588" s="80">
        <f>U587+(K588-U587)/42</f>
        <v>20.165105646156992</v>
      </c>
      <c r="V588" s="294">
        <f t="shared" si="45"/>
        <v>2.8570440807367525</v>
      </c>
      <c r="W588" s="297">
        <f t="shared" si="44"/>
        <v>0.75660657387023178</v>
      </c>
    </row>
    <row r="589" spans="2:23" ht="16" thickBot="1" x14ac:dyDescent="0.25">
      <c r="B589" s="24">
        <f>SUM(H587:H593)</f>
        <v>21.2</v>
      </c>
      <c r="C589" s="298">
        <v>43677</v>
      </c>
      <c r="D589" s="295" t="s">
        <v>154</v>
      </c>
      <c r="E589" s="2111"/>
      <c r="F589" s="1475" t="s">
        <v>268</v>
      </c>
      <c r="G589" s="556">
        <v>4.1192129629629634E-2</v>
      </c>
      <c r="H589" s="1187">
        <v>10.59</v>
      </c>
      <c r="I589" s="328">
        <f t="shared" si="46"/>
        <v>3.8897195117686151E-3</v>
      </c>
      <c r="J589" s="1191">
        <v>129</v>
      </c>
      <c r="K589" s="490">
        <v>59</v>
      </c>
      <c r="L589" s="491">
        <v>213</v>
      </c>
      <c r="M589" s="1190"/>
      <c r="N589" s="127">
        <f>IFERROR((L589/67)/(1/(I589*24)/3.6),"")</f>
        <v>1.0684072555071669</v>
      </c>
      <c r="O589" s="2356" t="s">
        <v>262</v>
      </c>
      <c r="P589" s="291" t="str">
        <f>IFERROR(VLOOKUP(F589,[1]Trainingsarten!$A$9:$N$84,12,FALSE),"")</f>
        <v/>
      </c>
      <c r="Q589" s="292" t="s">
        <v>14</v>
      </c>
      <c r="R589" s="292" t="str">
        <f>IFERROR(VLOOKUP(F589,[1]Trainingsarten!$A$9:$N$84,14,FALSE),"")</f>
        <v/>
      </c>
      <c r="S589" s="293">
        <f>IFERROR(L589/J589,"")</f>
        <v>1.6511627906976745</v>
      </c>
      <c r="T589" s="362">
        <f>T588+(K589-T588)/7</f>
        <v>21.506044138288665</v>
      </c>
      <c r="U589" s="80">
        <f>U588+(K589-U588)/42</f>
        <v>21.089745987915158</v>
      </c>
      <c r="V589" s="294">
        <f t="shared" si="45"/>
        <v>4.9080541514868834</v>
      </c>
      <c r="W589" s="297">
        <f t="shared" si="44"/>
        <v>1.0197393629402676</v>
      </c>
    </row>
    <row r="590" spans="2:23" ht="15" x14ac:dyDescent="0.2">
      <c r="B590" s="26" t="s">
        <v>9</v>
      </c>
      <c r="C590" s="298">
        <v>43678</v>
      </c>
      <c r="D590" s="295"/>
      <c r="E590" s="2111"/>
      <c r="F590" s="1475"/>
      <c r="G590" s="556"/>
      <c r="H590" s="1187" t="str">
        <f>IFERROR(VLOOKUP(F590,[1]Trainingsarten!$A$9:$K$84,10,FALSE),"")</f>
        <v/>
      </c>
      <c r="I590" s="328" t="str">
        <f t="shared" si="46"/>
        <v/>
      </c>
      <c r="J590" s="1191"/>
      <c r="K590" s="490" t="str">
        <f>IFERROR(VLOOKUP(F590,[1]Trainingsarten!$A$9:$K$84,11,FALSE),"0")</f>
        <v>0</v>
      </c>
      <c r="L590" s="491"/>
      <c r="M590" s="1190"/>
      <c r="N590" s="127" t="str">
        <f>IFERROR((L590/67)/(1/(I590*24)/3.6),"")</f>
        <v/>
      </c>
      <c r="O590" s="2356"/>
      <c r="P590" s="291" t="str">
        <f>IFERROR(VLOOKUP(F590,[1]Trainingsarten!$A$9:$N$84,12,FALSE),"")</f>
        <v/>
      </c>
      <c r="Q590" s="292" t="s">
        <v>14</v>
      </c>
      <c r="R590" s="292" t="str">
        <f>IFERROR(VLOOKUP(F590,[1]Trainingsarten!$A$9:$N$84,14,FALSE),"")</f>
        <v/>
      </c>
      <c r="S590" s="293" t="str">
        <f>IFERROR(L590/J590,"")</f>
        <v/>
      </c>
      <c r="T590" s="362">
        <f>T589+(K590-T589)/7</f>
        <v>18.433752118533143</v>
      </c>
      <c r="U590" s="80">
        <f>U589+(K590-U589)/42</f>
        <v>20.587609178679084</v>
      </c>
      <c r="V590" s="294">
        <f t="shared" si="45"/>
        <v>-0.41629815037350681</v>
      </c>
      <c r="W590" s="297">
        <f t="shared" si="44"/>
        <v>0.89538090404511284</v>
      </c>
    </row>
    <row r="591" spans="2:23" ht="16" thickBot="1" x14ac:dyDescent="0.25">
      <c r="B591" s="27">
        <f>SUM(K587:K593)</f>
        <v>119</v>
      </c>
      <c r="C591" s="298">
        <v>43679</v>
      </c>
      <c r="D591" s="295" t="s">
        <v>155</v>
      </c>
      <c r="E591" s="2111"/>
      <c r="F591" s="1475" t="s">
        <v>268</v>
      </c>
      <c r="G591" s="556">
        <v>3.9930555555555559E-2</v>
      </c>
      <c r="H591" s="1187">
        <v>10.61</v>
      </c>
      <c r="I591" s="328">
        <f t="shared" si="46"/>
        <v>3.763483087234266E-3</v>
      </c>
      <c r="J591" s="1191">
        <v>131</v>
      </c>
      <c r="K591" s="490">
        <v>60</v>
      </c>
      <c r="L591" s="491">
        <v>220</v>
      </c>
      <c r="M591" s="1190"/>
      <c r="N591" s="127">
        <f>IFERROR((L591/67)/(1/(I591*24)/3.6),"")</f>
        <v>1.0677057689872973</v>
      </c>
      <c r="O591" s="2356" t="s">
        <v>259</v>
      </c>
      <c r="P591" s="291" t="str">
        <f>IFERROR(VLOOKUP(F591,[1]Trainingsarten!$A$9:$N$84,12,FALSE),"")</f>
        <v/>
      </c>
      <c r="Q591" s="292" t="s">
        <v>14</v>
      </c>
      <c r="R591" s="292" t="str">
        <f>IFERROR(VLOOKUP(F591,[1]Trainingsarten!$A$9:$N$84,14,FALSE),"")</f>
        <v/>
      </c>
      <c r="S591" s="293">
        <f>IFERROR(L591/J591,"")</f>
        <v>1.6793893129770991</v>
      </c>
      <c r="T591" s="362">
        <f>T590+(K591-T590)/7</f>
        <v>24.371787530171265</v>
      </c>
      <c r="U591" s="80">
        <f>U590+(K591-U590)/42</f>
        <v>21.525999436329581</v>
      </c>
      <c r="V591" s="294">
        <f t="shared" si="45"/>
        <v>2.1538570601459419</v>
      </c>
      <c r="W591" s="297">
        <f t="shared" si="44"/>
        <v>1.1322023677580715</v>
      </c>
    </row>
    <row r="592" spans="2:23" ht="15" x14ac:dyDescent="0.2">
      <c r="B592" s="28" t="s">
        <v>20</v>
      </c>
      <c r="C592" s="298">
        <v>43680</v>
      </c>
      <c r="D592" s="295"/>
      <c r="E592" s="2111"/>
      <c r="F592" s="1475"/>
      <c r="G592" s="556"/>
      <c r="H592" s="1187" t="str">
        <f>IFERROR(VLOOKUP(F592,[1]Trainingsarten!$A$9:$K$84,10,FALSE),"")</f>
        <v/>
      </c>
      <c r="I592" s="328" t="str">
        <f t="shared" si="46"/>
        <v/>
      </c>
      <c r="J592" s="1191"/>
      <c r="K592" s="490" t="str">
        <f>IFERROR(VLOOKUP(F592,[1]Trainingsarten!$A$9:$K$84,11,FALSE),"0")</f>
        <v>0</v>
      </c>
      <c r="L592" s="491"/>
      <c r="M592" s="1190"/>
      <c r="N592" s="127" t="str">
        <f>IFERROR((L592/67)/(1/(I592*24)/3.6),"")</f>
        <v/>
      </c>
      <c r="O592" s="2356"/>
      <c r="P592" s="291" t="str">
        <f>IFERROR(VLOOKUP(F592,[1]Trainingsarten!$A$9:$N$84,12,FALSE),"")</f>
        <v/>
      </c>
      <c r="Q592" s="292" t="s">
        <v>14</v>
      </c>
      <c r="R592" s="292" t="str">
        <f>IFERROR(VLOOKUP(F592,[1]Trainingsarten!$A$9:$N$84,14,FALSE),"")</f>
        <v/>
      </c>
      <c r="S592" s="293" t="str">
        <f>IFERROR(L592/J592,"")</f>
        <v/>
      </c>
      <c r="T592" s="362">
        <f>T591+(K592-T591)/7</f>
        <v>20.890103597289656</v>
      </c>
      <c r="U592" s="80">
        <f>U591+(K592-U591)/42</f>
        <v>21.013475640226495</v>
      </c>
      <c r="V592" s="294">
        <f t="shared" si="45"/>
        <v>-2.8457880938416835</v>
      </c>
      <c r="W592" s="297">
        <f t="shared" si="44"/>
        <v>0.99412890827537992</v>
      </c>
    </row>
    <row r="593" spans="2:23" ht="16" thickBot="1" x14ac:dyDescent="0.25">
      <c r="B593" s="29">
        <f>AVERAGE(W587:W593)</f>
        <v>0.93323465895557589</v>
      </c>
      <c r="C593" s="133">
        <v>43681</v>
      </c>
      <c r="D593" s="362"/>
      <c r="E593" s="2115"/>
      <c r="F593" s="1477"/>
      <c r="G593" s="1192"/>
      <c r="H593" s="1193" t="str">
        <f>IFERROR(VLOOKUP(F593,[1]Trainingsarten!$A$9:$K$84,10,FALSE),"")</f>
        <v/>
      </c>
      <c r="I593" s="1257" t="str">
        <f t="shared" si="46"/>
        <v/>
      </c>
      <c r="J593" s="1258"/>
      <c r="K593" s="533" t="str">
        <f>IFERROR(VLOOKUP(F593,[1]Trainingsarten!$A$9:$K$84,11,FALSE),"0")</f>
        <v>0</v>
      </c>
      <c r="L593" s="534"/>
      <c r="M593" s="684"/>
      <c r="N593" s="77" t="str">
        <f>IFERROR((L593/67)/(1/(I593*24)/3.6),"")</f>
        <v/>
      </c>
      <c r="O593" s="2357"/>
      <c r="P593" s="1194" t="str">
        <f>IFERROR(VLOOKUP(F593,[1]Trainingsarten!$A$9:$N$84,12,FALSE),"")</f>
        <v/>
      </c>
      <c r="Q593" s="1259" t="s">
        <v>14</v>
      </c>
      <c r="R593" s="1259" t="str">
        <f>IFERROR(VLOOKUP(F593,[1]Trainingsarten!$A$9:$N$84,14,FALSE),"")</f>
        <v/>
      </c>
      <c r="S593" s="43" t="str">
        <f>IFERROR(L593/J593,"")</f>
        <v/>
      </c>
      <c r="T593" s="68">
        <f>T592+(K593-T592)/7</f>
        <v>17.905803083391135</v>
      </c>
      <c r="U593" s="1195">
        <f>U592+(K593-U592)/42</f>
        <v>20.513154791649676</v>
      </c>
      <c r="V593" s="1195">
        <f t="shared" si="45"/>
        <v>0.12337204293683968</v>
      </c>
      <c r="W593" s="845">
        <f t="shared" si="44"/>
        <v>0.8728936755588701</v>
      </c>
    </row>
    <row r="594" spans="2:23" ht="16" thickBot="1" x14ac:dyDescent="0.25">
      <c r="B594" s="1544">
        <f>B587+1</f>
        <v>32</v>
      </c>
      <c r="C594" s="1545">
        <v>43682</v>
      </c>
      <c r="D594" s="1546"/>
      <c r="E594" s="2166"/>
      <c r="F594" s="1547"/>
      <c r="G594" s="1548"/>
      <c r="H594" s="1549" t="str">
        <f>IFERROR(VLOOKUP(F594,[1]Trainingsarten!$A$9:$K$84,10,FALSE),"")</f>
        <v/>
      </c>
      <c r="I594" s="1550" t="str">
        <f t="shared" si="46"/>
        <v/>
      </c>
      <c r="J594" s="1551"/>
      <c r="K594" s="1552" t="str">
        <f>IFERROR(VLOOKUP(F594,[1]Trainingsarten!$A$9:$K$84,11,FALSE),"0")</f>
        <v>0</v>
      </c>
      <c r="L594" s="1551"/>
      <c r="M594" s="1553"/>
      <c r="N594" s="1554" t="str">
        <f>IFERROR((L594/67)/(1/(I594*24)/3.6),"")</f>
        <v/>
      </c>
      <c r="O594" s="2380"/>
      <c r="P594" s="1555" t="str">
        <f>IFERROR(VLOOKUP(F594,[1]Trainingsarten!$A$9:$N$84,12,FALSE),"")</f>
        <v/>
      </c>
      <c r="Q594" s="1556" t="s">
        <v>14</v>
      </c>
      <c r="R594" s="1556" t="str">
        <f>IFERROR(VLOOKUP(F594,[1]Trainingsarten!$A$9:$N$84,14,FALSE),"")</f>
        <v/>
      </c>
      <c r="S594" s="1557" t="str">
        <f>IFERROR(L594/J594,"")</f>
        <v/>
      </c>
      <c r="T594" s="1209">
        <f>T593+(K594-T593)/7</f>
        <v>15.347831214335258</v>
      </c>
      <c r="U594" s="1210">
        <f>U593+(K594-U593)/42</f>
        <v>20.024746344229445</v>
      </c>
      <c r="V594" s="1558">
        <f t="shared" si="45"/>
        <v>2.6073517082585411</v>
      </c>
      <c r="W594" s="322">
        <f t="shared" si="44"/>
        <v>0.76644322731998349</v>
      </c>
    </row>
    <row r="595" spans="2:23" ht="15" x14ac:dyDescent="0.2">
      <c r="B595" s="1559" t="s">
        <v>19</v>
      </c>
      <c r="C595" s="7">
        <v>43683</v>
      </c>
      <c r="D595" s="5"/>
      <c r="E595" s="2098"/>
      <c r="F595" s="1475"/>
      <c r="G595" s="556"/>
      <c r="H595" s="1187" t="str">
        <f>IFERROR(VLOOKUP(F595,[1]Trainingsarten!$A$9:$K$84,10,FALSE),"")</f>
        <v/>
      </c>
      <c r="I595" s="656" t="str">
        <f t="shared" si="46"/>
        <v/>
      </c>
      <c r="J595" s="491"/>
      <c r="K595" s="490" t="str">
        <f>IFERROR(VLOOKUP(F595,[1]Trainingsarten!$A$9:$K$84,11,FALSE),"0")</f>
        <v>0</v>
      </c>
      <c r="L595" s="491"/>
      <c r="M595" s="1190"/>
      <c r="N595" s="127" t="str">
        <f>IFERROR((L595/67)/(1/(I595*24)/3.6),"")</f>
        <v/>
      </c>
      <c r="O595" s="2356"/>
      <c r="P595" s="291" t="str">
        <f>IFERROR(VLOOKUP(F595,[1]Trainingsarten!$A$9:$N$84,12,FALSE),"")</f>
        <v/>
      </c>
      <c r="Q595" s="292" t="s">
        <v>14</v>
      </c>
      <c r="R595" s="292" t="str">
        <f>IFERROR(VLOOKUP(F595,[1]Trainingsarten!$A$9:$N$84,14,FALSE),"")</f>
        <v/>
      </c>
      <c r="S595" s="293" t="str">
        <f>IFERROR(L595/J595,"")</f>
        <v/>
      </c>
      <c r="T595" s="362">
        <f>T594+(K595-T594)/7</f>
        <v>13.155283898001649</v>
      </c>
      <c r="U595" s="80">
        <f>U594+(K595-U594)/42</f>
        <v>19.54796666936684</v>
      </c>
      <c r="V595" s="294">
        <f t="shared" si="45"/>
        <v>4.6769151298941871</v>
      </c>
      <c r="W595" s="297">
        <f t="shared" si="44"/>
        <v>0.67297454106144894</v>
      </c>
    </row>
    <row r="596" spans="2:23" ht="16" thickBot="1" x14ac:dyDescent="0.25">
      <c r="B596" s="24">
        <f>SUM(H594:H600)</f>
        <v>23.65</v>
      </c>
      <c r="C596" s="298">
        <v>43684</v>
      </c>
      <c r="D596" s="295"/>
      <c r="E596" s="2111"/>
      <c r="F596" s="1475"/>
      <c r="G596" s="556"/>
      <c r="H596" s="1187" t="str">
        <f>IFERROR(VLOOKUP(F596,[1]Trainingsarten!$A$9:$K$84,10,FALSE),"")</f>
        <v/>
      </c>
      <c r="I596" s="656" t="str">
        <f t="shared" si="46"/>
        <v/>
      </c>
      <c r="J596" s="491"/>
      <c r="K596" s="490" t="str">
        <f>IFERROR(VLOOKUP(F596,[1]Trainingsarten!$A$9:$K$84,11,FALSE),"0")</f>
        <v>0</v>
      </c>
      <c r="L596" s="491"/>
      <c r="M596" s="1190"/>
      <c r="N596" s="127" t="str">
        <f>IFERROR((L596/67)/(1/(I596*24)/3.6),"")</f>
        <v/>
      </c>
      <c r="O596" s="2356"/>
      <c r="P596" s="291" t="str">
        <f>IFERROR(VLOOKUP(F596,[1]Trainingsarten!$A$9:$N$84,12,FALSE),"")</f>
        <v/>
      </c>
      <c r="Q596" s="292" t="s">
        <v>14</v>
      </c>
      <c r="R596" s="292" t="str">
        <f>IFERROR(VLOOKUP(F596,[1]Trainingsarten!$A$9:$N$84,14,FALSE),"")</f>
        <v/>
      </c>
      <c r="S596" s="293" t="str">
        <f>IFERROR(L596/J596,"")</f>
        <v/>
      </c>
      <c r="T596" s="362">
        <f>T595+(K596-T595)/7</f>
        <v>11.275957626858556</v>
      </c>
      <c r="U596" s="80">
        <f>U595+(K596-U595)/42</f>
        <v>19.082538891524774</v>
      </c>
      <c r="V596" s="294">
        <f t="shared" si="45"/>
        <v>6.392682771365191</v>
      </c>
      <c r="W596" s="297">
        <f t="shared" si="44"/>
        <v>0.59090447507834531</v>
      </c>
    </row>
    <row r="597" spans="2:23" ht="15" x14ac:dyDescent="0.2">
      <c r="B597" s="26" t="s">
        <v>9</v>
      </c>
      <c r="C597" s="298">
        <v>43685</v>
      </c>
      <c r="D597" s="295" t="s">
        <v>157</v>
      </c>
      <c r="E597" s="2111"/>
      <c r="F597" s="1560" t="s">
        <v>101</v>
      </c>
      <c r="G597" s="556">
        <v>4.4062500000000004E-2</v>
      </c>
      <c r="H597" s="1187">
        <v>11.46</v>
      </c>
      <c r="I597" s="656">
        <f t="shared" si="46"/>
        <v>3.8448952879581153E-3</v>
      </c>
      <c r="J597" s="491">
        <v>148</v>
      </c>
      <c r="K597" s="490">
        <v>64</v>
      </c>
      <c r="L597" s="491">
        <v>216</v>
      </c>
      <c r="M597" s="1190"/>
      <c r="N597" s="127">
        <f>IFERROR((L597/67)/(1/(I597*24)/3.6),"")</f>
        <v>1.0709697585371574</v>
      </c>
      <c r="O597" s="2356" t="s">
        <v>259</v>
      </c>
      <c r="P597" s="291" t="str">
        <f>IFERROR(VLOOKUP(F597,[1]Trainingsarten!$A$9:$N$84,12,FALSE),"")</f>
        <v/>
      </c>
      <c r="Q597" s="292" t="s">
        <v>14</v>
      </c>
      <c r="R597" s="292" t="str">
        <f>IFERROR(VLOOKUP(F597,[1]Trainingsarten!$A$9:$N$84,14,FALSE),"")</f>
        <v/>
      </c>
      <c r="S597" s="293">
        <f>IFERROR(L597/J597,"")</f>
        <v>1.4594594594594594</v>
      </c>
      <c r="T597" s="362">
        <f>T596+(K597-T596)/7</f>
        <v>18.807963680164477</v>
      </c>
      <c r="U597" s="80">
        <f>U596+(K597-U596)/42</f>
        <v>20.152002251250373</v>
      </c>
      <c r="V597" s="294">
        <f t="shared" si="45"/>
        <v>7.8065812646662174</v>
      </c>
      <c r="W597" s="297">
        <f t="shared" si="44"/>
        <v>0.93330496124758511</v>
      </c>
    </row>
    <row r="598" spans="2:23" ht="16" thickBot="1" x14ac:dyDescent="0.25">
      <c r="B598" s="27">
        <f>SUM(K594:K600)</f>
        <v>131</v>
      </c>
      <c r="C598" s="298">
        <v>43686</v>
      </c>
      <c r="D598" s="295"/>
      <c r="E598" s="2111"/>
      <c r="F598" s="1475"/>
      <c r="G598" s="556"/>
      <c r="H598" s="1187" t="str">
        <f>IFERROR(VLOOKUP(F598,[1]Trainingsarten!$A$9:$K$84,10,FALSE),"")</f>
        <v/>
      </c>
      <c r="I598" s="656" t="str">
        <f t="shared" si="46"/>
        <v/>
      </c>
      <c r="J598" s="491"/>
      <c r="K598" s="490" t="str">
        <f>IFERROR(VLOOKUP(F598,[1]Trainingsarten!$A$9:$K$84,11,FALSE),"0")</f>
        <v>0</v>
      </c>
      <c r="L598" s="491"/>
      <c r="M598" s="1190"/>
      <c r="N598" s="127" t="str">
        <f>IFERROR((L598/67)/(1/(I598*24)/3.6),"")</f>
        <v/>
      </c>
      <c r="O598" s="2356"/>
      <c r="P598" s="291" t="str">
        <f>IFERROR(VLOOKUP(F598,[1]Trainingsarten!$A$9:$N$84,12,FALSE),"")</f>
        <v/>
      </c>
      <c r="Q598" s="292" t="s">
        <v>14</v>
      </c>
      <c r="R598" s="292" t="str">
        <f>IFERROR(VLOOKUP(F598,[1]Trainingsarten!$A$9:$N$84,14,FALSE),"")</f>
        <v/>
      </c>
      <c r="S598" s="293" t="str">
        <f>IFERROR(L598/J598,"")</f>
        <v/>
      </c>
      <c r="T598" s="362">
        <f>T597+(K598-T597)/7</f>
        <v>16.121111725855265</v>
      </c>
      <c r="U598" s="80">
        <f>U597+(K598-U597)/42</f>
        <v>19.67219267383965</v>
      </c>
      <c r="V598" s="294">
        <f t="shared" si="45"/>
        <v>1.3440385710858962</v>
      </c>
      <c r="W598" s="297">
        <f t="shared" si="44"/>
        <v>0.81948728304666008</v>
      </c>
    </row>
    <row r="599" spans="2:23" ht="15" x14ac:dyDescent="0.2">
      <c r="B599" s="28" t="s">
        <v>20</v>
      </c>
      <c r="C599" s="298">
        <v>43687</v>
      </c>
      <c r="D599" s="295"/>
      <c r="E599" s="2111"/>
      <c r="F599" s="1475"/>
      <c r="G599" s="556"/>
      <c r="H599" s="1187" t="str">
        <f>IFERROR(VLOOKUP(F599,[1]Trainingsarten!$A$9:$K$84,10,FALSE),"")</f>
        <v/>
      </c>
      <c r="I599" s="656" t="str">
        <f t="shared" si="46"/>
        <v/>
      </c>
      <c r="J599" s="491"/>
      <c r="K599" s="490" t="str">
        <f>IFERROR(VLOOKUP(F599,[1]Trainingsarten!$A$9:$K$84,11,FALSE),"0")</f>
        <v>0</v>
      </c>
      <c r="L599" s="491"/>
      <c r="M599" s="1190"/>
      <c r="N599" s="127" t="str">
        <f>IFERROR((L599/67)/(1/(I599*24)/3.6),"")</f>
        <v/>
      </c>
      <c r="O599" s="2356"/>
      <c r="P599" s="291" t="str">
        <f>IFERROR(VLOOKUP(F599,[1]Trainingsarten!$A$9:$N$84,12,FALSE),"")</f>
        <v/>
      </c>
      <c r="Q599" s="292" t="s">
        <v>14</v>
      </c>
      <c r="R599" s="292" t="str">
        <f>IFERROR(VLOOKUP(F599,[1]Trainingsarten!$A$9:$N$84,14,FALSE),"")</f>
        <v/>
      </c>
      <c r="S599" s="293" t="str">
        <f>IFERROR(L599/J599,"")</f>
        <v/>
      </c>
      <c r="T599" s="362">
        <f>T598+(K599-T598)/7</f>
        <v>13.818095765018798</v>
      </c>
      <c r="U599" s="80">
        <f>U598+(K599-U598)/42</f>
        <v>19.203807133986324</v>
      </c>
      <c r="V599" s="294">
        <f t="shared" si="45"/>
        <v>3.551080947984385</v>
      </c>
      <c r="W599" s="297">
        <f t="shared" si="44"/>
        <v>0.71954980950438441</v>
      </c>
    </row>
    <row r="600" spans="2:23" ht="16" thickBot="1" x14ac:dyDescent="0.25">
      <c r="B600" s="29">
        <f>AVERAGE(W594:W600)</f>
        <v>0.79363530768265789</v>
      </c>
      <c r="C600" s="247">
        <v>43688</v>
      </c>
      <c r="D600" s="45" t="s">
        <v>158</v>
      </c>
      <c r="E600" s="2109"/>
      <c r="F600" s="1496" t="s">
        <v>101</v>
      </c>
      <c r="G600" s="560">
        <v>4.7060185185185184E-2</v>
      </c>
      <c r="H600" s="1215">
        <v>12.19</v>
      </c>
      <c r="I600" s="661">
        <f t="shared" si="46"/>
        <v>3.8605566189651506E-3</v>
      </c>
      <c r="J600" s="502">
        <v>147</v>
      </c>
      <c r="K600" s="501">
        <v>67</v>
      </c>
      <c r="L600" s="502">
        <v>215</v>
      </c>
      <c r="M600" s="1216"/>
      <c r="N600" s="40">
        <f>IFERROR((L600/67)/(1/(I600*24)/3.6),"")</f>
        <v>1.0703537276700992</v>
      </c>
      <c r="O600" s="2359" t="s">
        <v>259</v>
      </c>
      <c r="P600" s="313" t="str">
        <f>IFERROR(VLOOKUP(F600,[1]Trainingsarten!$A$9:$N$84,12,FALSE),"")</f>
        <v/>
      </c>
      <c r="Q600" s="314" t="s">
        <v>14</v>
      </c>
      <c r="R600" s="314" t="str">
        <f>IFERROR(VLOOKUP(F600,[1]Trainingsarten!$A$9:$N$84,14,FALSE),"")</f>
        <v/>
      </c>
      <c r="S600" s="43">
        <f>IFERROR(L600/J600,"")</f>
        <v>1.4625850340136055</v>
      </c>
      <c r="T600" s="45">
        <f>T599+(K600-T599)/7</f>
        <v>21.415510655730397</v>
      </c>
      <c r="U600" s="315">
        <f>U599+(K600-U599)/42</f>
        <v>20.341811726034269</v>
      </c>
      <c r="V600" s="315">
        <f t="shared" si="45"/>
        <v>5.3857113689675256</v>
      </c>
      <c r="W600" s="82">
        <f t="shared" si="44"/>
        <v>1.0527828565201971</v>
      </c>
    </row>
    <row r="601" spans="2:23" ht="16" thickBot="1" x14ac:dyDescent="0.25">
      <c r="B601" s="1561">
        <f>B594+1</f>
        <v>33</v>
      </c>
      <c r="C601" s="358">
        <v>43689</v>
      </c>
      <c r="D601" s="50"/>
      <c r="E601" s="2101"/>
      <c r="F601" s="1499"/>
      <c r="G601" s="1184"/>
      <c r="H601" s="1185" t="str">
        <f>IFERROR(VLOOKUP(F601,[1]Trainingsarten!$A$9:$K$84,10,FALSE),"")</f>
        <v/>
      </c>
      <c r="I601" s="54" t="str">
        <f t="shared" si="46"/>
        <v/>
      </c>
      <c r="J601" s="1219"/>
      <c r="K601" s="512" t="str">
        <f>IFERROR(VLOOKUP(F601,[1]Trainingsarten!$A$9:$K$84,11,FALSE),"0")</f>
        <v>0</v>
      </c>
      <c r="L601" s="513"/>
      <c r="M601" s="761"/>
      <c r="N601" s="59" t="str">
        <f>IFERROR((L601/67)/(1/(I601*24)/3.6),"")</f>
        <v/>
      </c>
      <c r="O601" s="2355"/>
      <c r="P601" s="319" t="str">
        <f>IFERROR(VLOOKUP(F601,[1]Trainingsarten!$A$9:$N$84,12,FALSE),"")</f>
        <v/>
      </c>
      <c r="Q601" s="61" t="s">
        <v>14</v>
      </c>
      <c r="R601" s="61" t="str">
        <f>IFERROR(VLOOKUP(F601,[1]Trainingsarten!$A$9:$N$84,14,FALSE),"")</f>
        <v/>
      </c>
      <c r="S601" s="1562" t="str">
        <f>IFERROR(L601/J601,"")</f>
        <v/>
      </c>
      <c r="T601" s="2">
        <f>T600+(K601-T600)/7</f>
        <v>18.356151990626056</v>
      </c>
      <c r="U601" s="3">
        <f>U600+(K601-U600)/42</f>
        <v>19.857482875414405</v>
      </c>
      <c r="V601" s="321">
        <f t="shared" si="45"/>
        <v>-1.0736989296961283</v>
      </c>
      <c r="W601" s="1563">
        <f t="shared" si="44"/>
        <v>0.9243947032860268</v>
      </c>
    </row>
    <row r="602" spans="2:23" ht="15" x14ac:dyDescent="0.2">
      <c r="B602" s="1564" t="s">
        <v>19</v>
      </c>
      <c r="C602" s="298">
        <v>43690</v>
      </c>
      <c r="D602" s="295" t="s">
        <v>160</v>
      </c>
      <c r="E602" s="2111"/>
      <c r="F602" s="1475" t="s">
        <v>212</v>
      </c>
      <c r="G602" s="556">
        <v>3.0752314814814816E-2</v>
      </c>
      <c r="H602" s="1187">
        <v>8.86</v>
      </c>
      <c r="I602" s="328">
        <f t="shared" si="46"/>
        <v>3.4709158933199568E-3</v>
      </c>
      <c r="J602" s="1191">
        <v>145</v>
      </c>
      <c r="K602" s="490">
        <v>53</v>
      </c>
      <c r="L602" s="491">
        <v>234</v>
      </c>
      <c r="M602" s="1190"/>
      <c r="N602" s="127">
        <f>IFERROR((L602/67)/(1/(I602*24)/3.6),"")</f>
        <v>1.0473670024594859</v>
      </c>
      <c r="O602" s="2356" t="s">
        <v>164</v>
      </c>
      <c r="P602" s="291" t="str">
        <f>IFERROR(VLOOKUP(F602,[1]Trainingsarten!$A$9:$N$84,12,FALSE),"")</f>
        <v/>
      </c>
      <c r="Q602" s="292" t="s">
        <v>14</v>
      </c>
      <c r="R602" s="292" t="str">
        <f>IFERROR(VLOOKUP(F602,[1]Trainingsarten!$A$9:$N$84,14,FALSE),"")</f>
        <v/>
      </c>
      <c r="S602" s="293">
        <f>IFERROR(L602/J602,"")</f>
        <v>1.6137931034482758</v>
      </c>
      <c r="T602" s="362">
        <f>T601+(K602-T601)/7</f>
        <v>23.305273134822333</v>
      </c>
      <c r="U602" s="80">
        <f>U601+(K602-U601)/42</f>
        <v>20.646590425999776</v>
      </c>
      <c r="V602" s="294">
        <f t="shared" si="45"/>
        <v>1.5013308847883486</v>
      </c>
      <c r="W602" s="297">
        <f t="shared" si="44"/>
        <v>1.12877102969382</v>
      </c>
    </row>
    <row r="603" spans="2:23" ht="16" thickBot="1" x14ac:dyDescent="0.25">
      <c r="B603" s="24">
        <f>SUM(H601:H607)</f>
        <v>40.489999999999995</v>
      </c>
      <c r="C603" s="298">
        <v>43691</v>
      </c>
      <c r="D603" s="295" t="s">
        <v>161</v>
      </c>
      <c r="E603" s="2111"/>
      <c r="F603" s="1475" t="s">
        <v>268</v>
      </c>
      <c r="G603" s="556">
        <v>3.3148148148148149E-2</v>
      </c>
      <c r="H603" s="1187">
        <v>8.2799999999999994</v>
      </c>
      <c r="I603" s="328">
        <f t="shared" si="46"/>
        <v>4.0033995348005011E-3</v>
      </c>
      <c r="J603" s="1191">
        <v>127</v>
      </c>
      <c r="K603" s="490">
        <v>44</v>
      </c>
      <c r="L603" s="491">
        <v>206</v>
      </c>
      <c r="M603" s="1190"/>
      <c r="N603" s="127">
        <f>IFERROR((L603/67)/(1/(I603*24)/3.6),"")</f>
        <v>1.063494123584974</v>
      </c>
      <c r="O603" s="2356" t="s">
        <v>164</v>
      </c>
      <c r="P603" s="291" t="str">
        <f>IFERROR(VLOOKUP(F603,[1]Trainingsarten!$A$9:$N$84,12,FALSE),"")</f>
        <v/>
      </c>
      <c r="Q603" s="292" t="s">
        <v>14</v>
      </c>
      <c r="R603" s="292" t="str">
        <f>IFERROR(VLOOKUP(F603,[1]Trainingsarten!$A$9:$N$84,14,FALSE),"")</f>
        <v/>
      </c>
      <c r="S603" s="293">
        <f>IFERROR(L603/J603,"")</f>
        <v>1.6220472440944882</v>
      </c>
      <c r="T603" s="362">
        <f>T602+(K603-T602)/7</f>
        <v>26.261662686990572</v>
      </c>
      <c r="U603" s="80">
        <f>U602+(K603-U602)/42</f>
        <v>21.202623987285495</v>
      </c>
      <c r="V603" s="294">
        <f t="shared" si="45"/>
        <v>-2.6586827088225569</v>
      </c>
      <c r="W603" s="297">
        <f t="shared" si="44"/>
        <v>1.2386043681545649</v>
      </c>
    </row>
    <row r="604" spans="2:23" ht="15" x14ac:dyDescent="0.2">
      <c r="B604" s="26" t="s">
        <v>9</v>
      </c>
      <c r="C604" s="298">
        <v>43692</v>
      </c>
      <c r="D604" s="295"/>
      <c r="E604" s="2111"/>
      <c r="F604" s="1475"/>
      <c r="G604" s="556"/>
      <c r="H604" s="1187" t="str">
        <f>IFERROR(VLOOKUP(F604,[1]Trainingsarten!$A$9:$K$84,10,FALSE),"")</f>
        <v/>
      </c>
      <c r="I604" s="328" t="str">
        <f t="shared" si="46"/>
        <v/>
      </c>
      <c r="J604" s="1191"/>
      <c r="K604" s="490" t="str">
        <f>IFERROR(VLOOKUP(F604,[1]Trainingsarten!$A$9:$K$84,11,FALSE),"0")</f>
        <v>0</v>
      </c>
      <c r="L604" s="491"/>
      <c r="M604" s="1190"/>
      <c r="N604" s="127" t="str">
        <f>IFERROR((L604/67)/(1/(I604*24)/3.6),"")</f>
        <v/>
      </c>
      <c r="O604" s="2356"/>
      <c r="P604" s="291" t="str">
        <f>IFERROR(VLOOKUP(F604,[1]Trainingsarten!$A$9:$N$84,12,FALSE),"")</f>
        <v/>
      </c>
      <c r="Q604" s="292" t="s">
        <v>14</v>
      </c>
      <c r="R604" s="292" t="str">
        <f>IFERROR(VLOOKUP(F604,[1]Trainingsarten!$A$9:$N$84,14,FALSE),"")</f>
        <v/>
      </c>
      <c r="S604" s="293" t="str">
        <f>IFERROR(L604/J604,"")</f>
        <v/>
      </c>
      <c r="T604" s="362">
        <f>T603+(K604-T603)/7</f>
        <v>22.509996588849063</v>
      </c>
      <c r="U604" s="80">
        <f>U603+(K604-U603)/42</f>
        <v>20.69779960663584</v>
      </c>
      <c r="V604" s="294">
        <f t="shared" si="45"/>
        <v>-5.0590386997050771</v>
      </c>
      <c r="W604" s="297">
        <f t="shared" si="44"/>
        <v>1.0875550549649839</v>
      </c>
    </row>
    <row r="605" spans="2:23" ht="16" thickBot="1" x14ac:dyDescent="0.25">
      <c r="B605" s="27">
        <f>SUM(K601:K607)</f>
        <v>229</v>
      </c>
      <c r="C605" s="298">
        <v>43693</v>
      </c>
      <c r="D605" s="295" t="s">
        <v>162</v>
      </c>
      <c r="E605" s="2111"/>
      <c r="F605" s="1475" t="s">
        <v>91</v>
      </c>
      <c r="G605" s="556">
        <v>4.3506944444444445E-2</v>
      </c>
      <c r="H605" s="1187">
        <v>11.26</v>
      </c>
      <c r="I605" s="328">
        <f t="shared" si="46"/>
        <v>3.8638494178014605E-3</v>
      </c>
      <c r="J605" s="1191">
        <v>140</v>
      </c>
      <c r="K605" s="490">
        <v>63</v>
      </c>
      <c r="L605" s="491">
        <v>216</v>
      </c>
      <c r="M605" s="1190"/>
      <c r="N605" s="127">
        <f>IFERROR((L605/67)/(1/(I605*24)/3.6),"")</f>
        <v>1.0762493041011638</v>
      </c>
      <c r="O605" s="2356" t="s">
        <v>262</v>
      </c>
      <c r="P605" s="291" t="str">
        <f>IFERROR(VLOOKUP(F605,[1]Trainingsarten!$A$9:$N$84,12,FALSE),"")</f>
        <v/>
      </c>
      <c r="Q605" s="292" t="s">
        <v>14</v>
      </c>
      <c r="R605" s="292" t="str">
        <f>IFERROR(VLOOKUP(F605,[1]Trainingsarten!$A$9:$N$84,14,FALSE),"")</f>
        <v/>
      </c>
      <c r="S605" s="293">
        <f>IFERROR(L605/J605,"")</f>
        <v>1.5428571428571429</v>
      </c>
      <c r="T605" s="362">
        <f>T604+(K605-T604)/7</f>
        <v>28.294282790442054</v>
      </c>
      <c r="U605" s="80">
        <f>U604+(K605-U604)/42</f>
        <v>21.704994854096892</v>
      </c>
      <c r="V605" s="294">
        <f t="shared" si="45"/>
        <v>-1.8121969822132229</v>
      </c>
      <c r="W605" s="297">
        <f t="shared" si="44"/>
        <v>1.30358394372535</v>
      </c>
    </row>
    <row r="606" spans="2:23" ht="15" x14ac:dyDescent="0.2">
      <c r="B606" s="28" t="s">
        <v>20</v>
      </c>
      <c r="C606" s="298">
        <v>43694</v>
      </c>
      <c r="D606" s="295"/>
      <c r="E606" s="2111"/>
      <c r="F606" s="1475"/>
      <c r="G606" s="556"/>
      <c r="H606" s="1187" t="str">
        <f>IFERROR(VLOOKUP(F606,[1]Trainingsarten!$A$9:$K$84,10,FALSE),"")</f>
        <v/>
      </c>
      <c r="I606" s="328" t="str">
        <f t="shared" si="46"/>
        <v/>
      </c>
      <c r="J606" s="1191"/>
      <c r="K606" s="490" t="str">
        <f>IFERROR(VLOOKUP(F606,[1]Trainingsarten!$A$9:$K$84,11,FALSE),"0")</f>
        <v>0</v>
      </c>
      <c r="L606" s="491"/>
      <c r="M606" s="1190"/>
      <c r="N606" s="127" t="str">
        <f>IFERROR((L606/67)/(1/(I606*24)/3.6),"")</f>
        <v/>
      </c>
      <c r="O606" s="2356"/>
      <c r="P606" s="291" t="str">
        <f>IFERROR(VLOOKUP(F606,[1]Trainingsarten!$A$9:$N$84,12,FALSE),"")</f>
        <v/>
      </c>
      <c r="Q606" s="292" t="s">
        <v>14</v>
      </c>
      <c r="R606" s="292" t="str">
        <f>IFERROR(VLOOKUP(F606,[1]Trainingsarten!$A$9:$N$84,14,FALSE),"")</f>
        <v/>
      </c>
      <c r="S606" s="293" t="str">
        <f>IFERROR(L606/J606,"")</f>
        <v/>
      </c>
      <c r="T606" s="362">
        <f>T605+(K606-T605)/7</f>
        <v>24.252242391807474</v>
      </c>
      <c r="U606" s="80">
        <f>U605+(K606-U605)/42</f>
        <v>21.188209262332681</v>
      </c>
      <c r="V606" s="294">
        <f t="shared" si="45"/>
        <v>-6.589287936345162</v>
      </c>
      <c r="W606" s="297">
        <f t="shared" si="44"/>
        <v>1.1446102920515269</v>
      </c>
    </row>
    <row r="607" spans="2:23" ht="16" thickBot="1" x14ac:dyDescent="0.25">
      <c r="B607" s="29">
        <f>AVERAGE(W601:W607)</f>
        <v>1.1714412015735329</v>
      </c>
      <c r="C607" s="133">
        <v>43695</v>
      </c>
      <c r="D607" s="362" t="s">
        <v>163</v>
      </c>
      <c r="E607" s="2115"/>
      <c r="F607" s="1477" t="s">
        <v>91</v>
      </c>
      <c r="G607" s="1192">
        <v>4.611111111111111E-2</v>
      </c>
      <c r="H607" s="1193">
        <v>12.09</v>
      </c>
      <c r="I607" s="1257">
        <f t="shared" si="46"/>
        <v>3.813987684955427E-3</v>
      </c>
      <c r="J607" s="1258">
        <v>145</v>
      </c>
      <c r="K607" s="533">
        <v>69</v>
      </c>
      <c r="L607" s="534">
        <v>218</v>
      </c>
      <c r="M607" s="684"/>
      <c r="N607" s="77">
        <f>IFERROR((L607/67)/(1/(I607*24)/3.6),"")</f>
        <v>1.0721973260249622</v>
      </c>
      <c r="O607" s="2357" t="s">
        <v>259</v>
      </c>
      <c r="P607" s="1194" t="str">
        <f>IFERROR(VLOOKUP(F607,[1]Trainingsarten!$A$9:$N$84,12,FALSE),"")</f>
        <v/>
      </c>
      <c r="Q607" s="1259" t="s">
        <v>14</v>
      </c>
      <c r="R607" s="1259" t="str">
        <f>IFERROR(VLOOKUP(F607,[1]Trainingsarten!$A$9:$N$84,14,FALSE),"")</f>
        <v/>
      </c>
      <c r="S607" s="43">
        <f>IFERROR(L607/J607,"")</f>
        <v>1.5034482758620689</v>
      </c>
      <c r="T607" s="68">
        <f>T606+(K607-T606)/7</f>
        <v>30.644779192977836</v>
      </c>
      <c r="U607" s="1195">
        <f>U606+(K607-U606)/42</f>
        <v>22.326585232277139</v>
      </c>
      <c r="V607" s="1195">
        <f t="shared" si="45"/>
        <v>-3.0640331294747938</v>
      </c>
      <c r="W607" s="845">
        <f t="shared" si="44"/>
        <v>1.372569019138459</v>
      </c>
    </row>
    <row r="608" spans="2:23" ht="16" thickBot="1" x14ac:dyDescent="0.25">
      <c r="B608" s="1565">
        <f>B601+1</f>
        <v>34</v>
      </c>
      <c r="C608" s="1566">
        <v>43696</v>
      </c>
      <c r="D608" s="1567"/>
      <c r="E608" s="2167"/>
      <c r="F608" s="1568"/>
      <c r="G608" s="1569"/>
      <c r="H608" s="1570" t="str">
        <f>IFERROR(VLOOKUP(F608,[1]Trainingsarten!$A$9:$K$84,10,FALSE),"")</f>
        <v/>
      </c>
      <c r="I608" s="1571" t="str">
        <f t="shared" si="46"/>
        <v/>
      </c>
      <c r="J608" s="1572"/>
      <c r="K608" s="1573" t="str">
        <f>IFERROR(VLOOKUP(F608,[1]Trainingsarten!$A$9:$K$84,11,FALSE),"0")</f>
        <v>0</v>
      </c>
      <c r="L608" s="1572"/>
      <c r="M608" s="1574"/>
      <c r="N608" s="1575" t="str">
        <f>IFERROR((L608/67)/(1/(I608*24)/3.6),"")</f>
        <v/>
      </c>
      <c r="O608" s="2381"/>
      <c r="P608" s="1576" t="str">
        <f>IFERROR(VLOOKUP(F608,[1]Trainingsarten!$A$9:$N$84,12,FALSE),"")</f>
        <v/>
      </c>
      <c r="Q608" s="1577" t="s">
        <v>14</v>
      </c>
      <c r="R608" s="1577" t="str">
        <f>IFERROR(VLOOKUP(F608,[1]Trainingsarten!$A$9:$N$84,14,FALSE),"")</f>
        <v/>
      </c>
      <c r="S608" s="1578" t="str">
        <f>IFERROR(L608/J608,"")</f>
        <v/>
      </c>
      <c r="T608" s="1209">
        <f>T607+(K608-T607)/7</f>
        <v>26.266953593981</v>
      </c>
      <c r="U608" s="1210">
        <f>U607+(K608-U607)/42</f>
        <v>21.794999869603874</v>
      </c>
      <c r="V608" s="1567">
        <f t="shared" si="45"/>
        <v>-8.3181939607006967</v>
      </c>
      <c r="W608" s="322">
        <f t="shared" si="44"/>
        <v>1.2051825533898664</v>
      </c>
    </row>
    <row r="609" spans="2:23" ht="15" x14ac:dyDescent="0.2">
      <c r="B609" s="1579" t="s">
        <v>19</v>
      </c>
      <c r="C609" s="7">
        <v>43697</v>
      </c>
      <c r="D609" s="829" t="s">
        <v>165</v>
      </c>
      <c r="E609" s="2132"/>
      <c r="F609" s="1475" t="s">
        <v>215</v>
      </c>
      <c r="G609" s="556">
        <v>4.0185185185185185E-2</v>
      </c>
      <c r="H609" s="1187">
        <v>9.99</v>
      </c>
      <c r="I609" s="656">
        <f t="shared" si="46"/>
        <v>4.0225410595780969E-3</v>
      </c>
      <c r="J609" s="491">
        <v>140</v>
      </c>
      <c r="K609" s="490">
        <v>55</v>
      </c>
      <c r="L609" s="491">
        <v>209</v>
      </c>
      <c r="M609" s="1190"/>
      <c r="N609" s="127">
        <f>IFERROR((L609/67)/(1/(I609*24)/3.6),"")</f>
        <v>1.0841408572751858</v>
      </c>
      <c r="O609" s="2382" t="s">
        <v>262</v>
      </c>
      <c r="P609" s="291" t="str">
        <f>IFERROR(VLOOKUP(F609,[1]Trainingsarten!$A$9:$N$84,12,FALSE),"")</f>
        <v/>
      </c>
      <c r="Q609" s="292" t="s">
        <v>14</v>
      </c>
      <c r="R609" s="292" t="str">
        <f>IFERROR(VLOOKUP(F609,[1]Trainingsarten!$A$9:$N$84,14,FALSE),"")</f>
        <v/>
      </c>
      <c r="S609" s="293">
        <f>IFERROR(L609/J609,"")</f>
        <v>1.4928571428571429</v>
      </c>
      <c r="T609" s="362">
        <f>T608+(K609-T608)/7</f>
        <v>30.371674509126571</v>
      </c>
      <c r="U609" s="80">
        <f>U608+(K609-U608)/42</f>
        <v>22.585595110803784</v>
      </c>
      <c r="V609" s="294">
        <f t="shared" si="45"/>
        <v>-4.4719537243771263</v>
      </c>
      <c r="W609" s="297">
        <f t="shared" si="44"/>
        <v>1.3447365172413954</v>
      </c>
    </row>
    <row r="610" spans="2:23" ht="16" thickBot="1" x14ac:dyDescent="0.25">
      <c r="B610" s="24">
        <f>SUM(H608:H614)</f>
        <v>43.45</v>
      </c>
      <c r="C610" s="298">
        <v>43698</v>
      </c>
      <c r="D610" s="294" t="s">
        <v>167</v>
      </c>
      <c r="E610" s="2131"/>
      <c r="F610" s="1475" t="s">
        <v>156</v>
      </c>
      <c r="G610" s="556">
        <v>3.5289351851851856E-2</v>
      </c>
      <c r="H610" s="1187">
        <v>9.1199999999999992</v>
      </c>
      <c r="I610" s="656">
        <f t="shared" si="46"/>
        <v>3.8694464749837567E-3</v>
      </c>
      <c r="J610" s="491">
        <v>146</v>
      </c>
      <c r="K610" s="490">
        <v>57</v>
      </c>
      <c r="L610" s="491">
        <v>210</v>
      </c>
      <c r="M610" s="1190"/>
      <c r="N610" s="127">
        <f>IFERROR((L610/67)/(1/(I610*24)/3.6),"")</f>
        <v>1.0478692065985864</v>
      </c>
      <c r="O610" s="2382" t="s">
        <v>164</v>
      </c>
      <c r="P610" s="291" t="str">
        <f>IFERROR(VLOOKUP(F610,[1]Trainingsarten!$A$9:$N$84,12,FALSE),"")</f>
        <v/>
      </c>
      <c r="Q610" s="292" t="s">
        <v>14</v>
      </c>
      <c r="R610" s="292" t="str">
        <f>IFERROR(VLOOKUP(F610,[1]Trainingsarten!$A$9:$N$84,14,FALSE),"")</f>
        <v/>
      </c>
      <c r="S610" s="293">
        <f>IFERROR(L610/J610,"")</f>
        <v>1.4383561643835616</v>
      </c>
      <c r="T610" s="362">
        <f>T609+(K610-T609)/7</f>
        <v>34.175721007822773</v>
      </c>
      <c r="U610" s="80">
        <f>U609+(K610-U609)/42</f>
        <v>23.404985703403693</v>
      </c>
      <c r="V610" s="294">
        <f t="shared" si="45"/>
        <v>-7.7860793983227872</v>
      </c>
      <c r="W610" s="297">
        <f t="shared" si="44"/>
        <v>1.4601897835320077</v>
      </c>
    </row>
    <row r="611" spans="2:23" ht="15" x14ac:dyDescent="0.2">
      <c r="B611" s="26" t="s">
        <v>9</v>
      </c>
      <c r="C611" s="298">
        <v>43699</v>
      </c>
      <c r="D611" s="294"/>
      <c r="E611" s="2131"/>
      <c r="F611" s="1475"/>
      <c r="G611" s="556"/>
      <c r="H611" s="1187" t="str">
        <f>IFERROR(VLOOKUP(F611,[1]Trainingsarten!$A$9:$K$84,10,FALSE),"")</f>
        <v/>
      </c>
      <c r="I611" s="656" t="str">
        <f t="shared" si="46"/>
        <v/>
      </c>
      <c r="J611" s="491"/>
      <c r="K611" s="490" t="str">
        <f>IFERROR(VLOOKUP(F611,[1]Trainingsarten!$A$9:$K$84,11,FALSE),"0")</f>
        <v>0</v>
      </c>
      <c r="L611" s="491"/>
      <c r="M611" s="1190"/>
      <c r="N611" s="127" t="str">
        <f>IFERROR((L611/67)/(1/(I611*24)/3.6),"")</f>
        <v/>
      </c>
      <c r="O611" s="2382"/>
      <c r="P611" s="291" t="str">
        <f>IFERROR(VLOOKUP(F611,[1]Trainingsarten!$A$9:$N$84,12,FALSE),"")</f>
        <v/>
      </c>
      <c r="Q611" s="292" t="s">
        <v>14</v>
      </c>
      <c r="R611" s="292" t="str">
        <f>IFERROR(VLOOKUP(F611,[1]Trainingsarten!$A$9:$N$84,14,FALSE),"")</f>
        <v/>
      </c>
      <c r="S611" s="293" t="str">
        <f>IFERROR(L611/J611,"")</f>
        <v/>
      </c>
      <c r="T611" s="362">
        <f>T610+(K611-T610)/7</f>
        <v>29.293475149562376</v>
      </c>
      <c r="U611" s="80">
        <f>U610+(K611-U610)/42</f>
        <v>22.847724139036938</v>
      </c>
      <c r="V611" s="294">
        <f t="shared" si="45"/>
        <v>-10.77073530441908</v>
      </c>
      <c r="W611" s="297">
        <f t="shared" si="44"/>
        <v>1.2821178587110311</v>
      </c>
    </row>
    <row r="612" spans="2:23" ht="16" thickBot="1" x14ac:dyDescent="0.25">
      <c r="B612" s="27">
        <f>SUM(K608:K614)</f>
        <v>247</v>
      </c>
      <c r="C612" s="298">
        <v>43700</v>
      </c>
      <c r="D612" s="294" t="s">
        <v>168</v>
      </c>
      <c r="E612" s="2131"/>
      <c r="F612" s="1475" t="s">
        <v>268</v>
      </c>
      <c r="G612" s="556">
        <v>4.2453703703703709E-2</v>
      </c>
      <c r="H612" s="1187">
        <v>10.74</v>
      </c>
      <c r="I612" s="656">
        <f t="shared" si="46"/>
        <v>3.9528588178495069E-3</v>
      </c>
      <c r="J612" s="491">
        <v>142</v>
      </c>
      <c r="K612" s="490">
        <v>61</v>
      </c>
      <c r="L612" s="491">
        <v>211</v>
      </c>
      <c r="M612" s="1190"/>
      <c r="N612" s="127">
        <f>IFERROR((L612/67)/(1/(I612*24)/3.6),"")</f>
        <v>1.0755551849690097</v>
      </c>
      <c r="O612" s="2382" t="s">
        <v>259</v>
      </c>
      <c r="P612" s="291" t="str">
        <f>IFERROR(VLOOKUP(F612,[1]Trainingsarten!$A$9:$N$84,12,FALSE),"")</f>
        <v/>
      </c>
      <c r="Q612" s="292" t="s">
        <v>14</v>
      </c>
      <c r="R612" s="292" t="str">
        <f>IFERROR(VLOOKUP(F612,[1]Trainingsarten!$A$9:$N$84,14,FALSE),"")</f>
        <v/>
      </c>
      <c r="S612" s="293">
        <f>IFERROR(L612/J612,"")</f>
        <v>1.4859154929577465</v>
      </c>
      <c r="T612" s="362">
        <f>T611+(K612-T611)/7</f>
        <v>33.82297869962489</v>
      </c>
      <c r="U612" s="80">
        <f>U611+(K612-U611)/42</f>
        <v>23.756111659536057</v>
      </c>
      <c r="V612" s="294">
        <f t="shared" si="45"/>
        <v>-6.4457510105254379</v>
      </c>
      <c r="W612" s="297">
        <f t="shared" si="44"/>
        <v>1.4237590386997463</v>
      </c>
    </row>
    <row r="613" spans="2:23" ht="15" x14ac:dyDescent="0.2">
      <c r="B613" s="28" t="s">
        <v>20</v>
      </c>
      <c r="C613" s="298">
        <v>43701</v>
      </c>
      <c r="D613" s="294"/>
      <c r="E613" s="2131"/>
      <c r="F613" s="1475"/>
      <c r="G613" s="556"/>
      <c r="H613" s="1187" t="str">
        <f>IFERROR(VLOOKUP(F613,[1]Trainingsarten!$A$9:$K$84,10,FALSE),"")</f>
        <v/>
      </c>
      <c r="I613" s="656" t="str">
        <f t="shared" si="46"/>
        <v/>
      </c>
      <c r="J613" s="491"/>
      <c r="K613" s="490" t="str">
        <f>IFERROR(VLOOKUP(F613,[1]Trainingsarten!$A$9:$K$84,11,FALSE),"0")</f>
        <v>0</v>
      </c>
      <c r="L613" s="491"/>
      <c r="M613" s="1190"/>
      <c r="N613" s="127" t="str">
        <f>IFERROR((L613/67)/(1/(I613*24)/3.6),"")</f>
        <v/>
      </c>
      <c r="O613" s="2382"/>
      <c r="P613" s="291" t="str">
        <f>IFERROR(VLOOKUP(F613,[1]Trainingsarten!$A$9:$N$84,12,FALSE),"")</f>
        <v/>
      </c>
      <c r="Q613" s="292" t="s">
        <v>14</v>
      </c>
      <c r="R613" s="292" t="str">
        <f>IFERROR(VLOOKUP(F613,[1]Trainingsarten!$A$9:$N$84,14,FALSE),"")</f>
        <v/>
      </c>
      <c r="S613" s="293" t="str">
        <f>IFERROR(L613/J613,"")</f>
        <v/>
      </c>
      <c r="T613" s="362">
        <f>T612+(K613-T612)/7</f>
        <v>28.991124599678479</v>
      </c>
      <c r="U613" s="80">
        <f>U612+(K613-U612)/42</f>
        <v>23.190489953356625</v>
      </c>
      <c r="V613" s="294">
        <f t="shared" si="45"/>
        <v>-10.066867040088834</v>
      </c>
      <c r="W613" s="297">
        <f t="shared" si="44"/>
        <v>1.2501298876388018</v>
      </c>
    </row>
    <row r="614" spans="2:23" ht="16" thickBot="1" x14ac:dyDescent="0.25">
      <c r="B614" s="29">
        <f>AVERAGE(W608:W614)</f>
        <v>1.3453971713134931</v>
      </c>
      <c r="C614" s="247">
        <v>43702</v>
      </c>
      <c r="D614" s="832" t="s">
        <v>170</v>
      </c>
      <c r="E614" s="2133"/>
      <c r="F614" s="1496" t="s">
        <v>131</v>
      </c>
      <c r="G614" s="560">
        <v>5.3391203703703705E-2</v>
      </c>
      <c r="H614" s="1215">
        <v>13.6</v>
      </c>
      <c r="I614" s="661">
        <f t="shared" si="46"/>
        <v>3.9258238017429196E-3</v>
      </c>
      <c r="J614" s="502">
        <v>143</v>
      </c>
      <c r="K614" s="501">
        <v>74</v>
      </c>
      <c r="L614" s="502">
        <v>211</v>
      </c>
      <c r="M614" s="1216"/>
      <c r="N614" s="40">
        <f>IFERROR((L614/67)/(1/(I614*24)/3.6),"")</f>
        <v>1.0681990781387183</v>
      </c>
      <c r="O614" s="2383" t="s">
        <v>262</v>
      </c>
      <c r="P614" s="313" t="str">
        <f>IFERROR(VLOOKUP(F614,[1]Trainingsarten!$A$9:$N$84,12,FALSE),"")</f>
        <v/>
      </c>
      <c r="Q614" s="314" t="s">
        <v>14</v>
      </c>
      <c r="R614" s="314" t="str">
        <f>IFERROR(VLOOKUP(F614,[1]Trainingsarten!$A$9:$N$84,14,FALSE),"")</f>
        <v/>
      </c>
      <c r="S614" s="43">
        <f>IFERROR(L614/J614,"")</f>
        <v>1.4755244755244756</v>
      </c>
      <c r="T614" s="45">
        <f>T613+(K614-T613)/7</f>
        <v>35.420963942581551</v>
      </c>
      <c r="U614" s="315">
        <f>U613+(K614-U613)/42</f>
        <v>24.400240192562421</v>
      </c>
      <c r="V614" s="315">
        <f t="shared" si="45"/>
        <v>-5.8006346463218534</v>
      </c>
      <c r="W614" s="82">
        <f t="shared" si="44"/>
        <v>1.4516645599816029</v>
      </c>
    </row>
    <row r="615" spans="2:23" ht="16" thickBot="1" x14ac:dyDescent="0.25">
      <c r="B615" s="1580">
        <f>B608+1</f>
        <v>35</v>
      </c>
      <c r="C615" s="358">
        <v>43703</v>
      </c>
      <c r="D615" s="321"/>
      <c r="E615" s="2134"/>
      <c r="F615" s="1499"/>
      <c r="G615" s="1184"/>
      <c r="H615" s="1185" t="str">
        <f>IFERROR(VLOOKUP(F615,[1]Trainingsarten!$A$9:$K$84,10,FALSE),"")</f>
        <v/>
      </c>
      <c r="I615" s="54" t="str">
        <f t="shared" si="46"/>
        <v/>
      </c>
      <c r="J615" s="1219"/>
      <c r="K615" s="512" t="str">
        <f>IFERROR(VLOOKUP(F615,[1]Trainingsarten!$A$9:$K$84,11,FALSE),"0")</f>
        <v>0</v>
      </c>
      <c r="L615" s="513"/>
      <c r="M615" s="761"/>
      <c r="N615" s="59" t="str">
        <f>IFERROR((L615/67)/(1/(I615*24)/3.6),"")</f>
        <v/>
      </c>
      <c r="O615" s="2355"/>
      <c r="P615" s="319" t="str">
        <f>IFERROR(VLOOKUP(F615,[1]Trainingsarten!$A$9:$N$84,12,FALSE),"")</f>
        <v/>
      </c>
      <c r="Q615" s="61" t="s">
        <v>14</v>
      </c>
      <c r="R615" s="61" t="str">
        <f>IFERROR(VLOOKUP(F615,[1]Trainingsarten!$A$9:$N$84,14,FALSE),"")</f>
        <v/>
      </c>
      <c r="S615" s="1581" t="str">
        <f>IFERROR(L615/J615,"")</f>
        <v/>
      </c>
      <c r="T615" s="2">
        <f>T614+(K615-T614)/7</f>
        <v>30.360826236498472</v>
      </c>
      <c r="U615" s="3">
        <f>U614+(K615-U614)/42</f>
        <v>23.819282092739506</v>
      </c>
      <c r="V615" s="321">
        <f t="shared" si="45"/>
        <v>-11.02072375001913</v>
      </c>
      <c r="W615" s="1582">
        <f t="shared" si="44"/>
        <v>1.2746322965692123</v>
      </c>
    </row>
    <row r="616" spans="2:23" ht="15" x14ac:dyDescent="0.2">
      <c r="B616" s="1583" t="s">
        <v>19</v>
      </c>
      <c r="C616" s="298">
        <v>43704</v>
      </c>
      <c r="D616" s="294" t="s">
        <v>171</v>
      </c>
      <c r="E616" s="2131"/>
      <c r="F616" s="1475" t="s">
        <v>77</v>
      </c>
      <c r="G616" s="556">
        <v>4.8553240740740744E-2</v>
      </c>
      <c r="H616" s="1187">
        <v>9.19</v>
      </c>
      <c r="I616" s="328">
        <f t="shared" si="46"/>
        <v>5.2832688510055219E-3</v>
      </c>
      <c r="J616" s="1191">
        <v>124</v>
      </c>
      <c r="K616" s="490">
        <v>39</v>
      </c>
      <c r="L616" s="491">
        <v>160</v>
      </c>
      <c r="M616" s="1190"/>
      <c r="N616" s="127">
        <f>IFERROR((L616/67)/(1/(I616*24)/3.6),"")</f>
        <v>1.0900881880044824</v>
      </c>
      <c r="O616" s="2356" t="s">
        <v>259</v>
      </c>
      <c r="P616" s="291" t="str">
        <f>IFERROR(VLOOKUP(F616,[1]Trainingsarten!$A$9:$N$84,12,FALSE),"")</f>
        <v/>
      </c>
      <c r="Q616" s="292" t="s">
        <v>14</v>
      </c>
      <c r="R616" s="292" t="str">
        <f>IFERROR(VLOOKUP(F616,[1]Trainingsarten!$A$9:$N$84,14,FALSE),"")</f>
        <v/>
      </c>
      <c r="S616" s="293"/>
      <c r="T616" s="362">
        <f>T615+(K616-T615)/7</f>
        <v>31.594993916998689</v>
      </c>
      <c r="U616" s="80">
        <f>U615+(K616-U615)/42</f>
        <v>24.180727757198088</v>
      </c>
      <c r="V616" s="294">
        <f t="shared" si="45"/>
        <v>-6.5415441437589656</v>
      </c>
      <c r="W616" s="297">
        <f t="shared" si="44"/>
        <v>1.3066188178556177</v>
      </c>
    </row>
    <row r="617" spans="2:23" ht="16" thickBot="1" x14ac:dyDescent="0.25">
      <c r="B617" s="24">
        <f>SUM(H615:H621)</f>
        <v>48.37</v>
      </c>
      <c r="C617" s="298">
        <v>43705</v>
      </c>
      <c r="D617" s="294" t="s">
        <v>172</v>
      </c>
      <c r="E617" s="2131"/>
      <c r="F617" s="1475" t="s">
        <v>166</v>
      </c>
      <c r="G617" s="556">
        <v>4.4166666666666667E-2</v>
      </c>
      <c r="H617" s="1187">
        <v>11.57</v>
      </c>
      <c r="I617" s="328">
        <f t="shared" si="46"/>
        <v>3.8173437049841543E-3</v>
      </c>
      <c r="J617" s="1191">
        <v>146</v>
      </c>
      <c r="K617" s="490">
        <v>71</v>
      </c>
      <c r="L617" s="491">
        <v>211</v>
      </c>
      <c r="M617" s="1190"/>
      <c r="N617" s="127">
        <f>IFERROR((L617/67)/(1/(I617*24)/3.6),"")</f>
        <v>1.0386821295424347</v>
      </c>
      <c r="O617" s="2356" t="s">
        <v>164</v>
      </c>
      <c r="P617" s="291" t="str">
        <f>IFERROR(VLOOKUP(F617,[1]Trainingsarten!$A$9:$N$84,12,FALSE),"")</f>
        <v/>
      </c>
      <c r="Q617" s="292" t="s">
        <v>14</v>
      </c>
      <c r="R617" s="292" t="str">
        <f>IFERROR(VLOOKUP(F617,[1]Trainingsarten!$A$9:$N$84,14,FALSE),"")</f>
        <v/>
      </c>
      <c r="S617" s="293">
        <f>IFERROR(L617/J617,"")</f>
        <v>1.4452054794520548</v>
      </c>
      <c r="T617" s="362">
        <f>T616+(K617-T616)/7</f>
        <v>37.224280500284593</v>
      </c>
      <c r="U617" s="80">
        <f>U616+(K617-U616)/42</f>
        <v>25.295472334407659</v>
      </c>
      <c r="V617" s="294">
        <f t="shared" si="45"/>
        <v>-7.4142661598006008</v>
      </c>
      <c r="W617" s="297">
        <f t="shared" ref="W617:W680" si="47">T617/U617</f>
        <v>1.4715787872302748</v>
      </c>
    </row>
    <row r="618" spans="2:23" ht="15" x14ac:dyDescent="0.2">
      <c r="B618" s="26" t="s">
        <v>9</v>
      </c>
      <c r="C618" s="298">
        <v>43706</v>
      </c>
      <c r="D618" s="294"/>
      <c r="E618" s="2131"/>
      <c r="F618" s="1475"/>
      <c r="G618" s="556"/>
      <c r="H618" s="1187" t="str">
        <f>IFERROR(VLOOKUP(F618,[1]Trainingsarten!$A$9:$K$84,10,FALSE),"")</f>
        <v/>
      </c>
      <c r="I618" s="328" t="str">
        <f t="shared" si="46"/>
        <v/>
      </c>
      <c r="J618" s="1191"/>
      <c r="K618" s="490" t="str">
        <f>IFERROR(VLOOKUP(F618,[1]Trainingsarten!$A$9:$K$84,11,FALSE),"0")</f>
        <v>0</v>
      </c>
      <c r="L618" s="491"/>
      <c r="M618" s="1190"/>
      <c r="N618" s="127" t="str">
        <f>IFERROR((L618/67)/(1/(I618*24)/3.6),"")</f>
        <v/>
      </c>
      <c r="O618" s="2356"/>
      <c r="P618" s="291" t="str">
        <f>IFERROR(VLOOKUP(F618,[1]Trainingsarten!$A$9:$N$84,12,FALSE),"")</f>
        <v/>
      </c>
      <c r="Q618" s="292" t="s">
        <v>14</v>
      </c>
      <c r="R618" s="292" t="str">
        <f>IFERROR(VLOOKUP(F618,[1]Trainingsarten!$A$9:$N$84,14,FALSE),"")</f>
        <v/>
      </c>
      <c r="S618" s="293" t="str">
        <f>IFERROR(L618/J618,"")</f>
        <v/>
      </c>
      <c r="T618" s="362">
        <f>T617+(K618-T617)/7</f>
        <v>31.906526143101079</v>
      </c>
      <c r="U618" s="80">
        <f>U617+(K618-U617)/42</f>
        <v>24.69319918358843</v>
      </c>
      <c r="V618" s="294">
        <f t="shared" si="45"/>
        <v>-11.928808165876934</v>
      </c>
      <c r="W618" s="297">
        <f t="shared" si="47"/>
        <v>1.2921179595192658</v>
      </c>
    </row>
    <row r="619" spans="2:23" ht="16" thickBot="1" x14ac:dyDescent="0.25">
      <c r="B619" s="27">
        <f>SUM(K615:K621)</f>
        <v>267</v>
      </c>
      <c r="C619" s="298">
        <v>43707</v>
      </c>
      <c r="D619" s="294" t="s">
        <v>173</v>
      </c>
      <c r="E619" s="2131"/>
      <c r="F619" s="1475" t="s">
        <v>91</v>
      </c>
      <c r="G619" s="556">
        <v>4.148148148148148E-2</v>
      </c>
      <c r="H619" s="1187">
        <v>10.75</v>
      </c>
      <c r="I619" s="328">
        <f t="shared" si="46"/>
        <v>3.8587424633936261E-3</v>
      </c>
      <c r="J619" s="1191">
        <v>129</v>
      </c>
      <c r="K619" s="490">
        <v>60</v>
      </c>
      <c r="L619" s="491">
        <v>213</v>
      </c>
      <c r="M619" s="1190"/>
      <c r="N619" s="127">
        <f>IFERROR((L619/67)/(1/(I619*24)/3.6),"")</f>
        <v>1.0598986463033671</v>
      </c>
      <c r="O619" s="2356" t="s">
        <v>262</v>
      </c>
      <c r="P619" s="291" t="str">
        <f>IFERROR(VLOOKUP(F619,[1]Trainingsarten!$A$9:$N$84,12,FALSE),"")</f>
        <v/>
      </c>
      <c r="Q619" s="292" t="s">
        <v>14</v>
      </c>
      <c r="R619" s="292" t="str">
        <f>IFERROR(VLOOKUP(F619,[1]Trainingsarten!$A$9:$N$84,14,FALSE),"")</f>
        <v/>
      </c>
      <c r="S619" s="293">
        <f>IFERROR(L619/J619,"")</f>
        <v>1.6511627906976745</v>
      </c>
      <c r="T619" s="362">
        <f>T618+(K619-T618)/7</f>
        <v>35.919879551229499</v>
      </c>
      <c r="U619" s="80">
        <f>U618+(K619-U618)/42</f>
        <v>25.533837298264896</v>
      </c>
      <c r="V619" s="294">
        <f t="shared" si="45"/>
        <v>-7.2133269595126492</v>
      </c>
      <c r="W619" s="297">
        <f t="shared" si="47"/>
        <v>1.4067560285453204</v>
      </c>
    </row>
    <row r="620" spans="2:23" ht="15" x14ac:dyDescent="0.2">
      <c r="B620" s="28" t="s">
        <v>20</v>
      </c>
      <c r="C620" s="298">
        <v>43708</v>
      </c>
      <c r="D620" s="294"/>
      <c r="E620" s="2131"/>
      <c r="F620" s="1475"/>
      <c r="G620" s="556"/>
      <c r="H620" s="1187" t="str">
        <f>IFERROR(VLOOKUP(F620,[1]Trainingsarten!$A$9:$K$84,10,FALSE),"")</f>
        <v/>
      </c>
      <c r="I620" s="328" t="str">
        <f t="shared" si="46"/>
        <v/>
      </c>
      <c r="J620" s="1191"/>
      <c r="K620" s="490" t="str">
        <f>IFERROR(VLOOKUP(F620,[1]Trainingsarten!$A$9:$K$84,11,FALSE),"0")</f>
        <v>0</v>
      </c>
      <c r="L620" s="491"/>
      <c r="M620" s="1190"/>
      <c r="N620" s="127" t="str">
        <f>IFERROR((L620/67)/(1/(I620*24)/3.6),"")</f>
        <v/>
      </c>
      <c r="O620" s="2356"/>
      <c r="P620" s="291" t="str">
        <f>IFERROR(VLOOKUP(F620,[1]Trainingsarten!$A$9:$N$84,12,FALSE),"")</f>
        <v/>
      </c>
      <c r="Q620" s="292" t="s">
        <v>14</v>
      </c>
      <c r="R620" s="292" t="str">
        <f>IFERROR(VLOOKUP(F620,[1]Trainingsarten!$A$9:$N$84,14,FALSE),"")</f>
        <v/>
      </c>
      <c r="S620" s="293" t="str">
        <f>IFERROR(L620/J620,"")</f>
        <v/>
      </c>
      <c r="T620" s="362">
        <f>T619+(K620-T619)/7</f>
        <v>30.788468186768142</v>
      </c>
      <c r="U620" s="80">
        <f>U619+(K620-U619)/42</f>
        <v>24.925888791163352</v>
      </c>
      <c r="V620" s="294">
        <f t="shared" si="45"/>
        <v>-10.386042252964604</v>
      </c>
      <c r="W620" s="297">
        <f t="shared" si="47"/>
        <v>1.2352004153080862</v>
      </c>
    </row>
    <row r="621" spans="2:23" ht="16" thickBot="1" x14ac:dyDescent="0.25">
      <c r="B621" s="29">
        <f>AVERAGE(W615:W621)</f>
        <v>1.356796760237462</v>
      </c>
      <c r="C621" s="133">
        <v>43709</v>
      </c>
      <c r="D621" s="80" t="s">
        <v>174</v>
      </c>
      <c r="E621" s="2135"/>
      <c r="F621" s="1477" t="s">
        <v>115</v>
      </c>
      <c r="G621" s="1192">
        <v>6.33912037037037E-2</v>
      </c>
      <c r="H621" s="1193">
        <v>16.86</v>
      </c>
      <c r="I621" s="1257">
        <f t="shared" si="46"/>
        <v>3.7598578709195554E-3</v>
      </c>
      <c r="J621" s="1258">
        <v>141</v>
      </c>
      <c r="K621" s="533">
        <v>97</v>
      </c>
      <c r="L621" s="534">
        <v>219</v>
      </c>
      <c r="M621" s="684"/>
      <c r="N621" s="77">
        <f>IFERROR((L621/67)/(1/(I621*24)/3.6),"")</f>
        <v>1.0618287565730069</v>
      </c>
      <c r="O621" s="2357" t="s">
        <v>259</v>
      </c>
      <c r="P621" s="1194" t="str">
        <f>IFERROR(VLOOKUP(F621,[1]Trainingsarten!$A$9:$N$84,12,FALSE),"")</f>
        <v/>
      </c>
      <c r="Q621" s="1259" t="s">
        <v>14</v>
      </c>
      <c r="R621" s="1259" t="str">
        <f>IFERROR(VLOOKUP(F621,[1]Trainingsarten!$A$9:$N$84,14,FALSE),"")</f>
        <v/>
      </c>
      <c r="S621" s="43">
        <f>IFERROR(L621/J621,"")</f>
        <v>1.553191489361702</v>
      </c>
      <c r="T621" s="68">
        <f>T620+(K621-T620)/7</f>
        <v>40.247258445801265</v>
      </c>
      <c r="U621" s="1195">
        <f>U620+(K621-U620)/42</f>
        <v>26.641939058040414</v>
      </c>
      <c r="V621" s="1195">
        <f t="shared" si="45"/>
        <v>-5.86257939560479</v>
      </c>
      <c r="W621" s="845">
        <f t="shared" si="47"/>
        <v>1.5106730166344566</v>
      </c>
    </row>
    <row r="622" spans="2:23" ht="16" thickBot="1" x14ac:dyDescent="0.25">
      <c r="B622" s="1584">
        <f>B615+1</f>
        <v>36</v>
      </c>
      <c r="C622" s="1585">
        <v>43710</v>
      </c>
      <c r="D622" s="1586"/>
      <c r="E622" s="2168"/>
      <c r="F622" s="1587"/>
      <c r="G622" s="1588"/>
      <c r="H622" s="1589" t="str">
        <f>IFERROR(VLOOKUP(F622,[1]Trainingsarten!$A$9:$K$84,10,FALSE),"")</f>
        <v/>
      </c>
      <c r="I622" s="1590" t="str">
        <f t="shared" si="46"/>
        <v/>
      </c>
      <c r="J622" s="1591"/>
      <c r="K622" s="1592" t="str">
        <f>IFERROR(VLOOKUP(F622,[1]Trainingsarten!$A$9:$K$84,11,FALSE),"0")</f>
        <v>0</v>
      </c>
      <c r="L622" s="1591"/>
      <c r="M622" s="1593"/>
      <c r="N622" s="1594" t="str">
        <f>IFERROR((L622/67)/(1/(I622*24)/3.6),"")</f>
        <v/>
      </c>
      <c r="O622" s="2384"/>
      <c r="P622" s="1595" t="str">
        <f>IFERROR(VLOOKUP(F622,[1]Trainingsarten!$A$9:$N$84,12,FALSE),"")</f>
        <v/>
      </c>
      <c r="Q622" s="1596" t="s">
        <v>14</v>
      </c>
      <c r="R622" s="1596" t="str">
        <f>IFERROR(VLOOKUP(F622,[1]Trainingsarten!$A$9:$N$84,14,FALSE),"")</f>
        <v/>
      </c>
      <c r="S622" s="1597" t="str">
        <f>IFERROR(L622/J622,"")</f>
        <v/>
      </c>
      <c r="T622" s="1209">
        <f>T621+(K622-T621)/7</f>
        <v>34.497650096401081</v>
      </c>
      <c r="U622" s="1210">
        <f>U621+(K622-U621)/42</f>
        <v>26.00760717570612</v>
      </c>
      <c r="V622" s="1598">
        <f t="shared" si="45"/>
        <v>-13.605319387760851</v>
      </c>
      <c r="W622" s="322">
        <f t="shared" si="47"/>
        <v>1.3264445999717178</v>
      </c>
    </row>
    <row r="623" spans="2:23" ht="15" x14ac:dyDescent="0.2">
      <c r="B623" s="1599" t="s">
        <v>19</v>
      </c>
      <c r="C623" s="7">
        <v>43711</v>
      </c>
      <c r="D623" s="5"/>
      <c r="E623" s="2098"/>
      <c r="F623" s="1475"/>
      <c r="G623" s="556"/>
      <c r="H623" s="1187" t="str">
        <f>IFERROR(VLOOKUP(F623,[1]Trainingsarten!$A$9:$K$84,10,FALSE),"")</f>
        <v/>
      </c>
      <c r="I623" s="656" t="str">
        <f t="shared" si="46"/>
        <v/>
      </c>
      <c r="J623" s="491"/>
      <c r="K623" s="490" t="str">
        <f>IFERROR(VLOOKUP(F623,[1]Trainingsarten!$A$9:$K$84,11,FALSE),"0")</f>
        <v>0</v>
      </c>
      <c r="L623" s="491"/>
      <c r="M623" s="1190"/>
      <c r="N623" s="127" t="str">
        <f>IFERROR((L623/67)/(1/(I623*24)/3.6),"")</f>
        <v/>
      </c>
      <c r="O623" s="2356"/>
      <c r="P623" s="291" t="str">
        <f>IFERROR(VLOOKUP(F623,[1]Trainingsarten!$A$9:$N$84,12,FALSE),"")</f>
        <v/>
      </c>
      <c r="Q623" s="292" t="s">
        <v>14</v>
      </c>
      <c r="R623" s="292" t="str">
        <f>IFERROR(VLOOKUP(F623,[1]Trainingsarten!$A$9:$N$84,14,FALSE),"")</f>
        <v/>
      </c>
      <c r="S623" s="293" t="str">
        <f>IFERROR(L623/J623,"")</f>
        <v/>
      </c>
      <c r="T623" s="362">
        <f>T622+(K623-T622)/7</f>
        <v>29.569414368343786</v>
      </c>
      <c r="U623" s="80">
        <f>U622+(K623-U622)/42</f>
        <v>25.388378433427402</v>
      </c>
      <c r="V623" s="294">
        <f t="shared" si="45"/>
        <v>-8.490042920694961</v>
      </c>
      <c r="W623" s="297">
        <f t="shared" si="47"/>
        <v>1.1646830633898011</v>
      </c>
    </row>
    <row r="624" spans="2:23" ht="16" thickBot="1" x14ac:dyDescent="0.25">
      <c r="B624" s="24">
        <f>SUM(H622:H628)</f>
        <v>33.78</v>
      </c>
      <c r="C624" s="298">
        <v>43712</v>
      </c>
      <c r="D624" s="295" t="s">
        <v>176</v>
      </c>
      <c r="E624" s="2111"/>
      <c r="F624" s="1475" t="s">
        <v>91</v>
      </c>
      <c r="G624" s="556">
        <v>4.02662037037037E-2</v>
      </c>
      <c r="H624" s="1187">
        <v>10.5</v>
      </c>
      <c r="I624" s="656">
        <f t="shared" si="46"/>
        <v>3.834876543209876E-3</v>
      </c>
      <c r="J624" s="491">
        <v>141</v>
      </c>
      <c r="K624" s="490">
        <v>59</v>
      </c>
      <c r="L624" s="491">
        <v>215</v>
      </c>
      <c r="M624" s="1190"/>
      <c r="N624" s="127">
        <f>IFERROR((L624/67)/(1/(I624*24)/3.6),"")</f>
        <v>1.0632338308457712</v>
      </c>
      <c r="O624" s="2356" t="s">
        <v>259</v>
      </c>
      <c r="P624" s="291" t="str">
        <f>IFERROR(VLOOKUP(F624,[1]Trainingsarten!$A$9:$N$84,12,FALSE),"")</f>
        <v/>
      </c>
      <c r="Q624" s="292" t="s">
        <v>14</v>
      </c>
      <c r="R624" s="292" t="str">
        <f>IFERROR(VLOOKUP(F624,[1]Trainingsarten!$A$9:$N$84,14,FALSE),"")</f>
        <v/>
      </c>
      <c r="S624" s="293">
        <f>IFERROR(L624/J624,"")</f>
        <v>1.5248226950354611</v>
      </c>
      <c r="T624" s="362">
        <f>T623+(K624-T623)/7</f>
        <v>33.773783744294676</v>
      </c>
      <c r="U624" s="80">
        <f>U623+(K624-U623)/42</f>
        <v>26.188655137393415</v>
      </c>
      <c r="V624" s="294">
        <f t="shared" si="45"/>
        <v>-4.1810359349163839</v>
      </c>
      <c r="W624" s="297">
        <f t="shared" si="47"/>
        <v>1.2896341399398876</v>
      </c>
    </row>
    <row r="625" spans="2:23" ht="15" x14ac:dyDescent="0.2">
      <c r="B625" s="26" t="s">
        <v>9</v>
      </c>
      <c r="C625" s="298">
        <v>43713</v>
      </c>
      <c r="D625" s="295"/>
      <c r="E625" s="2111"/>
      <c r="F625" s="1475"/>
      <c r="G625" s="556"/>
      <c r="H625" s="1187" t="str">
        <f>IFERROR(VLOOKUP(F625,[1]Trainingsarten!$A$9:$K$84,10,FALSE),"")</f>
        <v/>
      </c>
      <c r="I625" s="656" t="str">
        <f t="shared" si="46"/>
        <v/>
      </c>
      <c r="J625" s="491"/>
      <c r="K625" s="490" t="str">
        <f>IFERROR(VLOOKUP(F625,[1]Trainingsarten!$A$9:$K$84,11,FALSE),"0")</f>
        <v>0</v>
      </c>
      <c r="L625" s="491"/>
      <c r="M625" s="1190"/>
      <c r="N625" s="127" t="str">
        <f>IFERROR((L625/67)/(1/(I625*24)/3.6),"")</f>
        <v/>
      </c>
      <c r="O625" s="2356"/>
      <c r="P625" s="291" t="str">
        <f>IFERROR(VLOOKUP(F625,[1]Trainingsarten!$A$9:$N$84,12,FALSE),"")</f>
        <v/>
      </c>
      <c r="Q625" s="292" t="s">
        <v>14</v>
      </c>
      <c r="R625" s="292" t="str">
        <f>IFERROR(VLOOKUP(F625,[1]Trainingsarten!$A$9:$N$84,14,FALSE),"")</f>
        <v/>
      </c>
      <c r="S625" s="293" t="str">
        <f>IFERROR(L625/J625,"")</f>
        <v/>
      </c>
      <c r="T625" s="362">
        <f>T624+(K625-T624)/7</f>
        <v>28.948957495109724</v>
      </c>
      <c r="U625" s="80">
        <f>U624+(K625-U624)/42</f>
        <v>25.565115729360237</v>
      </c>
      <c r="V625" s="294">
        <f t="shared" si="45"/>
        <v>-7.5851286069012609</v>
      </c>
      <c r="W625" s="297">
        <f t="shared" si="47"/>
        <v>1.1323616838496575</v>
      </c>
    </row>
    <row r="626" spans="2:23" ht="16" thickBot="1" x14ac:dyDescent="0.25">
      <c r="B626" s="27">
        <f>SUM(K622:K628)</f>
        <v>191</v>
      </c>
      <c r="C626" s="298">
        <v>43714</v>
      </c>
      <c r="D626" s="295" t="s">
        <v>177</v>
      </c>
      <c r="E626" s="2111"/>
      <c r="F626" s="1475" t="s">
        <v>212</v>
      </c>
      <c r="G626" s="556">
        <v>3.5520833333333328E-2</v>
      </c>
      <c r="H626" s="1187">
        <v>10.11</v>
      </c>
      <c r="I626" s="656">
        <f t="shared" si="46"/>
        <v>3.5134355423672927E-3</v>
      </c>
      <c r="J626" s="491">
        <v>147</v>
      </c>
      <c r="K626" s="490">
        <v>60</v>
      </c>
      <c r="L626" s="491">
        <v>231</v>
      </c>
      <c r="M626" s="1190"/>
      <c r="N626" s="127">
        <f>IFERROR((L626/67)/(1/(I626*24)/3.6),"")</f>
        <v>1.0466052526684084</v>
      </c>
      <c r="O626" s="2356" t="s">
        <v>262</v>
      </c>
      <c r="P626" s="291" t="str">
        <f>IFERROR(VLOOKUP(F626,[1]Trainingsarten!$A$9:$N$84,12,FALSE),"")</f>
        <v/>
      </c>
      <c r="Q626" s="292" t="s">
        <v>14</v>
      </c>
      <c r="R626" s="292" t="str">
        <f>IFERROR(VLOOKUP(F626,[1]Trainingsarten!$A$9:$N$84,14,FALSE),"")</f>
        <v/>
      </c>
      <c r="S626" s="293">
        <f>IFERROR(L626/J626,"")</f>
        <v>1.5714285714285714</v>
      </c>
      <c r="T626" s="362">
        <f>T625+(K626-T625)/7</f>
        <v>33.384820710094047</v>
      </c>
      <c r="U626" s="80">
        <f>U625+(K626-U625)/42</f>
        <v>26.384993926280231</v>
      </c>
      <c r="V626" s="294">
        <f t="shared" si="45"/>
        <v>-3.3838417657494873</v>
      </c>
      <c r="W626" s="297">
        <f t="shared" si="47"/>
        <v>1.2652957511899134</v>
      </c>
    </row>
    <row r="627" spans="2:23" ht="15" x14ac:dyDescent="0.2">
      <c r="B627" s="28" t="s">
        <v>20</v>
      </c>
      <c r="C627" s="298">
        <v>43715</v>
      </c>
      <c r="D627" s="295"/>
      <c r="E627" s="2111"/>
      <c r="F627" s="1475"/>
      <c r="G627" s="556"/>
      <c r="H627" s="1187" t="str">
        <f>IFERROR(VLOOKUP(F627,[1]Trainingsarten!$A$9:$K$84,10,FALSE),"")</f>
        <v/>
      </c>
      <c r="I627" s="656" t="str">
        <f t="shared" si="46"/>
        <v/>
      </c>
      <c r="J627" s="491"/>
      <c r="K627" s="490" t="str">
        <f>IFERROR(VLOOKUP(F627,[1]Trainingsarten!$A$9:$K$84,11,FALSE),"0")</f>
        <v>0</v>
      </c>
      <c r="L627" s="491"/>
      <c r="M627" s="1190"/>
      <c r="N627" s="127" t="str">
        <f>IFERROR((L627/67)/(1/(I627*24)/3.6),"")</f>
        <v/>
      </c>
      <c r="O627" s="2356"/>
      <c r="P627" s="291" t="str">
        <f>IFERROR(VLOOKUP(F627,[1]Trainingsarten!$A$9:$N$84,12,FALSE),"")</f>
        <v/>
      </c>
      <c r="Q627" s="292" t="s">
        <v>14</v>
      </c>
      <c r="R627" s="292" t="str">
        <f>IFERROR(VLOOKUP(F627,[1]Trainingsarten!$A$9:$N$84,14,FALSE),"")</f>
        <v/>
      </c>
      <c r="S627" s="293" t="str">
        <f>IFERROR(L627/J627,"")</f>
        <v/>
      </c>
      <c r="T627" s="362">
        <f>T626+(K627-T626)/7</f>
        <v>28.615560608652039</v>
      </c>
      <c r="U627" s="80">
        <f>U626+(K627-U626)/42</f>
        <v>25.75677978517832</v>
      </c>
      <c r="V627" s="294">
        <f t="shared" si="45"/>
        <v>-6.9998267838138162</v>
      </c>
      <c r="W627" s="297">
        <f t="shared" si="47"/>
        <v>1.1109913912887044</v>
      </c>
    </row>
    <row r="628" spans="2:23" ht="16" thickBot="1" x14ac:dyDescent="0.25">
      <c r="B628" s="29">
        <f>AVERAGE(W622:W628)</f>
        <v>1.2265171119070719</v>
      </c>
      <c r="C628" s="247">
        <v>43716</v>
      </c>
      <c r="D628" s="45" t="s">
        <v>178</v>
      </c>
      <c r="E628" s="2109"/>
      <c r="F628" s="1496" t="s">
        <v>131</v>
      </c>
      <c r="G628" s="560">
        <v>5.1053240740740746E-2</v>
      </c>
      <c r="H628" s="1215">
        <v>13.17</v>
      </c>
      <c r="I628" s="661">
        <f t="shared" si="46"/>
        <v>3.8764799347563209E-3</v>
      </c>
      <c r="J628" s="502">
        <v>135</v>
      </c>
      <c r="K628" s="501">
        <v>72</v>
      </c>
      <c r="L628" s="502">
        <v>213</v>
      </c>
      <c r="M628" s="1216"/>
      <c r="N628" s="40">
        <f>IFERROR((L628/67)/(1/(I628*24)/3.6),"")</f>
        <v>1.0647706796314556</v>
      </c>
      <c r="O628" s="2359" t="s">
        <v>259</v>
      </c>
      <c r="P628" s="313" t="str">
        <f>IFERROR(VLOOKUP(F628,[1]Trainingsarten!$A$9:$N$84,12,FALSE),"")</f>
        <v/>
      </c>
      <c r="Q628" s="314" t="s">
        <v>14</v>
      </c>
      <c r="R628" s="314" t="str">
        <f>IFERROR(VLOOKUP(F628,[1]Trainingsarten!$A$9:$N$84,14,FALSE),"")</f>
        <v/>
      </c>
      <c r="S628" s="43">
        <f>IFERROR(L628/J628,"")</f>
        <v>1.5777777777777777</v>
      </c>
      <c r="T628" s="45">
        <f>T627+(K628-T627)/7</f>
        <v>34.813337664558894</v>
      </c>
      <c r="U628" s="315">
        <f>U627+(K628-U627)/42</f>
        <v>26.85780883791217</v>
      </c>
      <c r="V628" s="315">
        <f t="shared" si="45"/>
        <v>-2.8587808234737189</v>
      </c>
      <c r="W628" s="82">
        <f t="shared" si="47"/>
        <v>1.2962091537198221</v>
      </c>
    </row>
    <row r="629" spans="2:23" ht="16" thickBot="1" x14ac:dyDescent="0.25">
      <c r="B629" s="1600">
        <f>B622+1</f>
        <v>37</v>
      </c>
      <c r="C629" s="358">
        <v>43717</v>
      </c>
      <c r="D629" s="50"/>
      <c r="E629" s="2101"/>
      <c r="F629" s="1499"/>
      <c r="G629" s="1184"/>
      <c r="H629" s="1185" t="str">
        <f>IFERROR(VLOOKUP(F629,[1]Trainingsarten!$A$9:$K$84,10,FALSE),"")</f>
        <v/>
      </c>
      <c r="I629" s="54" t="str">
        <f t="shared" si="46"/>
        <v/>
      </c>
      <c r="J629" s="1219"/>
      <c r="K629" s="512" t="str">
        <f>IFERROR(VLOOKUP(F629,[1]Trainingsarten!$A$9:$K$84,11,FALSE),"0")</f>
        <v>0</v>
      </c>
      <c r="L629" s="513"/>
      <c r="M629" s="761"/>
      <c r="N629" s="59" t="str">
        <f>IFERROR((L629/67)/(1/(I629*24)/3.6),"")</f>
        <v/>
      </c>
      <c r="O629" s="2355"/>
      <c r="P629" s="319" t="str">
        <f>IFERROR(VLOOKUP(F629,[1]Trainingsarten!$A$9:$N$84,12,FALSE),"")</f>
        <v/>
      </c>
      <c r="Q629" s="61" t="s">
        <v>14</v>
      </c>
      <c r="R629" s="61" t="str">
        <f>IFERROR(VLOOKUP(F629,[1]Trainingsarten!$A$9:$N$84,14,FALSE),"")</f>
        <v/>
      </c>
      <c r="S629" s="1601" t="str">
        <f>IFERROR(L629/J629,"")</f>
        <v/>
      </c>
      <c r="T629" s="2">
        <f>T628+(K629-T628)/7</f>
        <v>29.840003712479053</v>
      </c>
      <c r="U629" s="3">
        <f>U628+(K629-U628)/42</f>
        <v>26.218337198914263</v>
      </c>
      <c r="V629" s="321">
        <f t="shared" si="45"/>
        <v>-7.9555288266467237</v>
      </c>
      <c r="W629" s="1602">
        <f t="shared" si="47"/>
        <v>1.1381348666808193</v>
      </c>
    </row>
    <row r="630" spans="2:23" ht="15" x14ac:dyDescent="0.2">
      <c r="B630" s="1603" t="s">
        <v>19</v>
      </c>
      <c r="C630" s="298">
        <v>43718</v>
      </c>
      <c r="D630" s="295"/>
      <c r="E630" s="2111"/>
      <c r="F630" s="1475"/>
      <c r="G630" s="556"/>
      <c r="H630" s="1187" t="str">
        <f>IFERROR(VLOOKUP(F630,[1]Trainingsarten!$A$9:$K$84,10,FALSE),"")</f>
        <v/>
      </c>
      <c r="I630" s="328" t="str">
        <f t="shared" si="46"/>
        <v/>
      </c>
      <c r="J630" s="1191"/>
      <c r="K630" s="490" t="str">
        <f>IFERROR(VLOOKUP(F630,[1]Trainingsarten!$A$9:$K$84,11,FALSE),"0")</f>
        <v>0</v>
      </c>
      <c r="L630" s="491"/>
      <c r="M630" s="1190"/>
      <c r="N630" s="127" t="str">
        <f>IFERROR((L630/67)/(1/(I630*24)/3.6),"")</f>
        <v/>
      </c>
      <c r="O630" s="2356"/>
      <c r="P630" s="291" t="str">
        <f>IFERROR(VLOOKUP(F630,[1]Trainingsarten!$A$9:$N$84,12,FALSE),"")</f>
        <v/>
      </c>
      <c r="Q630" s="292" t="s">
        <v>14</v>
      </c>
      <c r="R630" s="292" t="str">
        <f>IFERROR(VLOOKUP(F630,[1]Trainingsarten!$A$9:$N$84,14,FALSE),"")</f>
        <v/>
      </c>
      <c r="S630" s="293" t="str">
        <f>IFERROR(L630/J630,"")</f>
        <v/>
      </c>
      <c r="T630" s="362">
        <f>T629+(K630-T629)/7</f>
        <v>25.57714603926776</v>
      </c>
      <c r="U630" s="80">
        <f>U629+(K630-U629)/42</f>
        <v>25.594091075130589</v>
      </c>
      <c r="V630" s="294">
        <f t="shared" si="45"/>
        <v>-3.6216665135647901</v>
      </c>
      <c r="W630" s="297">
        <f t="shared" si="47"/>
        <v>0.99933793171974394</v>
      </c>
    </row>
    <row r="631" spans="2:23" ht="16" thickBot="1" x14ac:dyDescent="0.25">
      <c r="B631" s="24">
        <f>SUM(H629:H635)</f>
        <v>20.700000000000003</v>
      </c>
      <c r="C631" s="298">
        <v>43719</v>
      </c>
      <c r="D631" s="295">
        <v>122</v>
      </c>
      <c r="E631" s="2111"/>
      <c r="F631" s="1475" t="s">
        <v>91</v>
      </c>
      <c r="G631" s="556">
        <v>3.7222222222222219E-2</v>
      </c>
      <c r="H631" s="1187">
        <v>9.9700000000000006</v>
      </c>
      <c r="I631" s="328">
        <f t="shared" si="46"/>
        <v>3.7334224896912955E-3</v>
      </c>
      <c r="J631" s="1191">
        <v>138</v>
      </c>
      <c r="K631" s="490">
        <v>58</v>
      </c>
      <c r="L631" s="491">
        <v>222</v>
      </c>
      <c r="M631" s="1190"/>
      <c r="N631" s="127">
        <f>IFERROR((L631/67)/(1/(I631*24)/3.6),"")</f>
        <v>1.0688064192577731</v>
      </c>
      <c r="O631" s="2356" t="s">
        <v>259</v>
      </c>
      <c r="P631" s="291" t="str">
        <f>IFERROR(VLOOKUP(F631,[1]Trainingsarten!$A$9:$N$84,12,FALSE),"")</f>
        <v/>
      </c>
      <c r="Q631" s="292" t="s">
        <v>14</v>
      </c>
      <c r="R631" s="292" t="str">
        <f>IFERROR(VLOOKUP(F631,[1]Trainingsarten!$A$9:$N$84,14,FALSE),"")</f>
        <v/>
      </c>
      <c r="S631" s="293">
        <f>IFERROR(L631/J631,"")</f>
        <v>1.6086956521739131</v>
      </c>
      <c r="T631" s="362">
        <f>T630+(K631-T630)/7</f>
        <v>30.208982319372367</v>
      </c>
      <c r="U631" s="80">
        <f>U630+(K631-U630)/42</f>
        <v>26.365660335246528</v>
      </c>
      <c r="V631" s="294">
        <f t="shared" si="45"/>
        <v>1.6945035862828917E-2</v>
      </c>
      <c r="W631" s="297">
        <f t="shared" si="47"/>
        <v>1.1457699877513765</v>
      </c>
    </row>
    <row r="632" spans="2:23" ht="15" x14ac:dyDescent="0.2">
      <c r="B632" s="26" t="s">
        <v>9</v>
      </c>
      <c r="C632" s="298">
        <v>43720</v>
      </c>
      <c r="D632" s="295"/>
      <c r="E632" s="2111"/>
      <c r="F632" s="1475"/>
      <c r="G632" s="556"/>
      <c r="H632" s="1187" t="str">
        <f>IFERROR(VLOOKUP(F632,[1]Trainingsarten!$A$9:$K$84,10,FALSE),"")</f>
        <v/>
      </c>
      <c r="I632" s="328" t="str">
        <f t="shared" si="46"/>
        <v/>
      </c>
      <c r="J632" s="1191"/>
      <c r="K632" s="490" t="str">
        <f>IFERROR(VLOOKUP(F632,[1]Trainingsarten!$A$9:$K$84,11,FALSE),"0")</f>
        <v>0</v>
      </c>
      <c r="L632" s="491"/>
      <c r="M632" s="1190"/>
      <c r="N632" s="127" t="str">
        <f>IFERROR((L632/67)/(1/(I632*24)/3.6),"")</f>
        <v/>
      </c>
      <c r="O632" s="2356"/>
      <c r="P632" s="291" t="str">
        <f>IFERROR(VLOOKUP(F632,[1]Trainingsarten!$A$9:$N$84,12,FALSE),"")</f>
        <v/>
      </c>
      <c r="Q632" s="292" t="s">
        <v>14</v>
      </c>
      <c r="R632" s="292" t="str">
        <f>IFERROR(VLOOKUP(F632,[1]Trainingsarten!$A$9:$N$84,14,FALSE),"")</f>
        <v/>
      </c>
      <c r="S632" s="293" t="str">
        <f>IFERROR(L632/J632,"")</f>
        <v/>
      </c>
      <c r="T632" s="362">
        <f>T631+(K632-T631)/7</f>
        <v>25.893413416604886</v>
      </c>
      <c r="U632" s="80">
        <f>U631+(K632-U631)/42</f>
        <v>25.737906517740658</v>
      </c>
      <c r="V632" s="294">
        <f t="shared" si="45"/>
        <v>-3.8433219841258399</v>
      </c>
      <c r="W632" s="297">
        <f t="shared" si="47"/>
        <v>1.0060419404646233</v>
      </c>
    </row>
    <row r="633" spans="2:23" ht="16" thickBot="1" x14ac:dyDescent="0.25">
      <c r="B633" s="27">
        <f>SUM(K629:K635)</f>
        <v>122</v>
      </c>
      <c r="C633" s="298">
        <v>43721</v>
      </c>
      <c r="D633" s="295"/>
      <c r="E633" s="2111"/>
      <c r="F633" s="1475"/>
      <c r="G633" s="556"/>
      <c r="H633" s="1187" t="str">
        <f>IFERROR(VLOOKUP(F633,[1]Trainingsarten!$A$9:$K$84,10,FALSE),"")</f>
        <v/>
      </c>
      <c r="I633" s="328" t="str">
        <f t="shared" si="46"/>
        <v/>
      </c>
      <c r="J633" s="1191"/>
      <c r="K633" s="490" t="str">
        <f>IFERROR(VLOOKUP(F633,[1]Trainingsarten!$A$9:$K$84,11,FALSE),"0")</f>
        <v>0</v>
      </c>
      <c r="L633" s="491"/>
      <c r="M633" s="1190"/>
      <c r="N633" s="127" t="str">
        <f>IFERROR((L633/67)/(1/(I633*24)/3.6),"")</f>
        <v/>
      </c>
      <c r="O633" s="2356"/>
      <c r="P633" s="291" t="str">
        <f>IFERROR(VLOOKUP(F633,[1]Trainingsarten!$A$9:$N$84,12,FALSE),"")</f>
        <v/>
      </c>
      <c r="Q633" s="292" t="s">
        <v>14</v>
      </c>
      <c r="R633" s="292" t="str">
        <f>IFERROR(VLOOKUP(F633,[1]Trainingsarten!$A$9:$N$84,14,FALSE),"")</f>
        <v/>
      </c>
      <c r="S633" s="293" t="str">
        <f>IFERROR(L633/J633,"")</f>
        <v/>
      </c>
      <c r="T633" s="362">
        <f>T632+(K633-T632)/7</f>
        <v>22.194354357089903</v>
      </c>
      <c r="U633" s="80">
        <f>U632+(K633-U632)/42</f>
        <v>25.125099219699212</v>
      </c>
      <c r="V633" s="294">
        <f t="shared" si="45"/>
        <v>-0.1555068988642283</v>
      </c>
      <c r="W633" s="297">
        <f t="shared" si="47"/>
        <v>0.8833538989445473</v>
      </c>
    </row>
    <row r="634" spans="2:23" ht="15" x14ac:dyDescent="0.2">
      <c r="B634" s="28" t="s">
        <v>20</v>
      </c>
      <c r="C634" s="298">
        <v>43722</v>
      </c>
      <c r="D634" s="295" t="s">
        <v>181</v>
      </c>
      <c r="E634" s="2111"/>
      <c r="F634" s="1475" t="s">
        <v>91</v>
      </c>
      <c r="G634" s="556">
        <v>3.875E-2</v>
      </c>
      <c r="H634" s="1187">
        <v>10.73</v>
      </c>
      <c r="I634" s="328">
        <f t="shared" si="46"/>
        <v>3.6113699906803352E-3</v>
      </c>
      <c r="J634" s="1191">
        <v>148</v>
      </c>
      <c r="K634" s="490">
        <v>64</v>
      </c>
      <c r="L634" s="491">
        <v>227</v>
      </c>
      <c r="M634" s="1190"/>
      <c r="N634" s="127">
        <f>IFERROR((L634/67)/(1/(I634*24)/3.6),"")</f>
        <v>1.0571504082569445</v>
      </c>
      <c r="O634" s="2356" t="s">
        <v>259</v>
      </c>
      <c r="P634" s="291" t="str">
        <f>IFERROR(VLOOKUP(F634,[1]Trainingsarten!$A$9:$N$84,12,FALSE),"")</f>
        <v/>
      </c>
      <c r="Q634" s="292" t="s">
        <v>14</v>
      </c>
      <c r="R634" s="292" t="str">
        <f>IFERROR(VLOOKUP(F634,[1]Trainingsarten!$A$9:$N$84,14,FALSE),"")</f>
        <v/>
      </c>
      <c r="S634" s="293">
        <f>IFERROR(L634/J634,"")</f>
        <v>1.5337837837837838</v>
      </c>
      <c r="T634" s="362">
        <f>T633+(K634-T633)/7</f>
        <v>28.166589448934204</v>
      </c>
      <c r="U634" s="80">
        <f>U633+(K634-U633)/42</f>
        <v>26.050692095420661</v>
      </c>
      <c r="V634" s="294">
        <f t="shared" ref="V634:V697" si="48">U633-T633</f>
        <v>2.9307448626093091</v>
      </c>
      <c r="W634" s="297">
        <f t="shared" si="47"/>
        <v>1.0812223086343831</v>
      </c>
    </row>
    <row r="635" spans="2:23" ht="16" thickBot="1" x14ac:dyDescent="0.25">
      <c r="B635" s="29">
        <f>AVERAGE(W629:W635)</f>
        <v>1.0290324091040175</v>
      </c>
      <c r="C635" s="133">
        <v>43723</v>
      </c>
      <c r="D635" s="362"/>
      <c r="E635" s="2115"/>
      <c r="F635" s="1477"/>
      <c r="G635" s="1192"/>
      <c r="H635" s="1193" t="str">
        <f>IFERROR(VLOOKUP(F635,[1]Trainingsarten!$A$9:$K$84,10,FALSE),"")</f>
        <v/>
      </c>
      <c r="I635" s="1257" t="str">
        <f t="shared" si="46"/>
        <v/>
      </c>
      <c r="J635" s="1258"/>
      <c r="K635" s="533" t="str">
        <f>IFERROR(VLOOKUP(F635,[1]Trainingsarten!$A$9:$K$84,11,FALSE),"0")</f>
        <v>0</v>
      </c>
      <c r="L635" s="534"/>
      <c r="M635" s="684"/>
      <c r="N635" s="77" t="str">
        <f>IFERROR((L635/67)/(1/(I635*24)/3.6),"")</f>
        <v/>
      </c>
      <c r="O635" s="2357"/>
      <c r="P635" s="1194" t="str">
        <f>IFERROR(VLOOKUP(F635,[1]Trainingsarten!$A$9:$N$84,12,FALSE),"")</f>
        <v/>
      </c>
      <c r="Q635" s="1259" t="s">
        <v>14</v>
      </c>
      <c r="R635" s="1259" t="str">
        <f>IFERROR(VLOOKUP(F635,[1]Trainingsarten!$A$9:$N$84,14,FALSE),"")</f>
        <v/>
      </c>
      <c r="S635" s="43" t="str">
        <f>IFERROR(L635/J635,"")</f>
        <v/>
      </c>
      <c r="T635" s="68">
        <f>T634+(K635-T634)/7</f>
        <v>24.142790956229319</v>
      </c>
      <c r="U635" s="1195">
        <f>U634+(K635-U634)/42</f>
        <v>25.430437521720169</v>
      </c>
      <c r="V635" s="1195">
        <f t="shared" si="48"/>
        <v>-2.1158973535135424</v>
      </c>
      <c r="W635" s="845">
        <f t="shared" si="47"/>
        <v>0.94936592953262922</v>
      </c>
    </row>
    <row r="636" spans="2:23" ht="16" thickBot="1" x14ac:dyDescent="0.25">
      <c r="B636" s="1604">
        <f>B629+1</f>
        <v>38</v>
      </c>
      <c r="C636" s="1605">
        <v>43724</v>
      </c>
      <c r="D636" s="1606"/>
      <c r="E636" s="2169"/>
      <c r="F636" s="1607"/>
      <c r="G636" s="1608"/>
      <c r="H636" s="1609" t="str">
        <f>IFERROR(VLOOKUP(F636,[1]Trainingsarten!$A$9:$K$84,10,FALSE),"")</f>
        <v/>
      </c>
      <c r="I636" s="1610" t="str">
        <f t="shared" si="46"/>
        <v/>
      </c>
      <c r="J636" s="1611"/>
      <c r="K636" s="1612" t="str">
        <f>IFERROR(VLOOKUP(F636,[1]Trainingsarten!$A$9:$K$84,11,FALSE),"0")</f>
        <v>0</v>
      </c>
      <c r="L636" s="1611"/>
      <c r="M636" s="1613"/>
      <c r="N636" s="1614" t="str">
        <f>IFERROR((L636/67)/(1/(I636*24)/3.6),"")</f>
        <v/>
      </c>
      <c r="O636" s="2385"/>
      <c r="P636" s="1615" t="str">
        <f>IFERROR(VLOOKUP(F636,[1]Trainingsarten!$A$9:$N$84,12,FALSE),"")</f>
        <v/>
      </c>
      <c r="Q636" s="1616" t="s">
        <v>14</v>
      </c>
      <c r="R636" s="1616" t="str">
        <f>IFERROR(VLOOKUP(F636,[1]Trainingsarten!$A$9:$N$84,14,FALSE),"")</f>
        <v/>
      </c>
      <c r="S636" s="1617" t="str">
        <f>IFERROR(L636/J636,"")</f>
        <v/>
      </c>
      <c r="T636" s="1209">
        <f>T635+(K636-T635)/7</f>
        <v>20.693820819625131</v>
      </c>
      <c r="U636" s="1210">
        <f>U635+(K636-U635)/42</f>
        <v>24.824950914060164</v>
      </c>
      <c r="V636" s="1618">
        <f t="shared" si="48"/>
        <v>1.2876465654908493</v>
      </c>
      <c r="W636" s="65">
        <f t="shared" si="47"/>
        <v>0.83358959666279642</v>
      </c>
    </row>
    <row r="637" spans="2:23" ht="15" x14ac:dyDescent="0.2">
      <c r="B637" s="1619" t="s">
        <v>19</v>
      </c>
      <c r="C637" s="7">
        <v>43725</v>
      </c>
      <c r="D637" s="5" t="s">
        <v>182</v>
      </c>
      <c r="E637" s="2098"/>
      <c r="F637" s="1475" t="s">
        <v>91</v>
      </c>
      <c r="G637" s="556">
        <v>3.2187500000000001E-2</v>
      </c>
      <c r="H637" s="1187">
        <v>8.5299999999999994</v>
      </c>
      <c r="I637" s="656">
        <f t="shared" si="46"/>
        <v>3.773446658851114E-3</v>
      </c>
      <c r="J637" s="491">
        <v>140</v>
      </c>
      <c r="K637" s="490">
        <v>48</v>
      </c>
      <c r="L637" s="491">
        <v>218</v>
      </c>
      <c r="M637" s="1190"/>
      <c r="N637" s="127">
        <f>IFERROR((L637/67)/(1/(I637*24)/3.6),"")</f>
        <v>1.0608003359521267</v>
      </c>
      <c r="O637" s="2356" t="s">
        <v>262</v>
      </c>
      <c r="P637" s="291" t="str">
        <f>IFERROR(VLOOKUP(F637,[1]Trainingsarten!$A$9:$N$84,12,FALSE),"")</f>
        <v/>
      </c>
      <c r="Q637" s="292" t="s">
        <v>14</v>
      </c>
      <c r="R637" s="292" t="str">
        <f>IFERROR(VLOOKUP(F637,[1]Trainingsarten!$A$9:$N$84,14,FALSE),"")</f>
        <v/>
      </c>
      <c r="S637" s="293">
        <f>IFERROR(L637/J637,"")</f>
        <v>1.5571428571428572</v>
      </c>
      <c r="T637" s="362">
        <f>T636+(K637-T636)/7</f>
        <v>24.594703559678685</v>
      </c>
      <c r="U637" s="80">
        <f>U636+(K637-U636)/42</f>
        <v>25.37673779705873</v>
      </c>
      <c r="V637" s="294">
        <f t="shared" si="48"/>
        <v>4.1311300944350329</v>
      </c>
      <c r="W637" s="297">
        <f t="shared" si="47"/>
        <v>0.9691830272419536</v>
      </c>
    </row>
    <row r="638" spans="2:23" ht="16" thickBot="1" x14ac:dyDescent="0.25">
      <c r="B638" s="24">
        <f>SUM(H636:H642)</f>
        <v>36.229999999999997</v>
      </c>
      <c r="C638" s="298">
        <v>43726</v>
      </c>
      <c r="D638" s="295"/>
      <c r="E638" s="2111"/>
      <c r="F638" s="1475"/>
      <c r="G638" s="556"/>
      <c r="H638" s="1187" t="str">
        <f>IFERROR(VLOOKUP(F638,[1]Trainingsarten!$A$9:$K$84,10,FALSE),"")</f>
        <v/>
      </c>
      <c r="I638" s="656" t="str">
        <f t="shared" si="46"/>
        <v/>
      </c>
      <c r="J638" s="491"/>
      <c r="K638" s="490" t="str">
        <f>IFERROR(VLOOKUP(F638,[1]Trainingsarten!$A$9:$K$84,11,FALSE),"0")</f>
        <v>0</v>
      </c>
      <c r="L638" s="491"/>
      <c r="M638" s="1190"/>
      <c r="N638" s="127" t="str">
        <f>IFERROR((L638/67)/(1/(I638*24)/3.6),"")</f>
        <v/>
      </c>
      <c r="O638" s="2356"/>
      <c r="P638" s="291" t="str">
        <f>IFERROR(VLOOKUP(F638,[1]Trainingsarten!$A$9:$N$84,12,FALSE),"")</f>
        <v/>
      </c>
      <c r="Q638" s="292" t="s">
        <v>14</v>
      </c>
      <c r="R638" s="292" t="str">
        <f>IFERROR(VLOOKUP(F638,[1]Trainingsarten!$A$9:$N$84,14,FALSE),"")</f>
        <v/>
      </c>
      <c r="S638" s="293" t="str">
        <f>IFERROR(L638/J638,"")</f>
        <v/>
      </c>
      <c r="T638" s="362">
        <f>T637+(K638-T637)/7</f>
        <v>21.081174479724588</v>
      </c>
      <c r="U638" s="80">
        <f>U637+(K638-U637)/42</f>
        <v>24.772529754271616</v>
      </c>
      <c r="V638" s="294">
        <f t="shared" si="48"/>
        <v>0.78203423738004574</v>
      </c>
      <c r="W638" s="297">
        <f t="shared" si="47"/>
        <v>0.85098997513927643</v>
      </c>
    </row>
    <row r="639" spans="2:23" ht="15" x14ac:dyDescent="0.2">
      <c r="B639" s="26" t="s">
        <v>9</v>
      </c>
      <c r="C639" s="298">
        <v>43727</v>
      </c>
      <c r="D639" s="295" t="s">
        <v>183</v>
      </c>
      <c r="E639" s="2111"/>
      <c r="F639" s="1475" t="s">
        <v>91</v>
      </c>
      <c r="G639" s="556">
        <v>4.6331018518518514E-2</v>
      </c>
      <c r="H639" s="1187">
        <v>12.73</v>
      </c>
      <c r="I639" s="656">
        <f t="shared" si="46"/>
        <v>3.6395144162229783E-3</v>
      </c>
      <c r="J639" s="491">
        <v>138</v>
      </c>
      <c r="K639" s="490">
        <v>74</v>
      </c>
      <c r="L639" s="491">
        <v>226</v>
      </c>
      <c r="M639" s="1190"/>
      <c r="N639" s="127">
        <f>IFERROR((L639/67)/(1/(I639*24)/3.6),"")</f>
        <v>1.0606957357751696</v>
      </c>
      <c r="O639" s="2356" t="s">
        <v>262</v>
      </c>
      <c r="P639" s="291" t="str">
        <f>IFERROR(VLOOKUP(F639,[1]Trainingsarten!$A$9:$N$84,12,FALSE),"")</f>
        <v/>
      </c>
      <c r="Q639" s="292" t="s">
        <v>14</v>
      </c>
      <c r="R639" s="292" t="str">
        <f>IFERROR(VLOOKUP(F639,[1]Trainingsarten!$A$9:$N$84,14,FALSE),"")</f>
        <v/>
      </c>
      <c r="S639" s="293">
        <f>IFERROR(L639/J639,"")</f>
        <v>1.6376811594202898</v>
      </c>
      <c r="T639" s="362">
        <f>T638+(K639-T638)/7</f>
        <v>28.641006696906789</v>
      </c>
      <c r="U639" s="80">
        <f>U638+(K639-U638)/42</f>
        <v>25.944612379169911</v>
      </c>
      <c r="V639" s="294">
        <f t="shared" si="48"/>
        <v>3.6913552745470284</v>
      </c>
      <c r="W639" s="297">
        <f t="shared" si="47"/>
        <v>1.1039288727204777</v>
      </c>
    </row>
    <row r="640" spans="2:23" ht="16" thickBot="1" x14ac:dyDescent="0.25">
      <c r="B640" s="27">
        <f>SUM(K636:K642)</f>
        <v>214</v>
      </c>
      <c r="C640" s="298">
        <v>43728</v>
      </c>
      <c r="D640" s="295"/>
      <c r="E640" s="2111"/>
      <c r="F640" s="1475"/>
      <c r="G640" s="556"/>
      <c r="H640" s="1187" t="str">
        <f>IFERROR(VLOOKUP(F640,[1]Trainingsarten!$A$9:$K$84,10,FALSE),"")</f>
        <v/>
      </c>
      <c r="I640" s="656" t="str">
        <f t="shared" si="46"/>
        <v/>
      </c>
      <c r="J640" s="491"/>
      <c r="K640" s="490" t="str">
        <f>IFERROR(VLOOKUP(F640,[1]Trainingsarten!$A$9:$K$84,11,FALSE),"0")</f>
        <v>0</v>
      </c>
      <c r="L640" s="491"/>
      <c r="M640" s="1190"/>
      <c r="N640" s="127" t="str">
        <f>IFERROR((L640/67)/(1/(I640*24)/3.6),"")</f>
        <v/>
      </c>
      <c r="O640" s="2356"/>
      <c r="P640" s="291" t="str">
        <f>IFERROR(VLOOKUP(F640,[1]Trainingsarten!$A$9:$N$84,12,FALSE),"")</f>
        <v/>
      </c>
      <c r="Q640" s="292" t="s">
        <v>14</v>
      </c>
      <c r="R640" s="292" t="str">
        <f>IFERROR(VLOOKUP(F640,[1]Trainingsarten!$A$9:$N$84,14,FALSE),"")</f>
        <v/>
      </c>
      <c r="S640" s="293" t="str">
        <f>IFERROR(L640/J640,"")</f>
        <v/>
      </c>
      <c r="T640" s="362">
        <f>T639+(K640-T639)/7</f>
        <v>24.549434311634393</v>
      </c>
      <c r="U640" s="80">
        <f>U639+(K640-U639)/42</f>
        <v>25.326883512999199</v>
      </c>
      <c r="V640" s="294">
        <f t="shared" si="48"/>
        <v>-2.6963943177368783</v>
      </c>
      <c r="W640" s="297">
        <f t="shared" si="47"/>
        <v>0.96930340043749263</v>
      </c>
    </row>
    <row r="641" spans="2:23" ht="15" x14ac:dyDescent="0.2">
      <c r="B641" s="28" t="s">
        <v>20</v>
      </c>
      <c r="C641" s="298">
        <v>43729</v>
      </c>
      <c r="D641" s="295" t="s">
        <v>184</v>
      </c>
      <c r="E641" s="2111"/>
      <c r="F641" s="1475" t="s">
        <v>261</v>
      </c>
      <c r="G641" s="556">
        <v>5.1469907407407402E-2</v>
      </c>
      <c r="H641" s="1187">
        <v>14.97</v>
      </c>
      <c r="I641" s="656">
        <f t="shared" si="46"/>
        <v>3.4382035676290847E-3</v>
      </c>
      <c r="J641" s="491">
        <v>150</v>
      </c>
      <c r="K641" s="490">
        <v>92</v>
      </c>
      <c r="L641" s="491">
        <v>237</v>
      </c>
      <c r="M641" s="1190"/>
      <c r="N641" s="127">
        <f>IFERROR((L641/67)/(1/(I641*24)/3.6),"")</f>
        <v>1.0507971166213022</v>
      </c>
      <c r="O641" s="2356" t="s">
        <v>164</v>
      </c>
      <c r="P641" s="291">
        <f>IFERROR(VLOOKUP(F641,[1]Trainingsarten!$A$9:$N$84,12,FALSE),"")</f>
        <v>248</v>
      </c>
      <c r="Q641" s="292" t="s">
        <v>14</v>
      </c>
      <c r="R641" s="292">
        <f>IFERROR(VLOOKUP(F641,[1]Trainingsarten!$A$9:$N$84,14,FALSE),"")</f>
        <v>273</v>
      </c>
      <c r="S641" s="293">
        <f>IFERROR(L641/J641,"")</f>
        <v>1.58</v>
      </c>
      <c r="T641" s="362">
        <f>T640+(K641-T640)/7</f>
        <v>34.185229409972337</v>
      </c>
      <c r="U641" s="80">
        <f>U640+(K641-U640)/42</f>
        <v>26.914338667451599</v>
      </c>
      <c r="V641" s="294">
        <f t="shared" si="48"/>
        <v>0.77744920136480644</v>
      </c>
      <c r="W641" s="297">
        <f t="shared" si="47"/>
        <v>1.2701493368407994</v>
      </c>
    </row>
    <row r="642" spans="2:23" ht="16" thickBot="1" x14ac:dyDescent="0.25">
      <c r="B642" s="29">
        <f>AVERAGE(W636:W642)</f>
        <v>1.0160567550418935</v>
      </c>
      <c r="C642" s="247">
        <v>43730</v>
      </c>
      <c r="D642" s="45"/>
      <c r="E642" s="2109"/>
      <c r="F642" s="1496"/>
      <c r="G642" s="560"/>
      <c r="H642" s="1215" t="str">
        <f>IFERROR(VLOOKUP(F642,[1]Trainingsarten!$A$9:$K$84,10,FALSE),"")</f>
        <v/>
      </c>
      <c r="I642" s="661" t="str">
        <f t="shared" si="46"/>
        <v/>
      </c>
      <c r="J642" s="502"/>
      <c r="K642" s="501" t="str">
        <f>IFERROR(VLOOKUP(F642,[1]Trainingsarten!$A$9:$K$84,11,FALSE),"0")</f>
        <v>0</v>
      </c>
      <c r="L642" s="502"/>
      <c r="M642" s="1216"/>
      <c r="N642" s="40" t="str">
        <f>IFERROR((L642/67)/(1/(I642*24)/3.6),"")</f>
        <v/>
      </c>
      <c r="O642" s="2359"/>
      <c r="P642" s="313" t="str">
        <f>IFERROR(VLOOKUP(F642,[1]Trainingsarten!$A$9:$N$84,12,FALSE),"")</f>
        <v/>
      </c>
      <c r="Q642" s="314" t="s">
        <v>14</v>
      </c>
      <c r="R642" s="314" t="str">
        <f>IFERROR(VLOOKUP(F642,[1]Trainingsarten!$A$9:$N$84,14,FALSE),"")</f>
        <v/>
      </c>
      <c r="S642" s="43" t="str">
        <f>IFERROR(L642/J642,"")</f>
        <v/>
      </c>
      <c r="T642" s="45">
        <f>T641+(K642-T641)/7</f>
        <v>29.301625208547719</v>
      </c>
      <c r="U642" s="315">
        <f>U641+(K642-U641)/42</f>
        <v>26.273521080131324</v>
      </c>
      <c r="V642" s="315">
        <f t="shared" si="48"/>
        <v>-7.2708907425207379</v>
      </c>
      <c r="W642" s="82">
        <f t="shared" si="47"/>
        <v>1.1152530762504582</v>
      </c>
    </row>
    <row r="643" spans="2:23" ht="16" thickBot="1" x14ac:dyDescent="0.25">
      <c r="B643" s="1620">
        <f>B636+1</f>
        <v>39</v>
      </c>
      <c r="C643" s="49">
        <v>43731</v>
      </c>
      <c r="D643" s="50"/>
      <c r="E643" s="2101"/>
      <c r="F643" s="1499"/>
      <c r="G643" s="1184"/>
      <c r="H643" s="1185" t="str">
        <f>IFERROR(VLOOKUP(F643,[1]Trainingsarten!$A$9:$K$84,10,FALSE),"")</f>
        <v/>
      </c>
      <c r="I643" s="54" t="str">
        <f t="shared" si="46"/>
        <v/>
      </c>
      <c r="J643" s="1219"/>
      <c r="K643" s="512" t="str">
        <f>IFERROR(VLOOKUP(F643,[1]Trainingsarten!$A$9:$K$84,11,FALSE),"0")</f>
        <v>0</v>
      </c>
      <c r="L643" s="513"/>
      <c r="M643" s="761"/>
      <c r="N643" s="59" t="str">
        <f>IFERROR((L643/67)/(1/(I643*24)/3.6),"")</f>
        <v/>
      </c>
      <c r="O643" s="2355"/>
      <c r="P643" s="319" t="str">
        <f>IFERROR(VLOOKUP(F643,[1]Trainingsarten!$A$9:$N$84,12,FALSE),"")</f>
        <v/>
      </c>
      <c r="Q643" s="61" t="s">
        <v>14</v>
      </c>
      <c r="R643" s="61" t="str">
        <f>IFERROR(VLOOKUP(F643,[1]Trainingsarten!$A$9:$N$84,14,FALSE),"")</f>
        <v/>
      </c>
      <c r="S643" s="1621" t="str">
        <f>IFERROR(L643/J643,"")</f>
        <v/>
      </c>
      <c r="T643" s="2">
        <f>T642+(K643-T642)/7</f>
        <v>25.115678750183761</v>
      </c>
      <c r="U643" s="3">
        <f>U642+(K643-U642)/42</f>
        <v>25.647961054413912</v>
      </c>
      <c r="V643" s="321">
        <f t="shared" si="48"/>
        <v>-3.0281041284163948</v>
      </c>
      <c r="W643" s="1622">
        <f t="shared" si="47"/>
        <v>0.97924660353698767</v>
      </c>
    </row>
    <row r="644" spans="2:23" ht="15" x14ac:dyDescent="0.2">
      <c r="B644" s="1623" t="s">
        <v>19</v>
      </c>
      <c r="C644" s="298">
        <v>43732</v>
      </c>
      <c r="D644" s="295" t="s">
        <v>185</v>
      </c>
      <c r="E644" s="2111"/>
      <c r="F644" s="1475" t="s">
        <v>91</v>
      </c>
      <c r="G644" s="556">
        <v>3.6782407407407409E-2</v>
      </c>
      <c r="H644" s="1187">
        <v>10.1</v>
      </c>
      <c r="I644" s="328">
        <f t="shared" si="46"/>
        <v>3.6418225155848923E-3</v>
      </c>
      <c r="J644" s="1191">
        <v>138</v>
      </c>
      <c r="K644" s="490">
        <v>59</v>
      </c>
      <c r="L644" s="491">
        <v>227</v>
      </c>
      <c r="M644" s="1190"/>
      <c r="N644" s="127">
        <f>IFERROR((L644/67)/(1/(I644*24)/3.6),"")</f>
        <v>1.0660647258755729</v>
      </c>
      <c r="O644" s="2356" t="s">
        <v>259</v>
      </c>
      <c r="P644" s="291" t="str">
        <f>IFERROR(VLOOKUP(F644,[1]Trainingsarten!$A$9:$N$84,12,FALSE),"")</f>
        <v/>
      </c>
      <c r="Q644" s="292" t="s">
        <v>14</v>
      </c>
      <c r="R644" s="292" t="str">
        <f>IFERROR(VLOOKUP(F644,[1]Trainingsarten!$A$9:$N$84,14,FALSE),"")</f>
        <v/>
      </c>
      <c r="S644" s="293">
        <f>IFERROR(L644/J644,"")</f>
        <v>1.644927536231884</v>
      </c>
      <c r="T644" s="362">
        <f>T643+(K644-T643)/7</f>
        <v>29.956296071586081</v>
      </c>
      <c r="U644" s="80">
        <f>U643+(K644-U643)/42</f>
        <v>26.44205721978501</v>
      </c>
      <c r="V644" s="294">
        <f t="shared" si="48"/>
        <v>0.53228230423015077</v>
      </c>
      <c r="W644" s="297">
        <f t="shared" si="47"/>
        <v>1.1329033827659816</v>
      </c>
    </row>
    <row r="645" spans="2:23" ht="16" thickBot="1" x14ac:dyDescent="0.25">
      <c r="B645" s="24">
        <f>SUM(H643:H649)</f>
        <v>39.15</v>
      </c>
      <c r="C645" s="298">
        <v>43733</v>
      </c>
      <c r="D645" s="295"/>
      <c r="E645" s="2111"/>
      <c r="F645" s="1475"/>
      <c r="G645" s="556"/>
      <c r="H645" s="1187" t="str">
        <f>IFERROR(VLOOKUP(F645,[1]Trainingsarten!$A$9:$K$84,10,FALSE),"")</f>
        <v/>
      </c>
      <c r="I645" s="328" t="str">
        <f t="shared" si="46"/>
        <v/>
      </c>
      <c r="J645" s="1191"/>
      <c r="K645" s="490" t="str">
        <f>IFERROR(VLOOKUP(F645,[1]Trainingsarten!$A$9:$K$84,11,FALSE),"0")</f>
        <v>0</v>
      </c>
      <c r="L645" s="491"/>
      <c r="M645" s="1190"/>
      <c r="N645" s="127" t="str">
        <f>IFERROR((L645/67)/(1/(I645*24)/3.6),"")</f>
        <v/>
      </c>
      <c r="O645" s="2356"/>
      <c r="P645" s="291" t="str">
        <f>IFERROR(VLOOKUP(F645,[1]Trainingsarten!$A$9:$N$84,12,FALSE),"")</f>
        <v/>
      </c>
      <c r="Q645" s="292" t="s">
        <v>14</v>
      </c>
      <c r="R645" s="292" t="str">
        <f>IFERROR(VLOOKUP(F645,[1]Trainingsarten!$A$9:$N$84,14,FALSE),"")</f>
        <v/>
      </c>
      <c r="S645" s="293" t="str">
        <f>IFERROR(L645/J645,"")</f>
        <v/>
      </c>
      <c r="T645" s="362">
        <f>T644+(K645-T644)/7</f>
        <v>25.676825204216641</v>
      </c>
      <c r="U645" s="80">
        <f>U644+(K645-U644)/42</f>
        <v>25.812484428837749</v>
      </c>
      <c r="V645" s="294">
        <f t="shared" si="48"/>
        <v>-3.5142388518010712</v>
      </c>
      <c r="W645" s="297">
        <f t="shared" si="47"/>
        <v>0.99474443364817877</v>
      </c>
    </row>
    <row r="646" spans="2:23" ht="15" x14ac:dyDescent="0.2">
      <c r="B646" s="26" t="s">
        <v>9</v>
      </c>
      <c r="C646" s="298">
        <v>43734</v>
      </c>
      <c r="D646" s="295"/>
      <c r="E646" s="2111"/>
      <c r="F646" s="1475"/>
      <c r="G646" s="556"/>
      <c r="H646" s="1187" t="str">
        <f>IFERROR(VLOOKUP(F646,[1]Trainingsarten!$A$9:$K$84,10,FALSE),"")</f>
        <v/>
      </c>
      <c r="I646" s="328" t="str">
        <f t="shared" si="46"/>
        <v/>
      </c>
      <c r="J646" s="1191"/>
      <c r="K646" s="490" t="str">
        <f>IFERROR(VLOOKUP(F646,[1]Trainingsarten!$A$9:$K$84,11,FALSE),"0")</f>
        <v>0</v>
      </c>
      <c r="L646" s="491"/>
      <c r="M646" s="1190"/>
      <c r="N646" s="127" t="str">
        <f>IFERROR((L646/67)/(1/(I646*24)/3.6),"")</f>
        <v/>
      </c>
      <c r="O646" s="2356"/>
      <c r="P646" s="291" t="str">
        <f>IFERROR(VLOOKUP(F646,[1]Trainingsarten!$A$9:$N$84,12,FALSE),"")</f>
        <v/>
      </c>
      <c r="Q646" s="292" t="s">
        <v>14</v>
      </c>
      <c r="R646" s="292" t="str">
        <f>IFERROR(VLOOKUP(F646,[1]Trainingsarten!$A$9:$N$84,14,FALSE),"")</f>
        <v/>
      </c>
      <c r="S646" s="293" t="str">
        <f>IFERROR(L646/J646,"")</f>
        <v/>
      </c>
      <c r="T646" s="362">
        <f>T645+(K646-T645)/7</f>
        <v>22.008707317899979</v>
      </c>
      <c r="U646" s="80">
        <f>U645+(K646-U645)/42</f>
        <v>25.197901466246375</v>
      </c>
      <c r="V646" s="294">
        <f t="shared" si="48"/>
        <v>0.13565922462110791</v>
      </c>
      <c r="W646" s="297">
        <f t="shared" si="47"/>
        <v>0.87343413686181559</v>
      </c>
    </row>
    <row r="647" spans="2:23" ht="16" thickBot="1" x14ac:dyDescent="0.25">
      <c r="B647" s="27">
        <f>SUM(K643:K649)</f>
        <v>225</v>
      </c>
      <c r="C647" s="298">
        <v>43735</v>
      </c>
      <c r="D647" s="295" t="s">
        <v>186</v>
      </c>
      <c r="E647" s="2111"/>
      <c r="F647" s="1475" t="s">
        <v>91</v>
      </c>
      <c r="G647" s="556">
        <v>4.1944444444444444E-2</v>
      </c>
      <c r="H647" s="1187">
        <v>11.2</v>
      </c>
      <c r="I647" s="328">
        <f t="shared" si="46"/>
        <v>3.7450396825396827E-3</v>
      </c>
      <c r="J647" s="1191">
        <v>140</v>
      </c>
      <c r="K647" s="490">
        <v>63</v>
      </c>
      <c r="L647" s="491">
        <v>220</v>
      </c>
      <c r="M647" s="1190"/>
      <c r="N647" s="127">
        <f>IFERROR((L647/67)/(1/(I647*24)/3.6),"")</f>
        <v>1.0624733475479746</v>
      </c>
      <c r="O647" s="2356" t="s">
        <v>262</v>
      </c>
      <c r="P647" s="291" t="str">
        <f>IFERROR(VLOOKUP(F647,[1]Trainingsarten!$A$9:$N$84,12,FALSE),"")</f>
        <v/>
      </c>
      <c r="Q647" s="292" t="s">
        <v>14</v>
      </c>
      <c r="R647" s="292" t="str">
        <f>IFERROR(VLOOKUP(F647,[1]Trainingsarten!$A$9:$N$84,14,FALSE),"")</f>
        <v/>
      </c>
      <c r="S647" s="293">
        <f>IFERROR(L647/J647,"")</f>
        <v>1.5714285714285714</v>
      </c>
      <c r="T647" s="362">
        <f>T646+(K647-T646)/7</f>
        <v>27.864606272485698</v>
      </c>
      <c r="U647" s="80">
        <f>U646+(K647-U646)/42</f>
        <v>26.097951431335748</v>
      </c>
      <c r="V647" s="294">
        <f t="shared" si="48"/>
        <v>3.1891941483463953</v>
      </c>
      <c r="W647" s="297">
        <f t="shared" si="47"/>
        <v>1.0676932381377924</v>
      </c>
    </row>
    <row r="648" spans="2:23" ht="15" x14ac:dyDescent="0.2">
      <c r="B648" s="28" t="s">
        <v>20</v>
      </c>
      <c r="C648" s="298">
        <v>43736</v>
      </c>
      <c r="D648" s="295"/>
      <c r="E648" s="2111"/>
      <c r="F648" s="1475"/>
      <c r="G648" s="556"/>
      <c r="H648" s="1187" t="str">
        <f>IFERROR(VLOOKUP(F648,[1]Trainingsarten!$A$9:$K$84,10,FALSE),"")</f>
        <v/>
      </c>
      <c r="I648" s="328" t="str">
        <f t="shared" si="46"/>
        <v/>
      </c>
      <c r="J648" s="1191"/>
      <c r="K648" s="490" t="str">
        <f>IFERROR(VLOOKUP(F648,[1]Trainingsarten!$A$9:$K$84,11,FALSE),"0")</f>
        <v>0</v>
      </c>
      <c r="L648" s="491"/>
      <c r="M648" s="1190"/>
      <c r="N648" s="127" t="str">
        <f>IFERROR((L648/67)/(1/(I648*24)/3.6),"")</f>
        <v/>
      </c>
      <c r="O648" s="2356"/>
      <c r="P648" s="291" t="str">
        <f>IFERROR(VLOOKUP(F648,[1]Trainingsarten!$A$9:$N$84,12,FALSE),"")</f>
        <v/>
      </c>
      <c r="Q648" s="292" t="s">
        <v>14</v>
      </c>
      <c r="R648" s="292" t="str">
        <f>IFERROR(VLOOKUP(F648,[1]Trainingsarten!$A$9:$N$84,14,FALSE),"")</f>
        <v/>
      </c>
      <c r="S648" s="293" t="str">
        <f>IFERROR(L648/J648,"")</f>
        <v/>
      </c>
      <c r="T648" s="362">
        <f>T647+(K648-T647)/7</f>
        <v>23.88394823355917</v>
      </c>
      <c r="U648" s="80">
        <f>U647+(K648-U647)/42</f>
        <v>25.476571635351561</v>
      </c>
      <c r="V648" s="294">
        <f t="shared" si="48"/>
        <v>-1.7666548411499505</v>
      </c>
      <c r="W648" s="297">
        <f t="shared" si="47"/>
        <v>0.93748674568196411</v>
      </c>
    </row>
    <row r="649" spans="2:23" ht="16" thickBot="1" x14ac:dyDescent="0.25">
      <c r="B649" s="29">
        <f>AVERAGE(W643:W649)</f>
        <v>1.0390466727712939</v>
      </c>
      <c r="C649" s="133">
        <v>43737</v>
      </c>
      <c r="D649" s="362" t="s">
        <v>187</v>
      </c>
      <c r="E649" s="2115"/>
      <c r="F649" s="1477" t="s">
        <v>144</v>
      </c>
      <c r="G649" s="1192">
        <v>6.7719907407407409E-2</v>
      </c>
      <c r="H649" s="1193">
        <v>17.850000000000001</v>
      </c>
      <c r="I649" s="1257">
        <f t="shared" si="46"/>
        <v>3.7938323477539164E-3</v>
      </c>
      <c r="J649" s="1258">
        <v>143</v>
      </c>
      <c r="K649" s="533">
        <v>103</v>
      </c>
      <c r="L649" s="534">
        <v>219</v>
      </c>
      <c r="M649" s="684"/>
      <c r="N649" s="77">
        <f>IFERROR((L649/67)/(1/(I649*24)/3.6),"")</f>
        <v>1.0714235544964255</v>
      </c>
      <c r="O649" s="2357" t="s">
        <v>259</v>
      </c>
      <c r="P649" s="1194" t="str">
        <f>IFERROR(VLOOKUP(F649,[1]Trainingsarten!$A$9:$N$84,12,FALSE),"")</f>
        <v/>
      </c>
      <c r="Q649" s="1259" t="s">
        <v>14</v>
      </c>
      <c r="R649" s="1259" t="str">
        <f>IFERROR(VLOOKUP(F649,[1]Trainingsarten!$A$9:$N$84,14,FALSE),"")</f>
        <v/>
      </c>
      <c r="S649" s="43">
        <f>IFERROR(L649/J649,"")</f>
        <v>1.5314685314685315</v>
      </c>
      <c r="T649" s="68">
        <f>T648+(K649-T648)/7</f>
        <v>35.186241343050717</v>
      </c>
      <c r="U649" s="1195">
        <f>U648+(K649-U648)/42</f>
        <v>27.322367548795572</v>
      </c>
      <c r="V649" s="1195">
        <f t="shared" si="48"/>
        <v>1.592623401792391</v>
      </c>
      <c r="W649" s="845">
        <f t="shared" si="47"/>
        <v>1.2878181687663375</v>
      </c>
    </row>
    <row r="650" spans="2:23" ht="16" thickBot="1" x14ac:dyDescent="0.25">
      <c r="B650" s="1624">
        <f>B643+1</f>
        <v>40</v>
      </c>
      <c r="C650" s="1625">
        <v>43738</v>
      </c>
      <c r="D650" s="1626"/>
      <c r="E650" s="2170"/>
      <c r="F650" s="1627"/>
      <c r="G650" s="1628"/>
      <c r="H650" s="1629" t="str">
        <f>IFERROR(VLOOKUP(F650,[1]Trainingsarten!$A$9:$K$84,10,FALSE),"")</f>
        <v/>
      </c>
      <c r="I650" s="1630" t="str">
        <f t="shared" si="46"/>
        <v/>
      </c>
      <c r="J650" s="1631"/>
      <c r="K650" s="1632" t="str">
        <f>IFERROR(VLOOKUP(F650,[1]Trainingsarten!$A$9:$K$84,11,FALSE),"0")</f>
        <v>0</v>
      </c>
      <c r="L650" s="1631"/>
      <c r="M650" s="1633"/>
      <c r="N650" s="1634" t="str">
        <f>IFERROR((L650/67)/(1/(I650*24)/3.6),"")</f>
        <v/>
      </c>
      <c r="O650" s="2386"/>
      <c r="P650" s="1635" t="str">
        <f>IFERROR(VLOOKUP(F650,[1]Trainingsarten!$A$9:$N$84,12,FALSE),"")</f>
        <v/>
      </c>
      <c r="Q650" s="1636" t="s">
        <v>14</v>
      </c>
      <c r="R650" s="1636" t="str">
        <f>IFERROR(VLOOKUP(F650,[1]Trainingsarten!$A$9:$N$84,14,FALSE),"")</f>
        <v/>
      </c>
      <c r="S650" s="1637" t="str">
        <f>IFERROR(L650/J650,"")</f>
        <v/>
      </c>
      <c r="T650" s="1209">
        <f>T649+(K650-T649)/7</f>
        <v>30.159635436900615</v>
      </c>
      <c r="U650" s="1210">
        <f>U649+(K650-U649)/42</f>
        <v>26.671834988109964</v>
      </c>
      <c r="V650" s="1638">
        <f t="shared" si="48"/>
        <v>-7.8638737942551451</v>
      </c>
      <c r="W650" s="322">
        <f t="shared" si="47"/>
        <v>1.1307671725753206</v>
      </c>
    </row>
    <row r="651" spans="2:23" ht="15" x14ac:dyDescent="0.2">
      <c r="B651" s="1639" t="s">
        <v>19</v>
      </c>
      <c r="C651" s="7">
        <v>43739</v>
      </c>
      <c r="D651" s="5" t="s">
        <v>188</v>
      </c>
      <c r="E651" s="2098"/>
      <c r="F651" s="1475" t="s">
        <v>268</v>
      </c>
      <c r="G651" s="556">
        <v>4.2662037037037033E-2</v>
      </c>
      <c r="H651" s="1187">
        <v>11.2</v>
      </c>
      <c r="I651" s="656">
        <f t="shared" si="46"/>
        <v>3.8091104497354495E-3</v>
      </c>
      <c r="J651" s="491">
        <v>132</v>
      </c>
      <c r="K651" s="490">
        <v>64</v>
      </c>
      <c r="L651" s="491">
        <v>218</v>
      </c>
      <c r="M651" s="1190"/>
      <c r="N651" s="127">
        <f>IFERROR((L651/67)/(1/(I651*24)/3.6),"")</f>
        <v>1.0708262260127932</v>
      </c>
      <c r="O651" s="2356" t="s">
        <v>262</v>
      </c>
      <c r="P651" s="291" t="str">
        <f>IFERROR(VLOOKUP(F651,[1]Trainingsarten!$A$9:$N$84,12,FALSE),"")</f>
        <v/>
      </c>
      <c r="Q651" s="292" t="s">
        <v>14</v>
      </c>
      <c r="R651" s="292" t="str">
        <f>IFERROR(VLOOKUP(F651,[1]Trainingsarten!$A$9:$N$84,14,FALSE),"")</f>
        <v/>
      </c>
      <c r="S651" s="293">
        <f>IFERROR(L651/J651,"")</f>
        <v>1.6515151515151516</v>
      </c>
      <c r="T651" s="362">
        <f>T650+(K651-T650)/7</f>
        <v>34.993973231629099</v>
      </c>
      <c r="U651" s="80">
        <f>U650+(K651-U650)/42</f>
        <v>27.560600821726393</v>
      </c>
      <c r="V651" s="294">
        <f t="shared" si="48"/>
        <v>-3.4878004487906509</v>
      </c>
      <c r="W651" s="297">
        <f t="shared" si="47"/>
        <v>1.2697101002254958</v>
      </c>
    </row>
    <row r="652" spans="2:23" ht="16" thickBot="1" x14ac:dyDescent="0.25">
      <c r="B652" s="24">
        <f>SUM(H650:H656)</f>
        <v>28.6</v>
      </c>
      <c r="C652" s="298">
        <v>43740</v>
      </c>
      <c r="D652" s="295"/>
      <c r="E652" s="2111"/>
      <c r="F652" s="1475"/>
      <c r="G652" s="556"/>
      <c r="H652" s="1187" t="str">
        <f>IFERROR(VLOOKUP(F652,[1]Trainingsarten!$A$9:$K$84,10,FALSE),"")</f>
        <v/>
      </c>
      <c r="I652" s="656" t="str">
        <f t="shared" ref="I652:I715" si="49">IFERROR(G652/H652,"")</f>
        <v/>
      </c>
      <c r="J652" s="491"/>
      <c r="K652" s="490" t="str">
        <f>IFERROR(VLOOKUP(F652,[1]Trainingsarten!$A$9:$K$84,11,FALSE),"0")</f>
        <v>0</v>
      </c>
      <c r="L652" s="491"/>
      <c r="M652" s="1190"/>
      <c r="N652" s="127" t="str">
        <f>IFERROR((L652/67)/(1/(I652*24)/3.6),"")</f>
        <v/>
      </c>
      <c r="O652" s="2356"/>
      <c r="P652" s="291" t="str">
        <f>IFERROR(VLOOKUP(F652,[1]Trainingsarten!$A$9:$N$84,12,FALSE),"")</f>
        <v/>
      </c>
      <c r="Q652" s="292" t="s">
        <v>14</v>
      </c>
      <c r="R652" s="292" t="str">
        <f>IFERROR(VLOOKUP(F652,[1]Trainingsarten!$A$9:$N$84,14,FALSE),"")</f>
        <v/>
      </c>
      <c r="S652" s="293" t="str">
        <f>IFERROR(L652/J652,"")</f>
        <v/>
      </c>
      <c r="T652" s="362">
        <f>T651+(K652-T651)/7</f>
        <v>29.994834198539227</v>
      </c>
      <c r="U652" s="80">
        <f>U651+(K652-U651)/42</f>
        <v>26.904396040256717</v>
      </c>
      <c r="V652" s="294">
        <f t="shared" si="48"/>
        <v>-7.4333724099027059</v>
      </c>
      <c r="W652" s="297">
        <f t="shared" si="47"/>
        <v>1.114867405076045</v>
      </c>
    </row>
    <row r="653" spans="2:23" ht="15" x14ac:dyDescent="0.2">
      <c r="B653" s="26" t="s">
        <v>9</v>
      </c>
      <c r="C653" s="298">
        <v>43741</v>
      </c>
      <c r="D653" s="295"/>
      <c r="E653" s="2111"/>
      <c r="F653" s="1475"/>
      <c r="G653" s="556"/>
      <c r="H653" s="1187" t="str">
        <f>IFERROR(VLOOKUP(F653,[1]Trainingsarten!$A$9:$K$84,10,FALSE),"")</f>
        <v/>
      </c>
      <c r="I653" s="656" t="str">
        <f t="shared" si="49"/>
        <v/>
      </c>
      <c r="J653" s="491"/>
      <c r="K653" s="490" t="str">
        <f>IFERROR(VLOOKUP(F653,[1]Trainingsarten!$A$9:$K$84,11,FALSE),"0")</f>
        <v>0</v>
      </c>
      <c r="L653" s="491"/>
      <c r="M653" s="1190"/>
      <c r="N653" s="127" t="str">
        <f>IFERROR((L653/67)/(1/(I653*24)/3.6),"")</f>
        <v/>
      </c>
      <c r="O653" s="2356"/>
      <c r="P653" s="291" t="str">
        <f>IFERROR(VLOOKUP(F653,[1]Trainingsarten!$A$9:$N$84,12,FALSE),"")</f>
        <v/>
      </c>
      <c r="Q653" s="292" t="s">
        <v>14</v>
      </c>
      <c r="R653" s="292" t="str">
        <f>IFERROR(VLOOKUP(F653,[1]Trainingsarten!$A$9:$N$84,14,FALSE),"")</f>
        <v/>
      </c>
      <c r="S653" s="293" t="str">
        <f>IFERROR(L653/J653,"")</f>
        <v/>
      </c>
      <c r="T653" s="362">
        <f>T652+(K653-T652)/7</f>
        <v>25.709857884462195</v>
      </c>
      <c r="U653" s="80">
        <f>U652+(K653-U652)/42</f>
        <v>26.263815182155366</v>
      </c>
      <c r="V653" s="294">
        <f t="shared" si="48"/>
        <v>-3.0904381582825096</v>
      </c>
      <c r="W653" s="297">
        <f t="shared" si="47"/>
        <v>0.97890796543262493</v>
      </c>
    </row>
    <row r="654" spans="2:23" ht="16" thickBot="1" x14ac:dyDescent="0.25">
      <c r="B654" s="27">
        <f>SUM(K650:K656)</f>
        <v>172</v>
      </c>
      <c r="C654" s="298">
        <v>43742</v>
      </c>
      <c r="D654" s="295" t="s">
        <v>189</v>
      </c>
      <c r="E654" s="2111"/>
      <c r="F654" s="1475" t="s">
        <v>77</v>
      </c>
      <c r="G654" s="556">
        <v>3.2164351851851854E-2</v>
      </c>
      <c r="H654" s="1187">
        <v>8.84</v>
      </c>
      <c r="I654" s="656">
        <f t="shared" si="49"/>
        <v>3.6385013407072234E-3</v>
      </c>
      <c r="J654" s="491">
        <v>138</v>
      </c>
      <c r="K654" s="490">
        <v>53</v>
      </c>
      <c r="L654" s="491">
        <v>224</v>
      </c>
      <c r="M654" s="1190"/>
      <c r="N654" s="127">
        <f>IFERROR((L654/67)/(1/(I654*24)/3.6),"")</f>
        <v>1.0510164111568854</v>
      </c>
      <c r="O654" s="2356" t="s">
        <v>262</v>
      </c>
      <c r="P654" s="291" t="str">
        <f>IFERROR(VLOOKUP(F654,[1]Trainingsarten!$A$9:$N$84,12,FALSE),"")</f>
        <v/>
      </c>
      <c r="Q654" s="292" t="s">
        <v>14</v>
      </c>
      <c r="R654" s="292" t="str">
        <f>IFERROR(VLOOKUP(F654,[1]Trainingsarten!$A$9:$N$84,14,FALSE),"")</f>
        <v/>
      </c>
      <c r="S654" s="293">
        <f>IFERROR(L654/J654,"")</f>
        <v>1.6231884057971016</v>
      </c>
      <c r="T654" s="362">
        <f>T653+(K654-T653)/7</f>
        <v>29.60844961525331</v>
      </c>
      <c r="U654" s="80">
        <f>U653+(K654-U653)/42</f>
        <v>26.900391011151665</v>
      </c>
      <c r="V654" s="294">
        <f t="shared" si="48"/>
        <v>0.55395729769317015</v>
      </c>
      <c r="W654" s="297">
        <f t="shared" si="47"/>
        <v>1.1006698602625891</v>
      </c>
    </row>
    <row r="655" spans="2:23" ht="15" x14ac:dyDescent="0.2">
      <c r="B655" s="28" t="s">
        <v>20</v>
      </c>
      <c r="C655" s="298">
        <v>43743</v>
      </c>
      <c r="D655" s="295"/>
      <c r="E655" s="2111"/>
      <c r="F655" s="1475"/>
      <c r="G655" s="556"/>
      <c r="H655" s="1187" t="str">
        <f>IFERROR(VLOOKUP(F655,[1]Trainingsarten!$A$9:$K$84,10,FALSE),"")</f>
        <v/>
      </c>
      <c r="I655" s="656"/>
      <c r="J655" s="491"/>
      <c r="K655" s="490" t="str">
        <f>IFERROR(VLOOKUP(F655,[1]Trainingsarten!$A$9:$K$84,11,FALSE),"0")</f>
        <v>0</v>
      </c>
      <c r="L655" s="491"/>
      <c r="M655" s="1190"/>
      <c r="N655" s="127" t="str">
        <f>IFERROR((L655/67)/(1/(I655*24)/3.6),"")</f>
        <v/>
      </c>
      <c r="O655" s="2356"/>
      <c r="P655" s="291" t="str">
        <f>IFERROR(VLOOKUP(F655,[1]Trainingsarten!$A$9:$N$84,12,FALSE),"")</f>
        <v/>
      </c>
      <c r="Q655" s="292" t="s">
        <v>14</v>
      </c>
      <c r="R655" s="292" t="str">
        <f>IFERROR(VLOOKUP(F655,[1]Trainingsarten!$A$9:$N$84,14,FALSE),"")</f>
        <v/>
      </c>
      <c r="S655" s="293" t="str">
        <f>IFERROR(L655/J655,"")</f>
        <v/>
      </c>
      <c r="T655" s="362">
        <f>T654+(K655-T654)/7</f>
        <v>25.378671098788551</v>
      </c>
      <c r="U655" s="80">
        <f>U654+(K655-U654)/42</f>
        <v>26.259905510886149</v>
      </c>
      <c r="V655" s="294">
        <f t="shared" si="48"/>
        <v>-2.7080586041016446</v>
      </c>
      <c r="W655" s="297">
        <f t="shared" si="47"/>
        <v>0.96644182852324889</v>
      </c>
    </row>
    <row r="656" spans="2:23" ht="16" thickBot="1" x14ac:dyDescent="0.25">
      <c r="B656" s="29">
        <f>AVERAGE(W650:W656)</f>
        <v>1.094330449706256</v>
      </c>
      <c r="C656" s="247">
        <v>43744</v>
      </c>
      <c r="D656" s="1640" t="s">
        <v>190</v>
      </c>
      <c r="E656" s="2171"/>
      <c r="F656" s="1496" t="s">
        <v>175</v>
      </c>
      <c r="G656" s="560">
        <v>3.0879629629629632E-2</v>
      </c>
      <c r="H656" s="1215">
        <v>8.56</v>
      </c>
      <c r="I656" s="661">
        <f t="shared" si="49"/>
        <v>3.6074333679473867E-3</v>
      </c>
      <c r="J656" s="502">
        <v>134</v>
      </c>
      <c r="K656" s="501">
        <v>55</v>
      </c>
      <c r="L656" s="502">
        <v>229</v>
      </c>
      <c r="M656" s="1216"/>
      <c r="N656" s="40">
        <f>IFERROR((L656/67)/(1/(I656*24)/3.6),"")</f>
        <v>1.0653019946994002</v>
      </c>
      <c r="O656" s="2359" t="s">
        <v>164</v>
      </c>
      <c r="P656" s="313" t="str">
        <f>IFERROR(VLOOKUP(F656,[1]Trainingsarten!$A$9:$N$84,12,FALSE),"")</f>
        <v/>
      </c>
      <c r="Q656" s="314" t="s">
        <v>14</v>
      </c>
      <c r="R656" s="314" t="str">
        <f>IFERROR(VLOOKUP(F656,[1]Trainingsarten!$A$9:$N$84,14,FALSE),"")</f>
        <v/>
      </c>
      <c r="S656" s="43">
        <f>IFERROR(L656/J656,"")</f>
        <v>1.708955223880597</v>
      </c>
      <c r="T656" s="45">
        <f>T655+(K656-T655)/7</f>
        <v>29.610289513247331</v>
      </c>
      <c r="U656" s="315">
        <f>U655+(K656-U655)/42</f>
        <v>26.944193474912669</v>
      </c>
      <c r="V656" s="315">
        <f t="shared" si="48"/>
        <v>0.8812344120975979</v>
      </c>
      <c r="W656" s="82">
        <f t="shared" si="47"/>
        <v>1.0989488158484693</v>
      </c>
    </row>
    <row r="657" spans="2:23" ht="16" thickBot="1" x14ac:dyDescent="0.25">
      <c r="B657" s="1641">
        <f>B650+1</f>
        <v>41</v>
      </c>
      <c r="C657" s="358">
        <v>43745</v>
      </c>
      <c r="D657" s="50"/>
      <c r="E657" s="2101"/>
      <c r="F657" s="1499"/>
      <c r="G657" s="1184"/>
      <c r="H657" s="1185" t="str">
        <f>IFERROR(VLOOKUP(F657,[1]Trainingsarten!$A$9:$K$84,10,FALSE),"")</f>
        <v/>
      </c>
      <c r="I657" s="54" t="str">
        <f t="shared" si="49"/>
        <v/>
      </c>
      <c r="J657" s="1219"/>
      <c r="K657" s="512" t="str">
        <f>IFERROR(VLOOKUP(F657,[1]Trainingsarten!$A$9:$K$84,11,FALSE),"0")</f>
        <v>0</v>
      </c>
      <c r="L657" s="513"/>
      <c r="M657" s="761"/>
      <c r="N657" s="59" t="str">
        <f>IFERROR((L657/67)/(1/(I657*24)/3.6),"")</f>
        <v/>
      </c>
      <c r="O657" s="2355"/>
      <c r="P657" s="319" t="str">
        <f>IFERROR(VLOOKUP(F657,[1]Trainingsarten!$A$9:$N$84,12,FALSE),"")</f>
        <v/>
      </c>
      <c r="Q657" s="61" t="s">
        <v>14</v>
      </c>
      <c r="R657" s="61" t="str">
        <f>IFERROR(VLOOKUP(F657,[1]Trainingsarten!$A$9:$N$84,14,FALSE),"")</f>
        <v/>
      </c>
      <c r="S657" s="1642" t="str">
        <f>IFERROR(L657/J657,"")</f>
        <v/>
      </c>
      <c r="T657" s="2">
        <f>T656+(K657-T656)/7</f>
        <v>25.380248154211998</v>
      </c>
      <c r="U657" s="3">
        <f>U656+(K657-U656)/42</f>
        <v>26.302665058843321</v>
      </c>
      <c r="V657" s="321">
        <f t="shared" si="48"/>
        <v>-2.6660960383346612</v>
      </c>
      <c r="W657" s="1643">
        <f t="shared" si="47"/>
        <v>0.96493066757426571</v>
      </c>
    </row>
    <row r="658" spans="2:23" ht="15" x14ac:dyDescent="0.2">
      <c r="B658" s="1644" t="s">
        <v>19</v>
      </c>
      <c r="C658" s="298">
        <v>43746</v>
      </c>
      <c r="D658" s="295" t="s">
        <v>191</v>
      </c>
      <c r="E658" s="2111"/>
      <c r="F658" s="1475" t="s">
        <v>77</v>
      </c>
      <c r="G658" s="556">
        <v>3.6030092592592593E-2</v>
      </c>
      <c r="H658" s="1187">
        <v>8.84</v>
      </c>
      <c r="I658" s="328">
        <f t="shared" si="49"/>
        <v>4.0758023294788E-3</v>
      </c>
      <c r="J658" s="1191">
        <v>123</v>
      </c>
      <c r="K658" s="490">
        <v>48</v>
      </c>
      <c r="L658" s="491">
        <v>205</v>
      </c>
      <c r="M658" s="1190"/>
      <c r="N658" s="127">
        <f>IFERROR((L658/67)/(1/(I658*24)/3.6),"")</f>
        <v>1.077471803876545</v>
      </c>
      <c r="O658" s="2356" t="s">
        <v>259</v>
      </c>
      <c r="P658" s="291" t="str">
        <f>IFERROR(VLOOKUP(F658,[1]Trainingsarten!$A$9:$N$84,12,FALSE),"")</f>
        <v/>
      </c>
      <c r="Q658" s="292" t="s">
        <v>14</v>
      </c>
      <c r="R658" s="292" t="str">
        <f>IFERROR(VLOOKUP(F658,[1]Trainingsarten!$A$9:$N$84,14,FALSE),"")</f>
        <v/>
      </c>
      <c r="S658" s="293">
        <f>IFERROR(L658/J658,"")</f>
        <v>1.6666666666666667</v>
      </c>
      <c r="T658" s="362">
        <f>T657+(K658-T657)/7</f>
        <v>28.611641275038856</v>
      </c>
      <c r="U658" s="80">
        <f>U657+(K658-U657)/42</f>
        <v>26.819268271728003</v>
      </c>
      <c r="V658" s="294">
        <f t="shared" si="48"/>
        <v>0.92241690463132286</v>
      </c>
      <c r="W658" s="297">
        <f t="shared" si="47"/>
        <v>1.0668315401132817</v>
      </c>
    </row>
    <row r="659" spans="2:23" ht="16" thickBot="1" x14ac:dyDescent="0.25">
      <c r="B659" s="24">
        <f>SUM(H657:H663)</f>
        <v>37.03</v>
      </c>
      <c r="C659" s="298">
        <v>43747</v>
      </c>
      <c r="D659" s="295"/>
      <c r="E659" s="2111"/>
      <c r="F659" s="1475"/>
      <c r="G659" s="556"/>
      <c r="H659" s="1187" t="str">
        <f>IFERROR(VLOOKUP(F659,[1]Trainingsarten!$A$9:$K$84,10,FALSE),"")</f>
        <v/>
      </c>
      <c r="I659" s="328" t="str">
        <f t="shared" si="49"/>
        <v/>
      </c>
      <c r="J659" s="1191"/>
      <c r="K659" s="490" t="str">
        <f>IFERROR(VLOOKUP(F659,[1]Trainingsarten!$A$9:$K$84,11,FALSE),"0")</f>
        <v>0</v>
      </c>
      <c r="L659" s="491"/>
      <c r="M659" s="1190"/>
      <c r="N659" s="127" t="str">
        <f>IFERROR((L659/67)/(1/(I659*24)/3.6),"")</f>
        <v/>
      </c>
      <c r="O659" s="2356"/>
      <c r="P659" s="291" t="str">
        <f>IFERROR(VLOOKUP(F659,[1]Trainingsarten!$A$9:$N$84,12,FALSE),"")</f>
        <v/>
      </c>
      <c r="Q659" s="292" t="s">
        <v>14</v>
      </c>
      <c r="R659" s="292" t="str">
        <f>IFERROR(VLOOKUP(F659,[1]Trainingsarten!$A$9:$N$84,14,FALSE),"")</f>
        <v/>
      </c>
      <c r="S659" s="293" t="str">
        <f>IFERROR(L659/J659,"")</f>
        <v/>
      </c>
      <c r="T659" s="362">
        <f>T658+(K659-T658)/7</f>
        <v>24.524263950033305</v>
      </c>
      <c r="U659" s="80">
        <f>U658+(K659-U658)/42</f>
        <v>26.180714265258288</v>
      </c>
      <c r="V659" s="294">
        <f t="shared" si="48"/>
        <v>-1.7923730033108534</v>
      </c>
      <c r="W659" s="297">
        <f t="shared" si="47"/>
        <v>0.9367301327823937</v>
      </c>
    </row>
    <row r="660" spans="2:23" ht="15" x14ac:dyDescent="0.2">
      <c r="B660" s="26" t="s">
        <v>9</v>
      </c>
      <c r="C660" s="298">
        <v>43748</v>
      </c>
      <c r="D660" s="295" t="s">
        <v>192</v>
      </c>
      <c r="E660" s="2111"/>
      <c r="F660" s="1475" t="s">
        <v>84</v>
      </c>
      <c r="G660" s="556">
        <v>2.7905092592592592E-2</v>
      </c>
      <c r="H660" s="1187">
        <v>7.09</v>
      </c>
      <c r="I660" s="328">
        <f t="shared" si="49"/>
        <v>3.9358381653868254E-3</v>
      </c>
      <c r="J660" s="1191">
        <v>126</v>
      </c>
      <c r="K660" s="490">
        <v>39</v>
      </c>
      <c r="L660" s="491">
        <v>209</v>
      </c>
      <c r="M660" s="1190"/>
      <c r="N660" s="127">
        <f>IFERROR((L660/67)/(1/(I660*24)/3.6),"")</f>
        <v>1.0607730038102854</v>
      </c>
      <c r="O660" s="2356" t="s">
        <v>262</v>
      </c>
      <c r="P660" s="291" t="str">
        <f>IFERROR(VLOOKUP(F660,[1]Trainingsarten!$A$9:$N$84,12,FALSE),"")</f>
        <v/>
      </c>
      <c r="Q660" s="292" t="s">
        <v>14</v>
      </c>
      <c r="R660" s="292" t="str">
        <f>IFERROR(VLOOKUP(F660,[1]Trainingsarten!$A$9:$N$84,14,FALSE),"")</f>
        <v/>
      </c>
      <c r="S660" s="293">
        <f>IFERROR(L660/J660,"")</f>
        <v>1.6587301587301588</v>
      </c>
      <c r="T660" s="362">
        <f>T659+(K660-T659)/7</f>
        <v>26.59222624288569</v>
      </c>
      <c r="U660" s="80">
        <f>U659+(K660-U659)/42</f>
        <v>26.485935354180711</v>
      </c>
      <c r="V660" s="294">
        <f t="shared" si="48"/>
        <v>1.6564503152249834</v>
      </c>
      <c r="W660" s="297">
        <f t="shared" si="47"/>
        <v>1.0040131068540195</v>
      </c>
    </row>
    <row r="661" spans="2:23" ht="16" thickBot="1" x14ac:dyDescent="0.25">
      <c r="B661" s="27">
        <f>SUM(K657:K663)</f>
        <v>216</v>
      </c>
      <c r="C661" s="298">
        <v>43749</v>
      </c>
      <c r="D661" s="295"/>
      <c r="E661" s="2111"/>
      <c r="F661" s="1475"/>
      <c r="G661" s="556"/>
      <c r="H661" s="1187" t="str">
        <f>IFERROR(VLOOKUP(F661,[1]Trainingsarten!$A$9:$K$84,10,FALSE),"")</f>
        <v/>
      </c>
      <c r="I661" s="328" t="str">
        <f t="shared" si="49"/>
        <v/>
      </c>
      <c r="J661" s="1191"/>
      <c r="K661" s="490" t="str">
        <f>IFERROR(VLOOKUP(F661,[1]Trainingsarten!$A$9:$K$84,11,FALSE),"0")</f>
        <v>0</v>
      </c>
      <c r="L661" s="491"/>
      <c r="M661" s="1190"/>
      <c r="N661" s="127" t="str">
        <f>IFERROR((L661/67)/(1/(I661*24)/3.6),"")</f>
        <v/>
      </c>
      <c r="O661" s="2356"/>
      <c r="P661" s="291" t="str">
        <f>IFERROR(VLOOKUP(F661,[1]Trainingsarten!$A$9:$N$84,12,FALSE),"")</f>
        <v/>
      </c>
      <c r="Q661" s="292" t="s">
        <v>14</v>
      </c>
      <c r="R661" s="292" t="str">
        <f>IFERROR(VLOOKUP(F661,[1]Trainingsarten!$A$9:$N$84,14,FALSE),"")</f>
        <v/>
      </c>
      <c r="S661" s="293" t="str">
        <f>IFERROR(L661/J661,"")</f>
        <v/>
      </c>
      <c r="T661" s="362">
        <f>T660+(K661-T660)/7</f>
        <v>22.793336779616308</v>
      </c>
      <c r="U661" s="80">
        <f>U660+(K661-U660)/42</f>
        <v>25.855317845747837</v>
      </c>
      <c r="V661" s="294">
        <f t="shared" si="48"/>
        <v>-0.10629088870497938</v>
      </c>
      <c r="W661" s="297">
        <f t="shared" si="47"/>
        <v>0.881572484066944</v>
      </c>
    </row>
    <row r="662" spans="2:23" ht="15" x14ac:dyDescent="0.2">
      <c r="B662" s="28" t="s">
        <v>20</v>
      </c>
      <c r="C662" s="298">
        <v>43750</v>
      </c>
      <c r="D662" s="295"/>
      <c r="E662" s="2111"/>
      <c r="F662" s="1475"/>
      <c r="G662" s="556"/>
      <c r="H662" s="1187" t="str">
        <f>IFERROR(VLOOKUP(F662,[1]Trainingsarten!$A$9:$K$84,10,FALSE),"")</f>
        <v/>
      </c>
      <c r="I662" s="328" t="str">
        <f t="shared" si="49"/>
        <v/>
      </c>
      <c r="J662" s="1191"/>
      <c r="K662" s="490" t="str">
        <f>IFERROR(VLOOKUP(F662,[1]Trainingsarten!$A$9:$K$84,11,FALSE),"0")</f>
        <v>0</v>
      </c>
      <c r="L662" s="491"/>
      <c r="M662" s="1190"/>
      <c r="N662" s="127" t="str">
        <f>IFERROR((L662/67)/(1/(I662*24)/3.6),"")</f>
        <v/>
      </c>
      <c r="O662" s="2356"/>
      <c r="P662" s="291" t="str">
        <f>IFERROR(VLOOKUP(F662,[1]Trainingsarten!$A$9:$N$84,12,FALSE),"")</f>
        <v/>
      </c>
      <c r="Q662" s="292" t="s">
        <v>14</v>
      </c>
      <c r="R662" s="292" t="str">
        <f>IFERROR(VLOOKUP(F662,[1]Trainingsarten!$A$9:$N$84,14,FALSE),"")</f>
        <v/>
      </c>
      <c r="S662" s="293" t="str">
        <f>IFERROR(L662/J662,"")</f>
        <v/>
      </c>
      <c r="T662" s="362">
        <f>T661+(K662-T661)/7</f>
        <v>19.537145811099691</v>
      </c>
      <c r="U662" s="80">
        <f>U661+(K662-U661)/42</f>
        <v>25.239715039896698</v>
      </c>
      <c r="V662" s="294">
        <f t="shared" si="48"/>
        <v>3.0619810661315299</v>
      </c>
      <c r="W662" s="297">
        <f t="shared" si="47"/>
        <v>0.77406364454658494</v>
      </c>
    </row>
    <row r="663" spans="2:23" ht="16" thickBot="1" x14ac:dyDescent="0.25">
      <c r="B663" s="29">
        <f>AVERAGE(W657:W663)</f>
        <v>0.98535983978358033</v>
      </c>
      <c r="C663" s="1223">
        <v>43751</v>
      </c>
      <c r="D663" s="1224" t="s">
        <v>193</v>
      </c>
      <c r="E663" s="2150"/>
      <c r="F663" s="1225" t="s">
        <v>34</v>
      </c>
      <c r="G663" s="1226">
        <v>7.2962962962962966E-2</v>
      </c>
      <c r="H663" s="1227">
        <v>21.1</v>
      </c>
      <c r="I663" s="1228">
        <f t="shared" si="49"/>
        <v>3.4579603299982444E-3</v>
      </c>
      <c r="J663" s="1229">
        <v>162</v>
      </c>
      <c r="K663" s="1230">
        <v>129</v>
      </c>
      <c r="L663" s="1231">
        <v>236</v>
      </c>
      <c r="M663" s="1232"/>
      <c r="N663" s="1233">
        <f>IFERROR((L663/67)/(1/(I663*24)/3.6),"")</f>
        <v>1.0523760345193462</v>
      </c>
      <c r="O663" s="2360" t="s">
        <v>164</v>
      </c>
      <c r="P663" s="1234" t="str">
        <f>IFERROR(VLOOKUP(F663,[1]Trainingsarten!$A$9:$N$84,12,FALSE),"")</f>
        <v/>
      </c>
      <c r="Q663" s="1235" t="s">
        <v>14</v>
      </c>
      <c r="R663" s="1235" t="str">
        <f>IFERROR(VLOOKUP(F663,[1]Trainingsarten!$A$9:$N$84,14,FALSE),"")</f>
        <v/>
      </c>
      <c r="S663" s="43">
        <f>IFERROR(L663/J663,"")</f>
        <v>1.4567901234567902</v>
      </c>
      <c r="T663" s="68">
        <f>T662+(K663-T662)/7</f>
        <v>35.17469640951402</v>
      </c>
      <c r="U663" s="1195">
        <f>U662+(K663-U662)/42</f>
        <v>27.710198015137252</v>
      </c>
      <c r="V663" s="1195">
        <f t="shared" si="48"/>
        <v>5.7025692287970067</v>
      </c>
      <c r="W663" s="845">
        <f t="shared" si="47"/>
        <v>1.2693773025475725</v>
      </c>
    </row>
    <row r="664" spans="2:23" ht="16" thickBot="1" x14ac:dyDescent="0.25">
      <c r="B664" s="1645">
        <f>B657+1</f>
        <v>42</v>
      </c>
      <c r="C664" s="1646">
        <v>43752</v>
      </c>
      <c r="D664" s="1647"/>
      <c r="E664" s="2172"/>
      <c r="F664" s="1648"/>
      <c r="G664" s="1649"/>
      <c r="H664" s="1650" t="str">
        <f>IFERROR(VLOOKUP(F664,[1]Trainingsarten!$A$9:$K$84,10,FALSE),"")</f>
        <v/>
      </c>
      <c r="I664" s="1651" t="str">
        <f t="shared" si="49"/>
        <v/>
      </c>
      <c r="J664" s="1652"/>
      <c r="K664" s="1653" t="str">
        <f>IFERROR(VLOOKUP(F664,[1]Trainingsarten!$A$9:$K$84,11,FALSE),"0")</f>
        <v>0</v>
      </c>
      <c r="L664" s="1652"/>
      <c r="M664" s="1654"/>
      <c r="N664" s="1655" t="str">
        <f>IFERROR((L664/67)/(1/(I664*24)/3.6),"")</f>
        <v/>
      </c>
      <c r="O664" s="2387"/>
      <c r="P664" s="1656" t="str">
        <f>IFERROR(VLOOKUP(F664,[1]Trainingsarten!$A$9:$N$84,12,FALSE),"")</f>
        <v/>
      </c>
      <c r="Q664" s="1657" t="s">
        <v>14</v>
      </c>
      <c r="R664" s="1657" t="str">
        <f>IFERROR(VLOOKUP(F664,[1]Trainingsarten!$A$9:$N$84,14,FALSE),"")</f>
        <v/>
      </c>
      <c r="S664" s="1658" t="str">
        <f>IFERROR(L664/J664,"")</f>
        <v/>
      </c>
      <c r="T664" s="1209">
        <f>T663+(K664-T663)/7</f>
        <v>30.149739779583445</v>
      </c>
      <c r="U664" s="1210">
        <f>U663+(K664-U663)/42</f>
        <v>27.050431395729223</v>
      </c>
      <c r="V664" s="1659">
        <f t="shared" si="48"/>
        <v>-7.4644983943767684</v>
      </c>
      <c r="W664" s="322">
        <f t="shared" si="47"/>
        <v>1.1145751924807952</v>
      </c>
    </row>
    <row r="665" spans="2:23" ht="15" x14ac:dyDescent="0.2">
      <c r="B665" s="1660" t="s">
        <v>19</v>
      </c>
      <c r="C665" s="7">
        <v>43753</v>
      </c>
      <c r="D665" s="5"/>
      <c r="E665" s="2098"/>
      <c r="F665" s="1661"/>
      <c r="G665" s="556"/>
      <c r="H665" s="1187" t="str">
        <f>IFERROR(VLOOKUP(F665,[1]Trainingsarten!$A$9:$K$84,10,FALSE),"")</f>
        <v/>
      </c>
      <c r="I665" s="656" t="str">
        <f t="shared" si="49"/>
        <v/>
      </c>
      <c r="J665" s="491"/>
      <c r="K665" s="490" t="str">
        <f>IFERROR(VLOOKUP(F665,[1]Trainingsarten!$A$9:$K$84,11,FALSE),"0")</f>
        <v>0</v>
      </c>
      <c r="L665" s="491"/>
      <c r="M665" s="1190"/>
      <c r="N665" s="127" t="str">
        <f>IFERROR((L665/67)/(1/(I665*24)/3.6),"")</f>
        <v/>
      </c>
      <c r="O665" s="2356"/>
      <c r="P665" s="291" t="str">
        <f>IFERROR(VLOOKUP(F665,[1]Trainingsarten!$A$9:$N$84,12,FALSE),"")</f>
        <v/>
      </c>
      <c r="Q665" s="292" t="s">
        <v>14</v>
      </c>
      <c r="R665" s="292" t="str">
        <f>IFERROR(VLOOKUP(F665,[1]Trainingsarten!$A$9:$N$84,14,FALSE),"")</f>
        <v/>
      </c>
      <c r="S665" s="293" t="str">
        <f>IFERROR(L665/J665,"")</f>
        <v/>
      </c>
      <c r="T665" s="362">
        <f>T664+(K665-T664)/7</f>
        <v>25.842634096785808</v>
      </c>
      <c r="U665" s="80">
        <f>U664+(K665-U664)/42</f>
        <v>26.406373505354718</v>
      </c>
      <c r="V665" s="294">
        <f t="shared" si="48"/>
        <v>-3.0993083838542219</v>
      </c>
      <c r="W665" s="297">
        <f t="shared" si="47"/>
        <v>0.97865138851972255</v>
      </c>
    </row>
    <row r="666" spans="2:23" ht="16" thickBot="1" x14ac:dyDescent="0.25">
      <c r="B666" s="24">
        <f>SUM(H664:H670)</f>
        <v>11.1</v>
      </c>
      <c r="C666" s="298">
        <v>43754</v>
      </c>
      <c r="D666" s="295"/>
      <c r="E666" s="2111"/>
      <c r="F666" s="1661"/>
      <c r="G666" s="556"/>
      <c r="H666" s="1187" t="str">
        <f>IFERROR(VLOOKUP(F666,[1]Trainingsarten!$A$9:$K$84,10,FALSE),"")</f>
        <v/>
      </c>
      <c r="I666" s="656" t="str">
        <f t="shared" si="49"/>
        <v/>
      </c>
      <c r="J666" s="491"/>
      <c r="K666" s="490" t="str">
        <f>IFERROR(VLOOKUP(F666,[1]Trainingsarten!$A$9:$K$84,11,FALSE),"0")</f>
        <v>0</v>
      </c>
      <c r="L666" s="491"/>
      <c r="M666" s="1190"/>
      <c r="N666" s="127" t="str">
        <f>IFERROR((L666/67)/(1/(I666*24)/3.6),"")</f>
        <v/>
      </c>
      <c r="O666" s="2356"/>
      <c r="P666" s="291" t="str">
        <f>IFERROR(VLOOKUP(F666,[1]Trainingsarten!$A$9:$N$84,12,FALSE),"")</f>
        <v/>
      </c>
      <c r="Q666" s="292" t="s">
        <v>14</v>
      </c>
      <c r="R666" s="292" t="str">
        <f>IFERROR(VLOOKUP(F666,[1]Trainingsarten!$A$9:$N$84,14,FALSE),"")</f>
        <v/>
      </c>
      <c r="S666" s="293" t="str">
        <f>IFERROR(L666/J666,"")</f>
        <v/>
      </c>
      <c r="T666" s="362">
        <f>T665+(K666-T665)/7</f>
        <v>22.150829225816405</v>
      </c>
      <c r="U666" s="80">
        <f>U665+(K666-U665)/42</f>
        <v>25.777650326655795</v>
      </c>
      <c r="V666" s="294">
        <f t="shared" si="48"/>
        <v>0.56373940856891025</v>
      </c>
      <c r="W666" s="297">
        <f t="shared" si="47"/>
        <v>0.85930365821243926</v>
      </c>
    </row>
    <row r="667" spans="2:23" ht="15" x14ac:dyDescent="0.2">
      <c r="B667" s="26" t="s">
        <v>9</v>
      </c>
      <c r="C667" s="298">
        <v>43755</v>
      </c>
      <c r="D667" s="295"/>
      <c r="E667" s="2111"/>
      <c r="F667" s="1661"/>
      <c r="G667" s="556"/>
      <c r="H667" s="1187" t="str">
        <f>IFERROR(VLOOKUP(F667,[1]Trainingsarten!$A$9:$K$84,10,FALSE),"")</f>
        <v/>
      </c>
      <c r="I667" s="656" t="str">
        <f t="shared" si="49"/>
        <v/>
      </c>
      <c r="J667" s="491"/>
      <c r="K667" s="490" t="str">
        <f>IFERROR(VLOOKUP(F667,[1]Trainingsarten!$A$9:$K$84,11,FALSE),"0")</f>
        <v>0</v>
      </c>
      <c r="L667" s="491"/>
      <c r="M667" s="1190"/>
      <c r="N667" s="127" t="str">
        <f>IFERROR((L667/67)/(1/(I667*24)/3.6),"")</f>
        <v/>
      </c>
      <c r="O667" s="2356"/>
      <c r="P667" s="291" t="str">
        <f>IFERROR(VLOOKUP(F667,[1]Trainingsarten!$A$9:$N$84,12,FALSE),"")</f>
        <v/>
      </c>
      <c r="Q667" s="292" t="s">
        <v>14</v>
      </c>
      <c r="R667" s="292" t="str">
        <f>IFERROR(VLOOKUP(F667,[1]Trainingsarten!$A$9:$N$84,14,FALSE),"")</f>
        <v/>
      </c>
      <c r="S667" s="293" t="str">
        <f>IFERROR(L667/J667,"")</f>
        <v/>
      </c>
      <c r="T667" s="362">
        <f>T666+(K667-T666)/7</f>
        <v>18.986425050699776</v>
      </c>
      <c r="U667" s="80">
        <f>U666+(K667-U666)/42</f>
        <v>25.163896747449705</v>
      </c>
      <c r="V667" s="294">
        <f t="shared" si="48"/>
        <v>3.6268211008393898</v>
      </c>
      <c r="W667" s="297">
        <f t="shared" si="47"/>
        <v>0.75451052916214179</v>
      </c>
    </row>
    <row r="668" spans="2:23" ht="16" thickBot="1" x14ac:dyDescent="0.25">
      <c r="B668" s="27">
        <f>SUM(K664:K670)</f>
        <v>72</v>
      </c>
      <c r="C668" s="298">
        <v>43756</v>
      </c>
      <c r="D668" s="295"/>
      <c r="E668" s="2111"/>
      <c r="F668" s="1661"/>
      <c r="G668" s="556"/>
      <c r="H668" s="1187" t="str">
        <f>IFERROR(VLOOKUP(F668,[1]Trainingsarten!$A$9:$K$84,10,FALSE),"")</f>
        <v/>
      </c>
      <c r="I668" s="656" t="str">
        <f t="shared" si="49"/>
        <v/>
      </c>
      <c r="J668" s="491"/>
      <c r="K668" s="490" t="str">
        <f>IFERROR(VLOOKUP(F668,[1]Trainingsarten!$A$9:$K$84,11,FALSE),"0")</f>
        <v>0</v>
      </c>
      <c r="L668" s="491"/>
      <c r="M668" s="1190"/>
      <c r="N668" s="127" t="str">
        <f>IFERROR((L668/67)/(1/(I668*24)/3.6),"")</f>
        <v/>
      </c>
      <c r="O668" s="2356"/>
      <c r="P668" s="291" t="str">
        <f>IFERROR(VLOOKUP(F668,[1]Trainingsarten!$A$9:$N$84,12,FALSE),"")</f>
        <v/>
      </c>
      <c r="Q668" s="292" t="s">
        <v>14</v>
      </c>
      <c r="R668" s="292" t="str">
        <f>IFERROR(VLOOKUP(F668,[1]Trainingsarten!$A$9:$N$84,14,FALSE),"")</f>
        <v/>
      </c>
      <c r="S668" s="293" t="str">
        <f>IFERROR(L668/J668,"")</f>
        <v/>
      </c>
      <c r="T668" s="362">
        <f>T667+(K668-T667)/7</f>
        <v>16.274078614885521</v>
      </c>
      <c r="U668" s="80">
        <f>U667+(K668-U667)/42</f>
        <v>24.564756348700904</v>
      </c>
      <c r="V668" s="294">
        <f t="shared" si="48"/>
        <v>6.1774716967499295</v>
      </c>
      <c r="W668" s="297">
        <f t="shared" si="47"/>
        <v>0.66249704999602688</v>
      </c>
    </row>
    <row r="669" spans="2:23" ht="15" x14ac:dyDescent="0.2">
      <c r="B669" s="28" t="s">
        <v>20</v>
      </c>
      <c r="C669" s="1662">
        <v>43757</v>
      </c>
      <c r="D669" s="5" t="s">
        <v>194</v>
      </c>
      <c r="E669" s="2098"/>
      <c r="F669" s="1661" t="s">
        <v>268</v>
      </c>
      <c r="G669" s="556">
        <v>4.3043981481481482E-2</v>
      </c>
      <c r="H669" s="1187">
        <v>11.1</v>
      </c>
      <c r="I669" s="656">
        <f t="shared" si="49"/>
        <v>3.8778361695028362E-3</v>
      </c>
      <c r="J669" s="491">
        <v>137</v>
      </c>
      <c r="K669" s="490">
        <v>72</v>
      </c>
      <c r="L669" s="491">
        <v>214</v>
      </c>
      <c r="M669" s="1190"/>
      <c r="N669" s="127">
        <f>IFERROR((L669/67)/(1/(I669*24)/3.6),"")</f>
        <v>1.070143875218502</v>
      </c>
      <c r="O669" s="2356" t="s">
        <v>262</v>
      </c>
      <c r="P669" s="291" t="str">
        <f>IFERROR(VLOOKUP(F669,[1]Trainingsarten!$A$9:$N$84,12,FALSE),"")</f>
        <v/>
      </c>
      <c r="Q669" s="292" t="s">
        <v>14</v>
      </c>
      <c r="R669" s="292" t="str">
        <f>IFERROR(VLOOKUP(F669,[1]Trainingsarten!$A$9:$N$84,14,FALSE),"")</f>
        <v/>
      </c>
      <c r="S669" s="293">
        <f>IFERROR(L669/J669,"")</f>
        <v>1.562043795620438</v>
      </c>
      <c r="T669" s="362">
        <f>T668+(K669-T668)/7</f>
        <v>24.234924527044733</v>
      </c>
      <c r="U669" s="80">
        <f>U668+(K669-U668)/42</f>
        <v>25.694166911827072</v>
      </c>
      <c r="V669" s="294">
        <f t="shared" si="48"/>
        <v>8.2906777338153823</v>
      </c>
      <c r="W669" s="297">
        <f t="shared" si="47"/>
        <v>0.94320725050981724</v>
      </c>
    </row>
    <row r="670" spans="2:23" ht="16" thickBot="1" x14ac:dyDescent="0.25">
      <c r="B670" s="29">
        <f>AVERAGE(W664:W670)</f>
        <v>0.87727529213404909</v>
      </c>
      <c r="C670" s="1663">
        <v>43758</v>
      </c>
      <c r="D670" s="45"/>
      <c r="E670" s="2109"/>
      <c r="F670" s="1664"/>
      <c r="G670" s="1665"/>
      <c r="H670" s="1666" t="str">
        <f>IFERROR(VLOOKUP(F670,[1]Trainingsarten!$A$9:$K$84,10,FALSE),"")</f>
        <v/>
      </c>
      <c r="I670" s="1667" t="str">
        <f t="shared" si="49"/>
        <v/>
      </c>
      <c r="J670" s="1668"/>
      <c r="K670" s="1669" t="str">
        <f>IFERROR(VLOOKUP(F670,[1]Trainingsarten!$A$9:$K$84,11,FALSE),"0")</f>
        <v>0</v>
      </c>
      <c r="L670" s="1668"/>
      <c r="M670" s="1670"/>
      <c r="N670" s="40" t="str">
        <f>IFERROR((L670/67)/(1/(I670*24)/3.6),"")</f>
        <v/>
      </c>
      <c r="O670" s="2388"/>
      <c r="P670" s="313" t="str">
        <f>IFERROR(VLOOKUP(F670,[1]Trainingsarten!$A$9:$N$84,12,FALSE),"")</f>
        <v/>
      </c>
      <c r="Q670" s="314" t="s">
        <v>14</v>
      </c>
      <c r="R670" s="314" t="str">
        <f>IFERROR(VLOOKUP(F670,[1]Trainingsarten!$A$9:$N$84,14,FALSE),"")</f>
        <v/>
      </c>
      <c r="S670" s="43" t="str">
        <f>IFERROR(L670/J670,"")</f>
        <v/>
      </c>
      <c r="T670" s="45">
        <f>T669+(K670-T669)/7</f>
        <v>20.772792451752629</v>
      </c>
      <c r="U670" s="315">
        <f>U669+(K670-U669)/42</f>
        <v>25.082401032974047</v>
      </c>
      <c r="V670" s="315">
        <f t="shared" si="48"/>
        <v>1.459242384782339</v>
      </c>
      <c r="W670" s="82">
        <f t="shared" si="47"/>
        <v>0.8281819760574004</v>
      </c>
    </row>
    <row r="671" spans="2:23" ht="16" thickBot="1" x14ac:dyDescent="0.25">
      <c r="B671" s="1671">
        <f>B664+1</f>
        <v>43</v>
      </c>
      <c r="C671" s="358">
        <v>43759</v>
      </c>
      <c r="D671" s="50"/>
      <c r="E671" s="2101"/>
      <c r="F671" s="843"/>
      <c r="G671" s="1184"/>
      <c r="H671" s="1185" t="str">
        <f>IFERROR(VLOOKUP(F671,[1]Trainingsarten!$A$9:$K$84,10,FALSE),"")</f>
        <v/>
      </c>
      <c r="I671" s="54" t="str">
        <f t="shared" si="49"/>
        <v/>
      </c>
      <c r="J671" s="1219"/>
      <c r="K671" s="512" t="str">
        <f>IFERROR(VLOOKUP(F671,[1]Trainingsarten!$A$9:$K$84,11,FALSE),"0")</f>
        <v>0</v>
      </c>
      <c r="L671" s="513"/>
      <c r="M671" s="761"/>
      <c r="N671" s="59" t="str">
        <f>IFERROR((L671/67)/(1/(I671*24)/3.6),"")</f>
        <v/>
      </c>
      <c r="O671" s="2355"/>
      <c r="P671" s="319" t="str">
        <f>IFERROR(VLOOKUP(F671,[1]Trainingsarten!$A$9:$N$84,12,FALSE),"")</f>
        <v/>
      </c>
      <c r="Q671" s="61" t="s">
        <v>14</v>
      </c>
      <c r="R671" s="61" t="str">
        <f>IFERROR(VLOOKUP(F671,[1]Trainingsarten!$A$9:$N$84,14,FALSE),"")</f>
        <v/>
      </c>
      <c r="S671" s="1658" t="str">
        <f>IFERROR(L671/J671,"")</f>
        <v/>
      </c>
      <c r="T671" s="2">
        <f>T670+(K671-T670)/7</f>
        <v>17.805250672930825</v>
      </c>
      <c r="U671" s="3">
        <f>U670+(K671-U670)/42</f>
        <v>24.485201008379427</v>
      </c>
      <c r="V671" s="321">
        <f t="shared" si="48"/>
        <v>4.3096085812214184</v>
      </c>
      <c r="W671" s="1672">
        <f t="shared" si="47"/>
        <v>0.7271841740991809</v>
      </c>
    </row>
    <row r="672" spans="2:23" ht="15" x14ac:dyDescent="0.2">
      <c r="B672" s="1660" t="s">
        <v>19</v>
      </c>
      <c r="C672" s="298">
        <v>43760</v>
      </c>
      <c r="D672" s="295" t="s">
        <v>195</v>
      </c>
      <c r="E672" s="2111"/>
      <c r="F672" s="825" t="s">
        <v>268</v>
      </c>
      <c r="G672" s="556">
        <v>3.6157407407407409E-2</v>
      </c>
      <c r="H672" s="1187">
        <v>9.5</v>
      </c>
      <c r="I672" s="328">
        <f t="shared" si="49"/>
        <v>3.8060428849902538E-3</v>
      </c>
      <c r="J672" s="1191">
        <v>134</v>
      </c>
      <c r="K672" s="490">
        <v>64</v>
      </c>
      <c r="L672" s="491">
        <v>217</v>
      </c>
      <c r="M672" s="1190"/>
      <c r="N672" s="127">
        <f>IFERROR((L672/67)/(1/(I672*24)/3.6),"")</f>
        <v>1.0650557737627653</v>
      </c>
      <c r="O672" s="2356" t="s">
        <v>262</v>
      </c>
      <c r="P672" s="291" t="str">
        <f>IFERROR(VLOOKUP(F672,[1]Trainingsarten!$A$9:$N$84,12,FALSE),"")</f>
        <v/>
      </c>
      <c r="Q672" s="292" t="s">
        <v>14</v>
      </c>
      <c r="R672" s="292" t="str">
        <f>IFERROR(VLOOKUP(F672,[1]Trainingsarten!$A$9:$N$84,14,FALSE),"")</f>
        <v/>
      </c>
      <c r="S672" s="293">
        <f>IFERROR(L672/J672,"")</f>
        <v>1.6194029850746268</v>
      </c>
      <c r="T672" s="362">
        <f>T671+(K672-T671)/7</f>
        <v>24.404500576797851</v>
      </c>
      <c r="U672" s="80">
        <f>U671+(K672-U671)/42</f>
        <v>25.426029555798966</v>
      </c>
      <c r="V672" s="294">
        <f t="shared" si="48"/>
        <v>6.6799503354486021</v>
      </c>
      <c r="W672" s="297">
        <f t="shared" si="47"/>
        <v>0.95982349596663108</v>
      </c>
    </row>
    <row r="673" spans="2:23" ht="16" thickBot="1" x14ac:dyDescent="0.25">
      <c r="B673" s="24">
        <f>SUM(H671:H677)</f>
        <v>31.04</v>
      </c>
      <c r="C673" s="298">
        <v>43761</v>
      </c>
      <c r="D673" s="295"/>
      <c r="E673" s="2111"/>
      <c r="F673" s="825"/>
      <c r="G673" s="556"/>
      <c r="H673" s="1187" t="str">
        <f>IFERROR(VLOOKUP(F673,[1]Trainingsarten!$A$9:$K$84,10,FALSE),"")</f>
        <v/>
      </c>
      <c r="I673" s="328" t="str">
        <f t="shared" si="49"/>
        <v/>
      </c>
      <c r="J673" s="1191"/>
      <c r="K673" s="490" t="str">
        <f>IFERROR(VLOOKUP(F673,[1]Trainingsarten!$A$9:$K$84,11,FALSE),"0")</f>
        <v>0</v>
      </c>
      <c r="L673" s="491"/>
      <c r="M673" s="1190"/>
      <c r="N673" s="127" t="str">
        <f>IFERROR((L673/67)/(1/(I673*24)/3.6),"")</f>
        <v/>
      </c>
      <c r="O673" s="2356"/>
      <c r="P673" s="291" t="str">
        <f>IFERROR(VLOOKUP(F673,[1]Trainingsarten!$A$9:$N$84,12,FALSE),"")</f>
        <v/>
      </c>
      <c r="Q673" s="292" t="s">
        <v>14</v>
      </c>
      <c r="R673" s="292" t="str">
        <f>IFERROR(VLOOKUP(F673,[1]Trainingsarten!$A$9:$N$84,14,FALSE),"")</f>
        <v/>
      </c>
      <c r="S673" s="293" t="str">
        <f>IFERROR(L673/J673,"")</f>
        <v/>
      </c>
      <c r="T673" s="362">
        <f>T672+(K673-T672)/7</f>
        <v>20.918143351541016</v>
      </c>
      <c r="U673" s="80">
        <f>U672+(K673-U672)/42</f>
        <v>24.820647899708515</v>
      </c>
      <c r="V673" s="294">
        <f t="shared" si="48"/>
        <v>1.0215289790011148</v>
      </c>
      <c r="W673" s="297">
        <f t="shared" si="47"/>
        <v>0.84277185011704192</v>
      </c>
    </row>
    <row r="674" spans="2:23" ht="15" x14ac:dyDescent="0.2">
      <c r="B674" s="26" t="s">
        <v>9</v>
      </c>
      <c r="C674" s="298">
        <v>43762</v>
      </c>
      <c r="D674" s="295"/>
      <c r="E674" s="2111"/>
      <c r="F674" s="825"/>
      <c r="G674" s="556"/>
      <c r="H674" s="1187" t="str">
        <f>IFERROR(VLOOKUP(F674,[1]Trainingsarten!$A$9:$K$84,10,FALSE),"")</f>
        <v/>
      </c>
      <c r="I674" s="328" t="str">
        <f t="shared" si="49"/>
        <v/>
      </c>
      <c r="J674" s="1191"/>
      <c r="K674" s="490" t="str">
        <f>IFERROR(VLOOKUP(F674,[1]Trainingsarten!$A$9:$K$84,11,FALSE),"0")</f>
        <v>0</v>
      </c>
      <c r="L674" s="491"/>
      <c r="M674" s="1190"/>
      <c r="N674" s="127" t="str">
        <f>IFERROR((L674/67)/(1/(I674*24)/3.6),"")</f>
        <v/>
      </c>
      <c r="O674" s="2356"/>
      <c r="P674" s="291" t="str">
        <f>IFERROR(VLOOKUP(F674,[1]Trainingsarten!$A$9:$N$84,12,FALSE),"")</f>
        <v/>
      </c>
      <c r="Q674" s="292" t="s">
        <v>14</v>
      </c>
      <c r="R674" s="292" t="str">
        <f>IFERROR(VLOOKUP(F674,[1]Trainingsarten!$A$9:$N$84,14,FALSE),"")</f>
        <v/>
      </c>
      <c r="S674" s="293" t="str">
        <f>IFERROR(L674/J674,"")</f>
        <v/>
      </c>
      <c r="T674" s="362">
        <f>T673+(K674-T673)/7</f>
        <v>17.929837158463727</v>
      </c>
      <c r="U674" s="80">
        <f>U673+(K674-U673)/42</f>
        <v>24.229680092572597</v>
      </c>
      <c r="V674" s="294">
        <f t="shared" si="48"/>
        <v>3.9025045481674994</v>
      </c>
      <c r="W674" s="297">
        <f t="shared" si="47"/>
        <v>0.73999479522471967</v>
      </c>
    </row>
    <row r="675" spans="2:23" ht="16" thickBot="1" x14ac:dyDescent="0.25">
      <c r="B675" s="27">
        <f>SUM(K671:K677)</f>
        <v>207</v>
      </c>
      <c r="C675" s="298">
        <v>43763</v>
      </c>
      <c r="D675" s="295" t="s">
        <v>196</v>
      </c>
      <c r="E675" s="2111"/>
      <c r="F675" s="825" t="s">
        <v>268</v>
      </c>
      <c r="G675" s="556">
        <v>3.8912037037037037E-2</v>
      </c>
      <c r="H675" s="1187">
        <v>9.94</v>
      </c>
      <c r="I675" s="328">
        <f t="shared" si="49"/>
        <v>3.9146918548326999E-3</v>
      </c>
      <c r="J675" s="1191">
        <v>132</v>
      </c>
      <c r="K675" s="490">
        <v>65</v>
      </c>
      <c r="L675" s="491">
        <v>214</v>
      </c>
      <c r="M675" s="1190"/>
      <c r="N675" s="127">
        <f>IFERROR((L675/67)/(1/(I675*24)/3.6),"")</f>
        <v>1.0803147241658908</v>
      </c>
      <c r="O675" s="2356" t="s">
        <v>259</v>
      </c>
      <c r="P675" s="291" t="str">
        <f>IFERROR(VLOOKUP(F675,[1]Trainingsarten!$A$9:$N$84,12,FALSE),"")</f>
        <v/>
      </c>
      <c r="Q675" s="292" t="s">
        <v>14</v>
      </c>
      <c r="R675" s="292" t="str">
        <f>IFERROR(VLOOKUP(F675,[1]Trainingsarten!$A$9:$N$84,14,FALSE),"")</f>
        <v/>
      </c>
      <c r="S675" s="293">
        <f>IFERROR(L675/J675,"")</f>
        <v>1.6212121212121211</v>
      </c>
      <c r="T675" s="362">
        <f>T674+(K675-T674)/7</f>
        <v>24.654146135826053</v>
      </c>
      <c r="U675" s="80">
        <f>U674+(K675-U674)/42</f>
        <v>25.200401995130392</v>
      </c>
      <c r="V675" s="294">
        <f t="shared" si="48"/>
        <v>6.2998429341088702</v>
      </c>
      <c r="W675" s="297">
        <f t="shared" si="47"/>
        <v>0.97832352597351846</v>
      </c>
    </row>
    <row r="676" spans="2:23" ht="15" x14ac:dyDescent="0.2">
      <c r="B676" s="28" t="s">
        <v>20</v>
      </c>
      <c r="C676" s="298">
        <v>43764</v>
      </c>
      <c r="D676" s="295"/>
      <c r="E676" s="2111"/>
      <c r="F676" s="825"/>
      <c r="G676" s="556"/>
      <c r="H676" s="1187" t="str">
        <f>IFERROR(VLOOKUP(F676,[1]Trainingsarten!$A$9:$K$84,10,FALSE),"")</f>
        <v/>
      </c>
      <c r="I676" s="328" t="str">
        <f t="shared" si="49"/>
        <v/>
      </c>
      <c r="J676" s="1191"/>
      <c r="K676" s="490" t="str">
        <f>IFERROR(VLOOKUP(F676,[1]Trainingsarten!$A$9:$K$84,11,FALSE),"0")</f>
        <v>0</v>
      </c>
      <c r="L676" s="491"/>
      <c r="M676" s="1190"/>
      <c r="N676" s="127" t="str">
        <f>IFERROR((L676/67)/(1/(I676*24)/3.6),"")</f>
        <v/>
      </c>
      <c r="O676" s="2356"/>
      <c r="P676" s="291" t="str">
        <f>IFERROR(VLOOKUP(F676,[1]Trainingsarten!$A$9:$N$84,12,FALSE),"")</f>
        <v/>
      </c>
      <c r="Q676" s="292" t="s">
        <v>14</v>
      </c>
      <c r="R676" s="292" t="str">
        <f>IFERROR(VLOOKUP(F676,[1]Trainingsarten!$A$9:$N$84,14,FALSE),"")</f>
        <v/>
      </c>
      <c r="S676" s="293" t="str">
        <f>IFERROR(L676/J676,"")</f>
        <v/>
      </c>
      <c r="T676" s="362">
        <f>T675+(K676-T675)/7</f>
        <v>21.132125259279473</v>
      </c>
      <c r="U676" s="80">
        <f>U675+(K676-U675)/42</f>
        <v>24.600392423817762</v>
      </c>
      <c r="V676" s="294">
        <f t="shared" si="48"/>
        <v>0.54625585930433829</v>
      </c>
      <c r="W676" s="297">
        <f t="shared" si="47"/>
        <v>0.85901577890357717</v>
      </c>
    </row>
    <row r="677" spans="2:23" ht="16" thickBot="1" x14ac:dyDescent="0.25">
      <c r="B677" s="29">
        <f>AVERAGE(W671:W677)</f>
        <v>0.89113196801359484</v>
      </c>
      <c r="C677" s="133">
        <v>43765</v>
      </c>
      <c r="D677" s="362" t="s">
        <v>197</v>
      </c>
      <c r="E677" s="2115"/>
      <c r="F677" s="828" t="s">
        <v>49</v>
      </c>
      <c r="G677" s="1192">
        <v>4.4074074074074071E-2</v>
      </c>
      <c r="H677" s="1193">
        <v>11.6</v>
      </c>
      <c r="I677" s="1257">
        <f t="shared" si="49"/>
        <v>3.7994891443167305E-3</v>
      </c>
      <c r="J677" s="1258">
        <v>137</v>
      </c>
      <c r="K677" s="533">
        <v>78</v>
      </c>
      <c r="L677" s="534">
        <v>214</v>
      </c>
      <c r="M677" s="684"/>
      <c r="N677" s="1673">
        <f>IFERROR((L677/67)/(1/(I677*24)/3.6),"")</f>
        <v>1.0485229027277407</v>
      </c>
      <c r="O677" s="2357" t="s">
        <v>164</v>
      </c>
      <c r="P677" s="1674">
        <f>IFERROR(VLOOKUP(F677,[1]Trainingsarten!$A$9:$N$84,12,FALSE),"")</f>
        <v>278.45999999999998</v>
      </c>
      <c r="Q677" s="1675" t="s">
        <v>14</v>
      </c>
      <c r="R677" s="1675">
        <f>IFERROR(VLOOKUP(F677,[1]Trainingsarten!$A$9:$N$84,14,FALSE),"")</f>
        <v>304.97999999999996</v>
      </c>
      <c r="S677" s="43">
        <f>IFERROR(L677/J677,"")</f>
        <v>1.562043795620438</v>
      </c>
      <c r="T677" s="1676">
        <f>T676+(K677-T676)/7</f>
        <v>29.256107365096689</v>
      </c>
      <c r="U677" s="1677">
        <f>U676+(K677-U676)/42</f>
        <v>25.8718116518221</v>
      </c>
      <c r="V677" s="1677">
        <f t="shared" si="48"/>
        <v>3.4682671645382896</v>
      </c>
      <c r="W677" s="845">
        <f t="shared" si="47"/>
        <v>1.1308101558104935</v>
      </c>
    </row>
    <row r="678" spans="2:23" ht="16" thickBot="1" x14ac:dyDescent="0.25">
      <c r="B678" s="1678">
        <f>B671+1</f>
        <v>44</v>
      </c>
      <c r="C678" s="1679">
        <v>43766</v>
      </c>
      <c r="D678" s="1680"/>
      <c r="E678" s="2173"/>
      <c r="F678" s="1681"/>
      <c r="G678" s="1682"/>
      <c r="H678" s="1683" t="str">
        <f>IFERROR(VLOOKUP(F678,[1]Trainingsarten!$A$9:$K$84,10,FALSE),"")</f>
        <v/>
      </c>
      <c r="I678" s="1684" t="str">
        <f t="shared" si="49"/>
        <v/>
      </c>
      <c r="J678" s="1685"/>
      <c r="K678" s="1686" t="str">
        <f>IFERROR(VLOOKUP(F678,[1]Trainingsarten!$A$9:$K$84,11,FALSE),"0")</f>
        <v>0</v>
      </c>
      <c r="L678" s="1685"/>
      <c r="M678" s="1687"/>
      <c r="N678" s="1688" t="str">
        <f>IFERROR((L678/67)/(1/(I678*24)/3.6),"")</f>
        <v/>
      </c>
      <c r="O678" s="2389"/>
      <c r="P678" s="1689" t="str">
        <f>IFERROR(VLOOKUP(F678,[1]Trainingsarten!$A$9:$N$84,12,FALSE),"")</f>
        <v/>
      </c>
      <c r="Q678" s="1690" t="s">
        <v>14</v>
      </c>
      <c r="R678" s="1690" t="str">
        <f>IFERROR(VLOOKUP(F678,[1]Trainingsarten!$A$9:$N$84,14,FALSE),"")</f>
        <v/>
      </c>
      <c r="S678" s="1691" t="str">
        <f>IFERROR(L678/J678,"")</f>
        <v/>
      </c>
      <c r="T678" s="1209">
        <f>T677+(K678-T677)/7</f>
        <v>25.07666345579716</v>
      </c>
      <c r="U678" s="1210">
        <f>U677+(K678-U677)/42</f>
        <v>25.255816136302524</v>
      </c>
      <c r="V678" s="1692">
        <f t="shared" si="48"/>
        <v>-3.3842957132745894</v>
      </c>
      <c r="W678" s="322">
        <f t="shared" si="47"/>
        <v>0.99290647827262835</v>
      </c>
    </row>
    <row r="679" spans="2:23" ht="15" x14ac:dyDescent="0.2">
      <c r="B679" s="1693" t="s">
        <v>19</v>
      </c>
      <c r="C679" s="7">
        <v>43767</v>
      </c>
      <c r="D679" s="5"/>
      <c r="E679" s="2098"/>
      <c r="F679" s="825"/>
      <c r="G679" s="556"/>
      <c r="H679" s="1187" t="str">
        <f>IFERROR(VLOOKUP(F679,[1]Trainingsarten!$A$9:$K$84,10,FALSE),"")</f>
        <v/>
      </c>
      <c r="I679" s="656" t="str">
        <f t="shared" si="49"/>
        <v/>
      </c>
      <c r="J679" s="491"/>
      <c r="K679" s="490" t="str">
        <f>IFERROR(VLOOKUP(F679,[1]Trainingsarten!$A$9:$K$84,11,FALSE),"0")</f>
        <v>0</v>
      </c>
      <c r="L679" s="491"/>
      <c r="M679" s="1190"/>
      <c r="N679" s="127" t="str">
        <f>IFERROR((L679/67)/(1/(I679*24)/3.6),"")</f>
        <v/>
      </c>
      <c r="O679" s="2356"/>
      <c r="P679" s="291" t="str">
        <f>IFERROR(VLOOKUP(F679,[1]Trainingsarten!$A$9:$N$84,12,FALSE),"")</f>
        <v/>
      </c>
      <c r="Q679" s="292" t="s">
        <v>14</v>
      </c>
      <c r="R679" s="292" t="str">
        <f>IFERROR(VLOOKUP(F679,[1]Trainingsarten!$A$9:$N$84,14,FALSE),"")</f>
        <v/>
      </c>
      <c r="S679" s="293" t="str">
        <f>IFERROR(L679/J679,"")</f>
        <v/>
      </c>
      <c r="T679" s="362">
        <f>T678+(K679-T678)/7</f>
        <v>21.49428296211185</v>
      </c>
      <c r="U679" s="80">
        <f>U678+(K679-U678)/42</f>
        <v>24.654487180676274</v>
      </c>
      <c r="V679" s="294">
        <f t="shared" si="48"/>
        <v>0.17915268050536426</v>
      </c>
      <c r="W679" s="297">
        <f t="shared" si="47"/>
        <v>0.87182032238572249</v>
      </c>
    </row>
    <row r="680" spans="2:23" ht="16" thickBot="1" x14ac:dyDescent="0.25">
      <c r="B680" s="24">
        <f>SUM(H678:H684)</f>
        <v>21.98</v>
      </c>
      <c r="C680" s="298">
        <v>43768</v>
      </c>
      <c r="D680" s="295"/>
      <c r="E680" s="2111"/>
      <c r="F680" s="1661"/>
      <c r="G680" s="556"/>
      <c r="H680" s="1187"/>
      <c r="I680" s="656" t="str">
        <f t="shared" si="49"/>
        <v/>
      </c>
      <c r="J680" s="491"/>
      <c r="K680" s="490"/>
      <c r="L680" s="491"/>
      <c r="M680" s="1190"/>
      <c r="N680" s="127" t="str">
        <f>IFERROR((L680/67)/(1/(I680*24)/3.6),"")</f>
        <v/>
      </c>
      <c r="O680" s="2356"/>
      <c r="P680" s="291" t="str">
        <f>IFERROR(VLOOKUP(F680,[1]Trainingsarten!$A$9:$N$84,12,FALSE),"")</f>
        <v/>
      </c>
      <c r="Q680" s="292" t="s">
        <v>14</v>
      </c>
      <c r="R680" s="292" t="str">
        <f>IFERROR(VLOOKUP(F680,[1]Trainingsarten!$A$9:$N$84,14,FALSE),"")</f>
        <v/>
      </c>
      <c r="S680" s="293" t="str">
        <f>IFERROR(L680/J680,"")</f>
        <v/>
      </c>
      <c r="T680" s="362">
        <f>T679+(K680-T679)/7</f>
        <v>18.423671110381587</v>
      </c>
      <c r="U680" s="80">
        <f>U679+(K680-U679)/42</f>
        <v>24.067475581136364</v>
      </c>
      <c r="V680" s="294">
        <f t="shared" si="48"/>
        <v>3.1602042185644237</v>
      </c>
      <c r="W680" s="297">
        <f t="shared" si="47"/>
        <v>0.76550077087526847</v>
      </c>
    </row>
    <row r="681" spans="2:23" ht="15" x14ac:dyDescent="0.2">
      <c r="B681" s="26" t="s">
        <v>9</v>
      </c>
      <c r="C681" s="298">
        <v>43769</v>
      </c>
      <c r="D681" s="295" t="s">
        <v>199</v>
      </c>
      <c r="E681" s="2111"/>
      <c r="F681" s="1661" t="s">
        <v>91</v>
      </c>
      <c r="G681" s="556">
        <v>3.6608796296296299E-2</v>
      </c>
      <c r="H681" s="1187">
        <v>10.6</v>
      </c>
      <c r="I681" s="656">
        <f t="shared" si="49"/>
        <v>3.4536600279524814E-3</v>
      </c>
      <c r="J681" s="491">
        <v>141</v>
      </c>
      <c r="K681" s="490">
        <v>76</v>
      </c>
      <c r="L681" s="491">
        <v>237</v>
      </c>
      <c r="M681" s="1190"/>
      <c r="N681" s="127">
        <f>IFERROR((L681/67)/(1/(I681*24)/3.6),"")</f>
        <v>1.0555209800056324</v>
      </c>
      <c r="O681" s="2356" t="s">
        <v>164</v>
      </c>
      <c r="P681" s="291" t="str">
        <f>IFERROR(VLOOKUP(F681,[1]Trainingsarten!$A$9:$N$84,12,FALSE),"")</f>
        <v/>
      </c>
      <c r="Q681" s="292" t="s">
        <v>14</v>
      </c>
      <c r="R681" s="292" t="str">
        <f>IFERROR(VLOOKUP(F681,[1]Trainingsarten!$A$9:$N$84,14,FALSE),"")</f>
        <v/>
      </c>
      <c r="S681" s="293">
        <f>IFERROR(L681/J681,"")</f>
        <v>1.6808510638297873</v>
      </c>
      <c r="T681" s="362">
        <f>T680+(K681-T680)/7</f>
        <v>26.648860951755644</v>
      </c>
      <c r="U681" s="80">
        <f>U680+(K681-U680)/42</f>
        <v>25.303964257775974</v>
      </c>
      <c r="V681" s="294">
        <f t="shared" si="48"/>
        <v>5.6438044707547768</v>
      </c>
      <c r="W681" s="297">
        <f t="shared" ref="W681:W744" si="50">T681/U681</f>
        <v>1.0531496440746979</v>
      </c>
    </row>
    <row r="682" spans="2:23" ht="16" thickBot="1" x14ac:dyDescent="0.25">
      <c r="B682" s="27">
        <f>SUM(K678:K684)</f>
        <v>148</v>
      </c>
      <c r="C682" s="298">
        <v>43770</v>
      </c>
      <c r="D682" s="295"/>
      <c r="E682" s="2111"/>
      <c r="F682" s="1661"/>
      <c r="G682" s="556"/>
      <c r="H682" s="1187" t="str">
        <f>IFERROR(VLOOKUP(F682,[1]Trainingsarten!$A$9:$K$84,10,FALSE),"")</f>
        <v/>
      </c>
      <c r="I682" s="656" t="str">
        <f t="shared" si="49"/>
        <v/>
      </c>
      <c r="J682" s="491"/>
      <c r="K682" s="490" t="str">
        <f>IFERROR(VLOOKUP(F682,[1]Trainingsarten!$A$9:$K$84,11,FALSE),"0")</f>
        <v>0</v>
      </c>
      <c r="L682" s="491"/>
      <c r="M682" s="1190"/>
      <c r="N682" s="127" t="str">
        <f>IFERROR((L682/67)/(1/(I682*24)/3.6),"")</f>
        <v/>
      </c>
      <c r="O682" s="2356"/>
      <c r="P682" s="291" t="str">
        <f>IFERROR(VLOOKUP(F682,[1]Trainingsarten!$A$9:$N$84,12,FALSE),"")</f>
        <v/>
      </c>
      <c r="Q682" s="292" t="s">
        <v>14</v>
      </c>
      <c r="R682" s="292" t="str">
        <f>IFERROR(VLOOKUP(F682,[1]Trainingsarten!$A$9:$N$84,14,FALSE),"")</f>
        <v/>
      </c>
      <c r="S682" s="293" t="str">
        <f>IFERROR(L682/J682,"")</f>
        <v/>
      </c>
      <c r="T682" s="362">
        <f>T681+(K682-T681)/7</f>
        <v>22.841880815790553</v>
      </c>
      <c r="U682" s="80">
        <f>U681+(K682-U681)/42</f>
        <v>24.701488918305117</v>
      </c>
      <c r="V682" s="294">
        <f t="shared" si="48"/>
        <v>-1.3448966939796705</v>
      </c>
      <c r="W682" s="297">
        <f t="shared" si="50"/>
        <v>0.92471676065095432</v>
      </c>
    </row>
    <row r="683" spans="2:23" ht="15" x14ac:dyDescent="0.2">
      <c r="B683" s="28" t="s">
        <v>20</v>
      </c>
      <c r="C683" s="298">
        <v>43771</v>
      </c>
      <c r="D683" s="295"/>
      <c r="E683" s="2111"/>
      <c r="F683" s="1661"/>
      <c r="G683" s="556"/>
      <c r="H683" s="1187" t="str">
        <f>IFERROR(VLOOKUP(F683,[1]Trainingsarten!$A$9:$K$84,10,FALSE),"")</f>
        <v/>
      </c>
      <c r="I683" s="656" t="str">
        <f t="shared" si="49"/>
        <v/>
      </c>
      <c r="J683" s="491"/>
      <c r="K683" s="490" t="str">
        <f>IFERROR(VLOOKUP(F683,[1]Trainingsarten!$A$9:$K$84,11,FALSE),"0")</f>
        <v>0</v>
      </c>
      <c r="L683" s="491"/>
      <c r="M683" s="1190"/>
      <c r="N683" s="127" t="str">
        <f>IFERROR((L683/67)/(1/(I683*24)/3.6),"")</f>
        <v/>
      </c>
      <c r="O683" s="2356"/>
      <c r="P683" s="291" t="str">
        <f>IFERROR(VLOOKUP(F683,[1]Trainingsarten!$A$9:$N$84,12,FALSE),"")</f>
        <v/>
      </c>
      <c r="Q683" s="292" t="s">
        <v>14</v>
      </c>
      <c r="R683" s="292" t="str">
        <f>IFERROR(VLOOKUP(F683,[1]Trainingsarten!$A$9:$N$84,14,FALSE),"")</f>
        <v/>
      </c>
      <c r="S683" s="293" t="str">
        <f>IFERROR(L683/J683,"")</f>
        <v/>
      </c>
      <c r="T683" s="362">
        <f>T682+(K683-T682)/7</f>
        <v>19.578754984963332</v>
      </c>
      <c r="U683" s="80">
        <f>U682+(K683-U682)/42</f>
        <v>24.113358229774043</v>
      </c>
      <c r="V683" s="294">
        <f t="shared" si="48"/>
        <v>1.8596081025145637</v>
      </c>
      <c r="W683" s="297">
        <f t="shared" si="50"/>
        <v>0.81194642398620376</v>
      </c>
    </row>
    <row r="684" spans="2:23" ht="16" thickBot="1" x14ac:dyDescent="0.25">
      <c r="B684" s="29">
        <f>AVERAGE(W678:W684)</f>
        <v>0.92741021458181616</v>
      </c>
      <c r="C684" s="247">
        <v>43772</v>
      </c>
      <c r="D684" s="45" t="s">
        <v>200</v>
      </c>
      <c r="E684" s="2109"/>
      <c r="F684" s="1664" t="s">
        <v>91</v>
      </c>
      <c r="G684" s="1665">
        <v>4.5428240740740734E-2</v>
      </c>
      <c r="H684" s="1666">
        <v>11.38</v>
      </c>
      <c r="I684" s="1667">
        <f t="shared" si="49"/>
        <v>3.991936796198658E-3</v>
      </c>
      <c r="J684" s="1668">
        <v>138</v>
      </c>
      <c r="K684" s="1669">
        <v>72</v>
      </c>
      <c r="L684" s="1668">
        <v>208</v>
      </c>
      <c r="M684" s="1670"/>
      <c r="N684" s="40">
        <f>IFERROR((L684/67)/(1/(I684*24)/3.6),"")</f>
        <v>1.0707446948036616</v>
      </c>
      <c r="O684" s="2388" t="s">
        <v>262</v>
      </c>
      <c r="P684" s="313" t="str">
        <f>IFERROR(VLOOKUP(F684,[1]Trainingsarten!$A$9:$N$84,12,FALSE),"")</f>
        <v/>
      </c>
      <c r="Q684" s="314" t="s">
        <v>14</v>
      </c>
      <c r="R684" s="314" t="str">
        <f>IFERROR(VLOOKUP(F684,[1]Trainingsarten!$A$9:$N$84,14,FALSE),"")</f>
        <v/>
      </c>
      <c r="S684" s="43">
        <f>IFERROR(L684/J684,"")</f>
        <v>1.5072463768115942</v>
      </c>
      <c r="T684" s="45">
        <f>T683+(K684-T683)/7</f>
        <v>27.067504272825715</v>
      </c>
      <c r="U684" s="315">
        <f>U683+(K684-U683)/42</f>
        <v>25.253516367160376</v>
      </c>
      <c r="V684" s="315">
        <f t="shared" si="48"/>
        <v>4.534603244810711</v>
      </c>
      <c r="W684" s="82">
        <f t="shared" si="50"/>
        <v>1.0718311018272388</v>
      </c>
    </row>
    <row r="685" spans="2:23" ht="16" thickBot="1" x14ac:dyDescent="0.25">
      <c r="B685" s="1694">
        <f>B678+1</f>
        <v>45</v>
      </c>
      <c r="C685" s="358">
        <v>43773</v>
      </c>
      <c r="D685" s="50"/>
      <c r="E685" s="2101"/>
      <c r="F685" s="843"/>
      <c r="G685" s="1184"/>
      <c r="H685" s="1185" t="str">
        <f>IFERROR(VLOOKUP(F685,[1]Trainingsarten!$A$9:$K$84,10,FALSE),"")</f>
        <v/>
      </c>
      <c r="I685" s="54" t="str">
        <f t="shared" si="49"/>
        <v/>
      </c>
      <c r="J685" s="1219"/>
      <c r="K685" s="512" t="str">
        <f>IFERROR(VLOOKUP(F685,[1]Trainingsarten!$A$9:$K$84,11,FALSE),"0")</f>
        <v>0</v>
      </c>
      <c r="L685" s="513"/>
      <c r="M685" s="761"/>
      <c r="N685" s="59" t="str">
        <f>IFERROR((L685/67)/(1/(I685*24)/3.6),"")</f>
        <v/>
      </c>
      <c r="O685" s="2355"/>
      <c r="P685" s="319" t="str">
        <f>IFERROR(VLOOKUP(F685,[1]Trainingsarten!$A$9:$N$84,12,FALSE),"")</f>
        <v/>
      </c>
      <c r="Q685" s="61" t="s">
        <v>14</v>
      </c>
      <c r="R685" s="61" t="str">
        <f>IFERROR(VLOOKUP(F685,[1]Trainingsarten!$A$9:$N$84,14,FALSE),"")</f>
        <v/>
      </c>
      <c r="S685" s="1695" t="str">
        <f>IFERROR(L685/J685,"")</f>
        <v/>
      </c>
      <c r="T685" s="2">
        <f>T684+(K685-T684)/7</f>
        <v>23.200717948136326</v>
      </c>
      <c r="U685" s="3">
        <f>U684+(K685-U684)/42</f>
        <v>24.652242167942273</v>
      </c>
      <c r="V685" s="321">
        <f t="shared" si="48"/>
        <v>-1.8139879056653392</v>
      </c>
      <c r="W685" s="1696">
        <f t="shared" si="50"/>
        <v>0.94111999184830719</v>
      </c>
    </row>
    <row r="686" spans="2:23" ht="15" x14ac:dyDescent="0.2">
      <c r="B686" s="1697" t="s">
        <v>19</v>
      </c>
      <c r="C686" s="298">
        <v>43774</v>
      </c>
      <c r="D686" s="295"/>
      <c r="E686" s="2111"/>
      <c r="F686" s="825"/>
      <c r="G686" s="556"/>
      <c r="H686" s="1187" t="str">
        <f>IFERROR(VLOOKUP(F686,[1]Trainingsarten!$A$9:$K$84,10,FALSE),"")</f>
        <v/>
      </c>
      <c r="I686" s="328" t="str">
        <f t="shared" si="49"/>
        <v/>
      </c>
      <c r="J686" s="1191"/>
      <c r="K686" s="490" t="str">
        <f>IFERROR(VLOOKUP(F686,[1]Trainingsarten!$A$9:$K$84,11,FALSE),"0")</f>
        <v>0</v>
      </c>
      <c r="L686" s="491"/>
      <c r="M686" s="1190"/>
      <c r="N686" s="127" t="str">
        <f>IFERROR((L686/67)/(1/(I686*24)/3.6),"")</f>
        <v/>
      </c>
      <c r="O686" s="2356"/>
      <c r="P686" s="291" t="str">
        <f>IFERROR(VLOOKUP(F686,[1]Trainingsarten!$A$9:$N$84,12,FALSE),"")</f>
        <v/>
      </c>
      <c r="Q686" s="292" t="s">
        <v>14</v>
      </c>
      <c r="R686" s="292" t="str">
        <f>IFERROR(VLOOKUP(F686,[1]Trainingsarten!$A$9:$N$84,14,FALSE),"")</f>
        <v/>
      </c>
      <c r="S686" s="293" t="str">
        <f>IFERROR(L686/J686,"")</f>
        <v/>
      </c>
      <c r="T686" s="362">
        <f>T685+(K686-T685)/7</f>
        <v>19.886329669831138</v>
      </c>
      <c r="U686" s="80">
        <f>U685+(K686-U685)/42</f>
        <v>24.065284021086505</v>
      </c>
      <c r="V686" s="294">
        <f t="shared" si="48"/>
        <v>1.4515242198059468</v>
      </c>
      <c r="W686" s="297">
        <f t="shared" si="50"/>
        <v>0.82634926113509899</v>
      </c>
    </row>
    <row r="687" spans="2:23" ht="16" thickBot="1" x14ac:dyDescent="0.25">
      <c r="B687" s="24">
        <f>SUM(H685:H691)</f>
        <v>36.03</v>
      </c>
      <c r="C687" s="298">
        <v>43775</v>
      </c>
      <c r="D687" s="295" t="s">
        <v>202</v>
      </c>
      <c r="E687" s="2111"/>
      <c r="F687" s="1661" t="s">
        <v>91</v>
      </c>
      <c r="G687" s="556">
        <v>4.704861111111111E-2</v>
      </c>
      <c r="H687" s="1187">
        <v>12.4</v>
      </c>
      <c r="I687" s="328">
        <f t="shared" si="49"/>
        <v>3.7942428315412184E-3</v>
      </c>
      <c r="J687" s="1191">
        <v>138</v>
      </c>
      <c r="K687" s="490">
        <v>84</v>
      </c>
      <c r="L687" s="491">
        <v>220</v>
      </c>
      <c r="M687" s="1190"/>
      <c r="N687" s="127">
        <f>IFERROR((L687/67)/(1/(I687*24)/3.6),"")</f>
        <v>1.076432354357246</v>
      </c>
      <c r="O687" s="2356" t="s">
        <v>260</v>
      </c>
      <c r="P687" s="291" t="str">
        <f>IFERROR(VLOOKUP(F687,[1]Trainingsarten!$A$9:$N$84,12,FALSE),"")</f>
        <v/>
      </c>
      <c r="Q687" s="292" t="s">
        <v>14</v>
      </c>
      <c r="R687" s="292" t="str">
        <f>IFERROR(VLOOKUP(F687,[1]Trainingsarten!$A$9:$N$84,14,FALSE),"")</f>
        <v/>
      </c>
      <c r="S687" s="293">
        <f>IFERROR(L687/J687,"")</f>
        <v>1.5942028985507246</v>
      </c>
      <c r="T687" s="362">
        <f>T686+(K687-T686)/7</f>
        <v>29.045425431283832</v>
      </c>
      <c r="U687" s="80">
        <f>U686+(K687-U686)/42</f>
        <v>25.492301068203492</v>
      </c>
      <c r="V687" s="294">
        <f t="shared" si="48"/>
        <v>4.1789543512553671</v>
      </c>
      <c r="W687" s="297">
        <f t="shared" si="50"/>
        <v>1.1393802918604372</v>
      </c>
    </row>
    <row r="688" spans="2:23" ht="15" x14ac:dyDescent="0.2">
      <c r="B688" s="26" t="s">
        <v>9</v>
      </c>
      <c r="C688" s="298">
        <v>43776</v>
      </c>
      <c r="D688" s="295"/>
      <c r="E688" s="2111"/>
      <c r="F688" s="1661"/>
      <c r="G688" s="556"/>
      <c r="H688" s="1187" t="str">
        <f>IFERROR(VLOOKUP(F688,[1]Trainingsarten!$A$9:$K$84,10,FALSE),"")</f>
        <v/>
      </c>
      <c r="I688" s="328" t="str">
        <f t="shared" si="49"/>
        <v/>
      </c>
      <c r="J688" s="1191"/>
      <c r="K688" s="490" t="str">
        <f>IFERROR(VLOOKUP(F688,[1]Trainingsarten!$A$9:$K$84,11,FALSE),"0")</f>
        <v>0</v>
      </c>
      <c r="L688" s="491"/>
      <c r="M688" s="1190"/>
      <c r="N688" s="127" t="str">
        <f>IFERROR((L688/67)/(1/(I688*24)/3.6),"")</f>
        <v/>
      </c>
      <c r="O688" s="2356"/>
      <c r="P688" s="291" t="str">
        <f>IFERROR(VLOOKUP(F688,[1]Trainingsarten!$A$9:$N$84,12,FALSE),"")</f>
        <v/>
      </c>
      <c r="Q688" s="292" t="s">
        <v>14</v>
      </c>
      <c r="R688" s="292" t="str">
        <f>IFERROR(VLOOKUP(F688,[1]Trainingsarten!$A$9:$N$84,14,FALSE),"")</f>
        <v/>
      </c>
      <c r="S688" s="293" t="str">
        <f>IFERROR(L688/J688,"")</f>
        <v/>
      </c>
      <c r="T688" s="362">
        <f>T687+(K688-T687)/7</f>
        <v>24.896078941100427</v>
      </c>
      <c r="U688" s="80">
        <f>U687+(K688-U687)/42</f>
        <v>24.885341518960551</v>
      </c>
      <c r="V688" s="294">
        <f t="shared" si="48"/>
        <v>-3.5531243630803395</v>
      </c>
      <c r="W688" s="297">
        <f t="shared" si="50"/>
        <v>1.0004314757798962</v>
      </c>
    </row>
    <row r="689" spans="2:23" ht="16" thickBot="1" x14ac:dyDescent="0.25">
      <c r="B689" s="27">
        <f>SUM(K685:K691)</f>
        <v>239</v>
      </c>
      <c r="C689" s="298">
        <v>43777</v>
      </c>
      <c r="D689" s="295" t="s">
        <v>203</v>
      </c>
      <c r="E689" s="2111"/>
      <c r="F689" s="1661" t="s">
        <v>268</v>
      </c>
      <c r="G689" s="556">
        <v>3.5393518518518519E-2</v>
      </c>
      <c r="H689" s="1187">
        <v>9.43</v>
      </c>
      <c r="I689" s="328">
        <f t="shared" si="49"/>
        <v>3.753289344487648E-3</v>
      </c>
      <c r="J689" s="1191">
        <v>138</v>
      </c>
      <c r="K689" s="490">
        <v>62</v>
      </c>
      <c r="L689" s="491">
        <v>219</v>
      </c>
      <c r="M689" s="1190"/>
      <c r="N689" s="127">
        <f>IFERROR((L689/67)/(1/(I689*24)/3.6),"")</f>
        <v>1.0599737262784699</v>
      </c>
      <c r="O689" s="2356" t="s">
        <v>262</v>
      </c>
      <c r="P689" s="291" t="str">
        <f>IFERROR(VLOOKUP(F689,[1]Trainingsarten!$A$9:$N$84,12,FALSE),"")</f>
        <v/>
      </c>
      <c r="Q689" s="292" t="s">
        <v>14</v>
      </c>
      <c r="R689" s="292" t="str">
        <f>IFERROR(VLOOKUP(F689,[1]Trainingsarten!$A$9:$N$84,14,FALSE),"")</f>
        <v/>
      </c>
      <c r="S689" s="293">
        <f>IFERROR(L689/J689,"")</f>
        <v>1.5869565217391304</v>
      </c>
      <c r="T689" s="362">
        <f>T688+(K689-T688)/7</f>
        <v>30.196639092371797</v>
      </c>
      <c r="U689" s="80">
        <f>U688+(K689-U688)/42</f>
        <v>25.769023863747204</v>
      </c>
      <c r="V689" s="294">
        <f t="shared" si="48"/>
        <v>-1.0737422139875719E-2</v>
      </c>
      <c r="W689" s="297">
        <f t="shared" si="50"/>
        <v>1.171819283960287</v>
      </c>
    </row>
    <row r="690" spans="2:23" ht="15" x14ac:dyDescent="0.2">
      <c r="B690" s="28" t="s">
        <v>20</v>
      </c>
      <c r="C690" s="298">
        <v>43778</v>
      </c>
      <c r="D690" s="295"/>
      <c r="E690" s="2111"/>
      <c r="F690" s="1661"/>
      <c r="G690" s="556"/>
      <c r="H690" s="1187" t="str">
        <f>IFERROR(VLOOKUP(F690,[1]Trainingsarten!$A$9:$K$84,10,FALSE),"")</f>
        <v/>
      </c>
      <c r="I690" s="328" t="str">
        <f t="shared" si="49"/>
        <v/>
      </c>
      <c r="J690" s="1191"/>
      <c r="K690" s="490" t="str">
        <f>IFERROR(VLOOKUP(F690,[1]Trainingsarten!$A$9:$K$84,11,FALSE),"0")</f>
        <v>0</v>
      </c>
      <c r="L690" s="491"/>
      <c r="M690" s="1190"/>
      <c r="N690" s="127" t="str">
        <f>IFERROR((L690/67)/(1/(I690*24)/3.6),"")</f>
        <v/>
      </c>
      <c r="O690" s="2356"/>
      <c r="P690" s="291" t="str">
        <f>IFERROR(VLOOKUP(F690,[1]Trainingsarten!$A$9:$N$84,12,FALSE),"")</f>
        <v/>
      </c>
      <c r="Q690" s="292" t="s">
        <v>14</v>
      </c>
      <c r="R690" s="292" t="str">
        <f>IFERROR(VLOOKUP(F690,[1]Trainingsarten!$A$9:$N$84,14,FALSE),"")</f>
        <v/>
      </c>
      <c r="S690" s="293" t="str">
        <f>IFERROR(L690/J690,"")</f>
        <v/>
      </c>
      <c r="T690" s="362">
        <f>T689+(K690-T689)/7</f>
        <v>25.882833507747254</v>
      </c>
      <c r="U690" s="80">
        <f>U689+(K690-U689)/42</f>
        <v>25.155475676515128</v>
      </c>
      <c r="V690" s="294">
        <f t="shared" si="48"/>
        <v>-4.4276152286245924</v>
      </c>
      <c r="W690" s="297">
        <f t="shared" si="50"/>
        <v>1.0289144932334227</v>
      </c>
    </row>
    <row r="691" spans="2:23" ht="16" thickBot="1" x14ac:dyDescent="0.25">
      <c r="B691" s="29">
        <f>AVERAGE(W685:W691)</f>
        <v>1.0618574514021346</v>
      </c>
      <c r="C691" s="133">
        <v>43779</v>
      </c>
      <c r="D691" s="362" t="s">
        <v>204</v>
      </c>
      <c r="E691" s="2115"/>
      <c r="F691" s="1664" t="s">
        <v>131</v>
      </c>
      <c r="G691" s="1192">
        <v>5.4155092592592595E-2</v>
      </c>
      <c r="H691" s="1193">
        <v>14.2</v>
      </c>
      <c r="I691" s="1257">
        <f t="shared" si="49"/>
        <v>3.8137389149713098E-3</v>
      </c>
      <c r="J691" s="1258">
        <v>140</v>
      </c>
      <c r="K691" s="533">
        <v>93</v>
      </c>
      <c r="L691" s="534">
        <v>216</v>
      </c>
      <c r="M691" s="684"/>
      <c r="N691" s="1673">
        <f>IFERROR((L691/67)/(1/(I691*24)/3.6),"")</f>
        <v>1.0622913601009041</v>
      </c>
      <c r="O691" s="2357" t="s">
        <v>262</v>
      </c>
      <c r="P691" s="1674" t="str">
        <f>IFERROR(VLOOKUP(F691,[1]Trainingsarten!$A$9:$N$84,12,FALSE),"")</f>
        <v/>
      </c>
      <c r="Q691" s="1675" t="s">
        <v>14</v>
      </c>
      <c r="R691" s="1675" t="str">
        <f>IFERROR(VLOOKUP(F691,[1]Trainingsarten!$A$9:$N$84,14,FALSE),"")</f>
        <v/>
      </c>
      <c r="S691" s="43">
        <f>IFERROR(L691/J691,"")</f>
        <v>1.5428571428571429</v>
      </c>
      <c r="T691" s="1676">
        <f>T690+(K691-T690)/7</f>
        <v>35.471000149497648</v>
      </c>
      <c r="U691" s="1677">
        <f>U690+(K691-U690)/42</f>
        <v>26.770821493740957</v>
      </c>
      <c r="V691" s="1677">
        <f t="shared" si="48"/>
        <v>-0.72735783123212627</v>
      </c>
      <c r="W691" s="845">
        <f t="shared" si="50"/>
        <v>1.3249873619974941</v>
      </c>
    </row>
    <row r="692" spans="2:23" ht="16" thickBot="1" x14ac:dyDescent="0.25">
      <c r="B692" s="1698">
        <f>B685+1</f>
        <v>46</v>
      </c>
      <c r="C692" s="1699">
        <v>43780</v>
      </c>
      <c r="D692" s="1700"/>
      <c r="E692" s="2174"/>
      <c r="F692" s="1701"/>
      <c r="G692" s="1702"/>
      <c r="H692" s="1703" t="str">
        <f>IFERROR(VLOOKUP(F692,[1]Trainingsarten!$A$9:$K$84,10,FALSE),"")</f>
        <v/>
      </c>
      <c r="I692" s="1704" t="str">
        <f t="shared" si="49"/>
        <v/>
      </c>
      <c r="J692" s="1705"/>
      <c r="K692" s="1706" t="str">
        <f>IFERROR(VLOOKUP(F692,[1]Trainingsarten!$A$9:$K$84,11,FALSE),"0")</f>
        <v>0</v>
      </c>
      <c r="L692" s="1705"/>
      <c r="M692" s="1707"/>
      <c r="N692" s="1708" t="str">
        <f>IFERROR((L692/67)/(1/(I692*24)/3.6),"")</f>
        <v/>
      </c>
      <c r="O692" s="2390"/>
      <c r="P692" s="1709" t="str">
        <f>IFERROR(VLOOKUP(F692,[1]Trainingsarten!$A$9:$N$84,12,FALSE),"")</f>
        <v/>
      </c>
      <c r="Q692" s="1710" t="s">
        <v>14</v>
      </c>
      <c r="R692" s="1710" t="str">
        <f>IFERROR(VLOOKUP(F692,[1]Trainingsarten!$A$9:$N$84,14,FALSE),"")</f>
        <v/>
      </c>
      <c r="S692" s="1711" t="str">
        <f>IFERROR(L692/J692,"")</f>
        <v/>
      </c>
      <c r="T692" s="1209">
        <f>T691+(K692-T691)/7</f>
        <v>30.403714413855127</v>
      </c>
      <c r="U692" s="1210">
        <f>U691+(K692-U691)/42</f>
        <v>26.133420981985221</v>
      </c>
      <c r="V692" s="1712">
        <f t="shared" si="48"/>
        <v>-8.7001786557566909</v>
      </c>
      <c r="W692" s="65">
        <f t="shared" si="50"/>
        <v>1.1634035373636533</v>
      </c>
    </row>
    <row r="693" spans="2:23" ht="15" x14ac:dyDescent="0.2">
      <c r="B693" s="1713" t="s">
        <v>19</v>
      </c>
      <c r="C693" s="7">
        <v>43781</v>
      </c>
      <c r="D693" s="5" t="s">
        <v>205</v>
      </c>
      <c r="E693" s="2098"/>
      <c r="F693" s="825" t="s">
        <v>268</v>
      </c>
      <c r="G693" s="556">
        <v>3.7499999999999999E-2</v>
      </c>
      <c r="H693" s="1187">
        <v>9.68</v>
      </c>
      <c r="I693" s="656">
        <f t="shared" si="49"/>
        <v>3.8739669421487604E-3</v>
      </c>
      <c r="J693" s="491">
        <v>141</v>
      </c>
      <c r="K693" s="490">
        <v>63</v>
      </c>
      <c r="L693" s="491">
        <v>214</v>
      </c>
      <c r="M693" s="1190"/>
      <c r="N693" s="127">
        <f>IFERROR((L693/67)/(1/(I693*24)/3.6),"")</f>
        <v>1.0690761070679657</v>
      </c>
      <c r="O693" s="2356" t="s">
        <v>259</v>
      </c>
      <c r="P693" s="291" t="str">
        <f>IFERROR(VLOOKUP(F693,[1]Trainingsarten!$A$9:$N$84,12,FALSE),"")</f>
        <v/>
      </c>
      <c r="Q693" s="292" t="s">
        <v>14</v>
      </c>
      <c r="R693" s="292" t="str">
        <f>IFERROR(VLOOKUP(F693,[1]Trainingsarten!$A$9:$N$84,14,FALSE),"")</f>
        <v/>
      </c>
      <c r="S693" s="293">
        <f>IFERROR(L693/J693,"")</f>
        <v>1.5177304964539007</v>
      </c>
      <c r="T693" s="362">
        <f>T692+(K693-T692)/7</f>
        <v>35.060326640447251</v>
      </c>
      <c r="U693" s="80">
        <f>U692+(K693-U692)/42</f>
        <v>27.011196672890335</v>
      </c>
      <c r="V693" s="294">
        <f t="shared" si="48"/>
        <v>-4.2702934318699057</v>
      </c>
      <c r="W693" s="297">
        <f t="shared" si="50"/>
        <v>1.29799234980342</v>
      </c>
    </row>
    <row r="694" spans="2:23" ht="16" thickBot="1" x14ac:dyDescent="0.25">
      <c r="B694" s="24">
        <f>SUM(H692:H698)</f>
        <v>29.869999999999997</v>
      </c>
      <c r="C694" s="298">
        <v>43782</v>
      </c>
      <c r="D694" s="295"/>
      <c r="E694" s="2111"/>
      <c r="F694" s="1661"/>
      <c r="G694" s="556"/>
      <c r="H694" s="1187" t="str">
        <f>IFERROR(VLOOKUP(F694,[1]Trainingsarten!$A$9:$K$84,10,FALSE),"")</f>
        <v/>
      </c>
      <c r="I694" s="656" t="str">
        <f t="shared" si="49"/>
        <v/>
      </c>
      <c r="J694" s="491"/>
      <c r="K694" s="490" t="str">
        <f>IFERROR(VLOOKUP(F694,[1]Trainingsarten!$A$9:$K$84,11,FALSE),"0")</f>
        <v>0</v>
      </c>
      <c r="L694" s="491"/>
      <c r="M694" s="1190"/>
      <c r="N694" s="127" t="str">
        <f>IFERROR((L694/67)/(1/(I694*24)/3.6),"")</f>
        <v/>
      </c>
      <c r="O694" s="2356"/>
      <c r="P694" s="291" t="str">
        <f>IFERROR(VLOOKUP(F694,[1]Trainingsarten!$A$9:$N$84,12,FALSE),"")</f>
        <v/>
      </c>
      <c r="Q694" s="292" t="s">
        <v>14</v>
      </c>
      <c r="R694" s="292" t="str">
        <f>IFERROR(VLOOKUP(F694,[1]Trainingsarten!$A$9:$N$84,14,FALSE),"")</f>
        <v/>
      </c>
      <c r="S694" s="293" t="str">
        <f>IFERROR(L694/J694,"")</f>
        <v/>
      </c>
      <c r="T694" s="362">
        <f>T693+(K694-T693)/7</f>
        <v>30.051708548954785</v>
      </c>
      <c r="U694" s="80">
        <f>U693+(K694-U693)/42</f>
        <v>26.368072942583424</v>
      </c>
      <c r="V694" s="294">
        <f t="shared" si="48"/>
        <v>-8.0491299675569152</v>
      </c>
      <c r="W694" s="297">
        <f t="shared" si="50"/>
        <v>1.1397005998273932</v>
      </c>
    </row>
    <row r="695" spans="2:23" ht="15" x14ac:dyDescent="0.2">
      <c r="B695" s="26" t="s">
        <v>9</v>
      </c>
      <c r="C695" s="298">
        <v>43783</v>
      </c>
      <c r="D695" s="295">
        <v>146</v>
      </c>
      <c r="E695" s="2111"/>
      <c r="F695" s="1661" t="s">
        <v>268</v>
      </c>
      <c r="G695" s="556">
        <v>3.6342592592592593E-2</v>
      </c>
      <c r="H695" s="1187">
        <v>9.69</v>
      </c>
      <c r="I695" s="656">
        <f t="shared" si="49"/>
        <v>3.7505255513511451E-3</v>
      </c>
      <c r="J695" s="491">
        <v>140</v>
      </c>
      <c r="K695" s="490">
        <v>64</v>
      </c>
      <c r="L695" s="491">
        <v>219</v>
      </c>
      <c r="M695" s="1190"/>
      <c r="N695" s="127">
        <f>IFERROR((L695/67)/(1/(I695*24)/3.6),"")</f>
        <v>1.0591931980962064</v>
      </c>
      <c r="O695" s="2356" t="s">
        <v>259</v>
      </c>
      <c r="P695" s="291" t="str">
        <f>IFERROR(VLOOKUP(F695,[1]Trainingsarten!$A$9:$N$84,12,FALSE),"")</f>
        <v/>
      </c>
      <c r="Q695" s="292" t="s">
        <v>14</v>
      </c>
      <c r="R695" s="292" t="str">
        <f>IFERROR(VLOOKUP(F695,[1]Trainingsarten!$A$9:$N$84,14,FALSE),"")</f>
        <v/>
      </c>
      <c r="S695" s="293">
        <f>IFERROR(L695/J695,"")</f>
        <v>1.5642857142857143</v>
      </c>
      <c r="T695" s="362">
        <f>T694+(K695-T694)/7</f>
        <v>34.901464470532673</v>
      </c>
      <c r="U695" s="80">
        <f>U694+(K695-U694)/42</f>
        <v>27.264071205855249</v>
      </c>
      <c r="V695" s="294">
        <f t="shared" si="48"/>
        <v>-3.6836356063713609</v>
      </c>
      <c r="W695" s="297">
        <f t="shared" si="50"/>
        <v>1.2801266621925933</v>
      </c>
    </row>
    <row r="696" spans="2:23" ht="16" thickBot="1" x14ac:dyDescent="0.25">
      <c r="B696" s="27">
        <f>SUM(K692:K698)</f>
        <v>193</v>
      </c>
      <c r="C696" s="298">
        <v>43784</v>
      </c>
      <c r="D696" s="295"/>
      <c r="E696" s="2111"/>
      <c r="F696" s="1661"/>
      <c r="G696" s="556"/>
      <c r="H696" s="1187" t="str">
        <f>IFERROR(VLOOKUP(F696,[1]Trainingsarten!$A$9:$K$84,10,FALSE),"")</f>
        <v/>
      </c>
      <c r="I696" s="656" t="str">
        <f t="shared" si="49"/>
        <v/>
      </c>
      <c r="J696" s="491"/>
      <c r="K696" s="490" t="str">
        <f>IFERROR(VLOOKUP(F696,[1]Trainingsarten!$A$9:$K$84,11,FALSE),"0")</f>
        <v>0</v>
      </c>
      <c r="L696" s="491"/>
      <c r="M696" s="1190"/>
      <c r="N696" s="127" t="str">
        <f>IFERROR((L696/67)/(1/(I696*24)/3.6),"")</f>
        <v/>
      </c>
      <c r="O696" s="2356"/>
      <c r="P696" s="291" t="str">
        <f>IFERROR(VLOOKUP(F696,[1]Trainingsarten!$A$9:$N$84,12,FALSE),"")</f>
        <v/>
      </c>
      <c r="Q696" s="292" t="s">
        <v>14</v>
      </c>
      <c r="R696" s="292" t="str">
        <f>IFERROR(VLOOKUP(F696,[1]Trainingsarten!$A$9:$N$84,14,FALSE),"")</f>
        <v/>
      </c>
      <c r="S696" s="293" t="str">
        <f>IFERROR(L696/J696,"")</f>
        <v/>
      </c>
      <c r="T696" s="362">
        <f>T695+(K696-T695)/7</f>
        <v>29.915540974742292</v>
      </c>
      <c r="U696" s="80">
        <f>U695+(K696-U695)/42</f>
        <v>26.614926653334887</v>
      </c>
      <c r="V696" s="294">
        <f t="shared" si="48"/>
        <v>-7.6373932646774243</v>
      </c>
      <c r="W696" s="297">
        <f t="shared" si="50"/>
        <v>1.1240136546081307</v>
      </c>
    </row>
    <row r="697" spans="2:23" ht="15" x14ac:dyDescent="0.2">
      <c r="B697" s="28" t="s">
        <v>20</v>
      </c>
      <c r="C697" s="298">
        <v>43785</v>
      </c>
      <c r="D697" s="295"/>
      <c r="E697" s="2111"/>
      <c r="F697" s="1661"/>
      <c r="G697" s="556"/>
      <c r="H697" s="1187" t="str">
        <f>IFERROR(VLOOKUP(F697,[1]Trainingsarten!$A$9:$K$84,10,FALSE),"")</f>
        <v/>
      </c>
      <c r="I697" s="656" t="str">
        <f t="shared" si="49"/>
        <v/>
      </c>
      <c r="J697" s="491"/>
      <c r="K697" s="490" t="str">
        <f>IFERROR(VLOOKUP(F697,[1]Trainingsarten!$A$9:$K$84,11,FALSE),"0")</f>
        <v>0</v>
      </c>
      <c r="L697" s="491"/>
      <c r="M697" s="1190"/>
      <c r="N697" s="127" t="str">
        <f>IFERROR((L697/67)/(1/(I697*24)/3.6),"")</f>
        <v/>
      </c>
      <c r="O697" s="2356"/>
      <c r="P697" s="291" t="str">
        <f>IFERROR(VLOOKUP(F697,[1]Trainingsarten!$A$9:$N$84,12,FALSE),"")</f>
        <v/>
      </c>
      <c r="Q697" s="292" t="s">
        <v>14</v>
      </c>
      <c r="R697" s="292" t="str">
        <f>IFERROR(VLOOKUP(F697,[1]Trainingsarten!$A$9:$N$84,14,FALSE),"")</f>
        <v/>
      </c>
      <c r="S697" s="293" t="str">
        <f>IFERROR(L697/J697,"")</f>
        <v/>
      </c>
      <c r="T697" s="362">
        <f>T696+(K697-T696)/7</f>
        <v>25.641892264064822</v>
      </c>
      <c r="U697" s="80">
        <f>U696+(K697-U696)/42</f>
        <v>25.98123792349358</v>
      </c>
      <c r="V697" s="294">
        <f t="shared" si="48"/>
        <v>-3.3006143214074051</v>
      </c>
      <c r="W697" s="297">
        <f t="shared" si="50"/>
        <v>0.98693881868030986</v>
      </c>
    </row>
    <row r="698" spans="2:23" ht="16" thickBot="1" x14ac:dyDescent="0.25">
      <c r="B698" s="29">
        <f>AVERAGE(W692:W698)</f>
        <v>1.1654654125770383</v>
      </c>
      <c r="C698" s="247">
        <v>43786</v>
      </c>
      <c r="D698" s="45">
        <v>147</v>
      </c>
      <c r="E698" s="2109"/>
      <c r="F698" s="1664" t="s">
        <v>268</v>
      </c>
      <c r="G698" s="1665">
        <v>4.221064814814815E-2</v>
      </c>
      <c r="H698" s="1666">
        <v>10.5</v>
      </c>
      <c r="I698" s="1667">
        <f t="shared" si="49"/>
        <v>4.0200617283950623E-3</v>
      </c>
      <c r="J698" s="1668">
        <v>136</v>
      </c>
      <c r="K698" s="1669">
        <v>66</v>
      </c>
      <c r="L698" s="1668">
        <v>207</v>
      </c>
      <c r="M698" s="1670"/>
      <c r="N698" s="40">
        <f>IFERROR((L698/67)/(1/(I698*24)/3.6),"")</f>
        <v>1.0731044776119405</v>
      </c>
      <c r="O698" s="2388" t="s">
        <v>262</v>
      </c>
      <c r="P698" s="313" t="str">
        <f>IFERROR(VLOOKUP(F698,[1]Trainingsarten!$A$9:$N$84,12,FALSE),"")</f>
        <v/>
      </c>
      <c r="Q698" s="314" t="s">
        <v>14</v>
      </c>
      <c r="R698" s="314" t="str">
        <f>IFERROR(VLOOKUP(F698,[1]Trainingsarten!$A$9:$N$84,14,FALSE),"")</f>
        <v/>
      </c>
      <c r="S698" s="43">
        <f>IFERROR(L698/J698,"")</f>
        <v>1.5220588235294117</v>
      </c>
      <c r="T698" s="45">
        <f>T697+(K698-T697)/7</f>
        <v>31.407336226341275</v>
      </c>
      <c r="U698" s="315">
        <f>U697+(K698-U697)/42</f>
        <v>26.934065591981827</v>
      </c>
      <c r="V698" s="315">
        <f t="shared" ref="V698:V761" si="51">U697-T697</f>
        <v>0.33934565942875849</v>
      </c>
      <c r="W698" s="82">
        <f t="shared" si="50"/>
        <v>1.166082265563767</v>
      </c>
    </row>
    <row r="699" spans="2:23" ht="16" thickBot="1" x14ac:dyDescent="0.25">
      <c r="B699" s="1714">
        <f>B692+1</f>
        <v>47</v>
      </c>
      <c r="C699" s="49">
        <v>43787</v>
      </c>
      <c r="D699" s="50"/>
      <c r="E699" s="2101"/>
      <c r="F699" s="843"/>
      <c r="G699" s="1184"/>
      <c r="H699" s="1185" t="str">
        <f>IFERROR(VLOOKUP(F699,[1]Trainingsarten!$A$9:$K$84,10,FALSE),"")</f>
        <v/>
      </c>
      <c r="I699" s="54" t="str">
        <f t="shared" si="49"/>
        <v/>
      </c>
      <c r="J699" s="1219"/>
      <c r="K699" s="512" t="str">
        <f>IFERROR(VLOOKUP(F699,[1]Trainingsarten!$A$9:$K$84,11,FALSE),"0")</f>
        <v>0</v>
      </c>
      <c r="L699" s="513"/>
      <c r="M699" s="761"/>
      <c r="N699" s="59" t="str">
        <f>IFERROR((L699/67)/(1/(I699*24)/3.6),"")</f>
        <v/>
      </c>
      <c r="O699" s="2355"/>
      <c r="P699" s="319" t="str">
        <f>IFERROR(VLOOKUP(F699,[1]Trainingsarten!$A$9:$N$84,12,FALSE),"")</f>
        <v/>
      </c>
      <c r="Q699" s="61" t="s">
        <v>14</v>
      </c>
      <c r="R699" s="61" t="str">
        <f>IFERROR(VLOOKUP(F699,[1]Trainingsarten!$A$9:$N$84,14,FALSE),"")</f>
        <v/>
      </c>
      <c r="S699" s="1715" t="str">
        <f>IFERROR(L699/J699,"")</f>
        <v/>
      </c>
      <c r="T699" s="2">
        <f>T698+(K699-T698)/7</f>
        <v>26.920573908292521</v>
      </c>
      <c r="U699" s="3">
        <f>U698+(K699-U698)/42</f>
        <v>26.292778315982261</v>
      </c>
      <c r="V699" s="321">
        <f t="shared" si="51"/>
        <v>-4.4732706343594479</v>
      </c>
      <c r="W699" s="1716">
        <f t="shared" si="50"/>
        <v>1.0238771112267222</v>
      </c>
    </row>
    <row r="700" spans="2:23" ht="15" x14ac:dyDescent="0.2">
      <c r="B700" s="1717" t="s">
        <v>19</v>
      </c>
      <c r="C700" s="298">
        <v>43788</v>
      </c>
      <c r="D700" s="295">
        <v>148</v>
      </c>
      <c r="E700" s="2111"/>
      <c r="F700" s="825" t="s">
        <v>268</v>
      </c>
      <c r="G700" s="556">
        <v>4.0509259259259259E-2</v>
      </c>
      <c r="H700" s="1187">
        <v>10.6</v>
      </c>
      <c r="I700" s="328">
        <f t="shared" si="49"/>
        <v>3.8216282320055906E-3</v>
      </c>
      <c r="J700" s="1191">
        <v>136</v>
      </c>
      <c r="K700" s="490">
        <v>69</v>
      </c>
      <c r="L700" s="491">
        <v>216</v>
      </c>
      <c r="M700" s="1190"/>
      <c r="N700" s="127">
        <f>IFERROR((L700/67)/(1/(I700*24)/3.6),"")</f>
        <v>1.0644888763728528</v>
      </c>
      <c r="O700" s="2356" t="s">
        <v>262</v>
      </c>
      <c r="P700" s="291" t="str">
        <f>IFERROR(VLOOKUP(F700,[1]Trainingsarten!$A$9:$N$84,12,FALSE),"")</f>
        <v/>
      </c>
      <c r="Q700" s="292" t="s">
        <v>14</v>
      </c>
      <c r="R700" s="292" t="str">
        <f>IFERROR(VLOOKUP(F700,[1]Trainingsarten!$A$9:$N$84,14,FALSE),"")</f>
        <v/>
      </c>
      <c r="S700" s="293">
        <f>IFERROR(L700/J700,"")</f>
        <v>1.588235294117647</v>
      </c>
      <c r="T700" s="362">
        <f>T699+(K700-T699)/7</f>
        <v>32.931920492822158</v>
      </c>
      <c r="U700" s="80">
        <f>U699+(K700-U699)/42</f>
        <v>27.309616927506493</v>
      </c>
      <c r="V700" s="294">
        <f t="shared" si="51"/>
        <v>-0.62779559231026028</v>
      </c>
      <c r="W700" s="297">
        <f t="shared" si="50"/>
        <v>1.2058726631076553</v>
      </c>
    </row>
    <row r="701" spans="2:23" ht="16" thickBot="1" x14ac:dyDescent="0.25">
      <c r="B701" s="24">
        <f>SUM(H699:H705)</f>
        <v>21.939999999999998</v>
      </c>
      <c r="C701" s="298">
        <v>43789</v>
      </c>
      <c r="D701" s="295"/>
      <c r="E701" s="2111"/>
      <c r="F701" s="1661"/>
      <c r="G701" s="556"/>
      <c r="H701" s="1187" t="str">
        <f>IFERROR(VLOOKUP(F701,[1]Trainingsarten!$A$9:$K$84,10,FALSE),"")</f>
        <v/>
      </c>
      <c r="I701" s="328" t="str">
        <f t="shared" si="49"/>
        <v/>
      </c>
      <c r="J701" s="1191"/>
      <c r="K701" s="490" t="str">
        <f>IFERROR(VLOOKUP(F701,[1]Trainingsarten!$A$9:$K$84,11,FALSE),"0")</f>
        <v>0</v>
      </c>
      <c r="L701" s="491"/>
      <c r="M701" s="1190"/>
      <c r="N701" s="127" t="str">
        <f>IFERROR((L701/67)/(1/(I701*24)/3.6),"")</f>
        <v/>
      </c>
      <c r="O701" s="2356"/>
      <c r="P701" s="291" t="str">
        <f>IFERROR(VLOOKUP(F701,[1]Trainingsarten!$A$9:$N$84,12,FALSE),"")</f>
        <v/>
      </c>
      <c r="Q701" s="292" t="s">
        <v>14</v>
      </c>
      <c r="R701" s="292" t="str">
        <f>IFERROR(VLOOKUP(F701,[1]Trainingsarten!$A$9:$N$84,14,FALSE),"")</f>
        <v/>
      </c>
      <c r="S701" s="293" t="str">
        <f>IFERROR(L701/J701,"")</f>
        <v/>
      </c>
      <c r="T701" s="362">
        <f>T700+(K701-T700)/7</f>
        <v>28.227360422418993</v>
      </c>
      <c r="U701" s="80">
        <f>U700+(K701-U700)/42</f>
        <v>26.659387953042053</v>
      </c>
      <c r="V701" s="294">
        <f t="shared" si="51"/>
        <v>-5.622303565315665</v>
      </c>
      <c r="W701" s="297">
        <f t="shared" si="50"/>
        <v>1.0588150212652583</v>
      </c>
    </row>
    <row r="702" spans="2:23" ht="15" x14ac:dyDescent="0.2">
      <c r="B702" s="26" t="s">
        <v>9</v>
      </c>
      <c r="C702" s="298">
        <v>43790</v>
      </c>
      <c r="D702" s="295"/>
      <c r="E702" s="2111"/>
      <c r="F702" s="1661"/>
      <c r="G702" s="556"/>
      <c r="H702" s="1187" t="str">
        <f>IFERROR(VLOOKUP(F702,[1]Trainingsarten!$A$9:$K$84,10,FALSE),"")</f>
        <v/>
      </c>
      <c r="I702" s="328" t="str">
        <f t="shared" si="49"/>
        <v/>
      </c>
      <c r="J702" s="1191"/>
      <c r="K702" s="490" t="str">
        <f>IFERROR(VLOOKUP(F702,[1]Trainingsarten!$A$9:$K$84,11,FALSE),"0")</f>
        <v>0</v>
      </c>
      <c r="L702" s="491"/>
      <c r="M702" s="1190"/>
      <c r="N702" s="127" t="str">
        <f>IFERROR((L702/67)/(1/(I702*24)/3.6),"")</f>
        <v/>
      </c>
      <c r="O702" s="2356"/>
      <c r="P702" s="291" t="str">
        <f>IFERROR(VLOOKUP(F702,[1]Trainingsarten!$A$9:$N$84,12,FALSE),"")</f>
        <v/>
      </c>
      <c r="Q702" s="292" t="s">
        <v>14</v>
      </c>
      <c r="R702" s="292" t="str">
        <f>IFERROR(VLOOKUP(F702,[1]Trainingsarten!$A$9:$N$84,14,FALSE),"")</f>
        <v/>
      </c>
      <c r="S702" s="293" t="str">
        <f>IFERROR(L702/J702,"")</f>
        <v/>
      </c>
      <c r="T702" s="362">
        <f>T701+(K702-T701)/7</f>
        <v>24.194880362073423</v>
      </c>
      <c r="U702" s="80">
        <f>U701+(K702-U701)/42</f>
        <v>26.024640620826766</v>
      </c>
      <c r="V702" s="294">
        <f t="shared" si="51"/>
        <v>-1.5679724693769401</v>
      </c>
      <c r="W702" s="297">
        <f t="shared" si="50"/>
        <v>0.92969123818412924</v>
      </c>
    </row>
    <row r="703" spans="2:23" ht="16" thickBot="1" x14ac:dyDescent="0.25">
      <c r="B703" s="27">
        <f>SUM(K699:K705)</f>
        <v>141</v>
      </c>
      <c r="C703" s="298">
        <v>43791</v>
      </c>
      <c r="D703" s="295"/>
      <c r="E703" s="2111"/>
      <c r="F703" s="1661"/>
      <c r="G703" s="556"/>
      <c r="H703" s="1187" t="str">
        <f>IFERROR(VLOOKUP(F703,[1]Trainingsarten!$A$9:$K$84,10,FALSE),"")</f>
        <v/>
      </c>
      <c r="I703" s="328" t="str">
        <f t="shared" si="49"/>
        <v/>
      </c>
      <c r="J703" s="1191"/>
      <c r="K703" s="490" t="str">
        <f>IFERROR(VLOOKUP(F703,[1]Trainingsarten!$A$9:$K$84,11,FALSE),"0")</f>
        <v>0</v>
      </c>
      <c r="L703" s="491"/>
      <c r="M703" s="1190"/>
      <c r="N703" s="127" t="str">
        <f>IFERROR((L703/67)/(1/(I703*24)/3.6),"")</f>
        <v/>
      </c>
      <c r="O703" s="2356"/>
      <c r="P703" s="291" t="str">
        <f>IFERROR(VLOOKUP(F703,[1]Trainingsarten!$A$9:$N$84,12,FALSE),"")</f>
        <v/>
      </c>
      <c r="Q703" s="292" t="s">
        <v>14</v>
      </c>
      <c r="R703" s="292" t="str">
        <f>IFERROR(VLOOKUP(F703,[1]Trainingsarten!$A$9:$N$84,14,FALSE),"")</f>
        <v/>
      </c>
      <c r="S703" s="293" t="str">
        <f>IFERROR(L703/J703,"")</f>
        <v/>
      </c>
      <c r="T703" s="362">
        <f>T702+(K703-T702)/7</f>
        <v>20.738468881777219</v>
      </c>
      <c r="U703" s="80">
        <f>U702+(K703-U702)/42</f>
        <v>25.405006320330891</v>
      </c>
      <c r="V703" s="294">
        <f t="shared" si="51"/>
        <v>1.8297602587533426</v>
      </c>
      <c r="W703" s="297">
        <f t="shared" si="50"/>
        <v>0.81631425791777201</v>
      </c>
    </row>
    <row r="704" spans="2:23" ht="15" x14ac:dyDescent="0.2">
      <c r="B704" s="28" t="s">
        <v>20</v>
      </c>
      <c r="C704" s="298">
        <v>43792</v>
      </c>
      <c r="D704" s="295"/>
      <c r="E704" s="2111"/>
      <c r="F704" s="1661"/>
      <c r="G704" s="556"/>
      <c r="H704" s="1187" t="str">
        <f>IFERROR(VLOOKUP(F704,[1]Trainingsarten!$A$9:$K$84,10,FALSE),"")</f>
        <v/>
      </c>
      <c r="I704" s="328" t="str">
        <f t="shared" si="49"/>
        <v/>
      </c>
      <c r="J704" s="1191"/>
      <c r="K704" s="490" t="str">
        <f>IFERROR(VLOOKUP(F704,[1]Trainingsarten!$A$9:$K$84,11,FALSE),"0")</f>
        <v>0</v>
      </c>
      <c r="L704" s="491"/>
      <c r="M704" s="1190"/>
      <c r="N704" s="127" t="str">
        <f>IFERROR((L704/67)/(1/(I704*24)/3.6),"")</f>
        <v/>
      </c>
      <c r="O704" s="2356"/>
      <c r="P704" s="291" t="str">
        <f>IFERROR(VLOOKUP(F704,[1]Trainingsarten!$A$9:$N$84,12,FALSE),"")</f>
        <v/>
      </c>
      <c r="Q704" s="292" t="s">
        <v>14</v>
      </c>
      <c r="R704" s="292" t="str">
        <f>IFERROR(VLOOKUP(F704,[1]Trainingsarten!$A$9:$N$84,14,FALSE),"")</f>
        <v/>
      </c>
      <c r="S704" s="293" t="str">
        <f>IFERROR(L704/J704,"")</f>
        <v/>
      </c>
      <c r="T704" s="362">
        <f>T703+(K704-T703)/7</f>
        <v>17.77583047009476</v>
      </c>
      <c r="U704" s="80">
        <f>U703+(K704-U703)/42</f>
        <v>24.800125217465869</v>
      </c>
      <c r="V704" s="294">
        <f t="shared" si="51"/>
        <v>4.6665374385536715</v>
      </c>
      <c r="W704" s="297">
        <f t="shared" si="50"/>
        <v>0.71676373865950727</v>
      </c>
    </row>
    <row r="705" spans="2:23" ht="16" thickBot="1" x14ac:dyDescent="0.25">
      <c r="B705" s="29">
        <f>AVERAGE(W699:W705)</f>
        <v>0.96226216737092685</v>
      </c>
      <c r="C705" s="133">
        <v>43793</v>
      </c>
      <c r="D705" s="362">
        <v>149</v>
      </c>
      <c r="E705" s="2115"/>
      <c r="F705" s="1664" t="s">
        <v>91</v>
      </c>
      <c r="G705" s="1192">
        <v>4.3240740740740739E-2</v>
      </c>
      <c r="H705" s="1193">
        <v>11.34</v>
      </c>
      <c r="I705" s="1257">
        <f t="shared" si="49"/>
        <v>3.8131164674374551E-3</v>
      </c>
      <c r="J705" s="1258">
        <v>138</v>
      </c>
      <c r="K705" s="533">
        <v>72</v>
      </c>
      <c r="L705" s="534">
        <v>211</v>
      </c>
      <c r="M705" s="684"/>
      <c r="N705" s="1673">
        <f>IFERROR((L705/67)/(1/(I705*24)/3.6),"")</f>
        <v>1.0375319171339072</v>
      </c>
      <c r="O705" s="2357" t="s">
        <v>262</v>
      </c>
      <c r="P705" s="1674" t="str">
        <f>IFERROR(VLOOKUP(F705,[1]Trainingsarten!$A$9:$N$84,12,FALSE),"")</f>
        <v/>
      </c>
      <c r="Q705" s="1675" t="s">
        <v>14</v>
      </c>
      <c r="R705" s="1675" t="str">
        <f>IFERROR(VLOOKUP(F705,[1]Trainingsarten!$A$9:$N$84,14,FALSE),"")</f>
        <v/>
      </c>
      <c r="S705" s="43">
        <f>IFERROR(L705/J705,"")</f>
        <v>1.5289855072463767</v>
      </c>
      <c r="T705" s="1676">
        <f>T704+(K705-T704)/7</f>
        <v>25.522140402938366</v>
      </c>
      <c r="U705" s="1677">
        <f>U704+(K705-U704)/42</f>
        <v>25.923931759907159</v>
      </c>
      <c r="V705" s="1677">
        <f t="shared" si="51"/>
        <v>7.0242947473711084</v>
      </c>
      <c r="W705" s="845">
        <f t="shared" si="50"/>
        <v>0.98450114123544386</v>
      </c>
    </row>
    <row r="706" spans="2:23" ht="16" thickBot="1" x14ac:dyDescent="0.25">
      <c r="B706" s="1718">
        <f>B699+1</f>
        <v>48</v>
      </c>
      <c r="C706" s="1719">
        <v>43794</v>
      </c>
      <c r="D706" s="1720"/>
      <c r="E706" s="2175"/>
      <c r="F706" s="1721"/>
      <c r="G706" s="1722"/>
      <c r="H706" s="1723" t="str">
        <f>IFERROR(VLOOKUP(F706,[1]Trainingsarten!$A$9:$K$84,10,FALSE),"")</f>
        <v/>
      </c>
      <c r="I706" s="1724" t="str">
        <f t="shared" si="49"/>
        <v/>
      </c>
      <c r="J706" s="1725"/>
      <c r="K706" s="1726" t="str">
        <f>IFERROR(VLOOKUP(F706,[1]Trainingsarten!$A$9:$K$84,11,FALSE),"0")</f>
        <v>0</v>
      </c>
      <c r="L706" s="1725"/>
      <c r="M706" s="1727"/>
      <c r="N706" s="1728" t="str">
        <f>IFERROR((L706/67)/(1/(I706*24)/3.6),"")</f>
        <v/>
      </c>
      <c r="O706" s="2391"/>
      <c r="P706" s="1729" t="str">
        <f>IFERROR(VLOOKUP(F706,[1]Trainingsarten!$A$9:$N$84,12,FALSE),"")</f>
        <v/>
      </c>
      <c r="Q706" s="1730" t="s">
        <v>14</v>
      </c>
      <c r="R706" s="1730" t="str">
        <f>IFERROR(VLOOKUP(F706,[1]Trainingsarten!$A$9:$N$84,14,FALSE),"")</f>
        <v/>
      </c>
      <c r="S706" s="1731" t="str">
        <f>IFERROR(L706/J706,"")</f>
        <v/>
      </c>
      <c r="T706" s="1209">
        <f>T705+(K706-T705)/7</f>
        <v>21.876120345375742</v>
      </c>
      <c r="U706" s="1210">
        <f>U705+(K706-U705)/42</f>
        <v>25.306695289433179</v>
      </c>
      <c r="V706" s="1732">
        <f t="shared" si="51"/>
        <v>0.40179135696879342</v>
      </c>
      <c r="W706" s="65">
        <f t="shared" si="50"/>
        <v>0.86444002645063367</v>
      </c>
    </row>
    <row r="707" spans="2:23" ht="15" x14ac:dyDescent="0.2">
      <c r="B707" s="1733" t="s">
        <v>19</v>
      </c>
      <c r="C707" s="7">
        <v>43795</v>
      </c>
      <c r="D707" s="5"/>
      <c r="E707" s="2098"/>
      <c r="F707" s="825"/>
      <c r="G707" s="556"/>
      <c r="H707" s="1187" t="str">
        <f>IFERROR(VLOOKUP(F707,[1]Trainingsarten!$A$9:$K$84,10,FALSE),"")</f>
        <v/>
      </c>
      <c r="I707" s="656" t="str">
        <f t="shared" si="49"/>
        <v/>
      </c>
      <c r="J707" s="491"/>
      <c r="K707" s="490" t="str">
        <f>IFERROR(VLOOKUP(F707,[1]Trainingsarten!$A$9:$K$84,11,FALSE),"0")</f>
        <v>0</v>
      </c>
      <c r="L707" s="491"/>
      <c r="M707" s="1190"/>
      <c r="N707" s="127" t="str">
        <f>IFERROR((L707/67)/(1/(I707*24)/3.6),"")</f>
        <v/>
      </c>
      <c r="O707" s="2356"/>
      <c r="P707" s="291" t="str">
        <f>IFERROR(VLOOKUP(F707,[1]Trainingsarten!$A$9:$N$84,12,FALSE),"")</f>
        <v/>
      </c>
      <c r="Q707" s="292" t="s">
        <v>14</v>
      </c>
      <c r="R707" s="292" t="str">
        <f>IFERROR(VLOOKUP(F707,[1]Trainingsarten!$A$9:$N$84,14,FALSE),"")</f>
        <v/>
      </c>
      <c r="S707" s="293" t="str">
        <f>IFERROR(L707/J707,"")</f>
        <v/>
      </c>
      <c r="T707" s="362">
        <f>T706+(K707-T706)/7</f>
        <v>18.75096029603635</v>
      </c>
      <c r="U707" s="80">
        <f>U706+(K707-U706)/42</f>
        <v>24.704154925399056</v>
      </c>
      <c r="V707" s="294">
        <f t="shared" si="51"/>
        <v>3.4305749440574367</v>
      </c>
      <c r="W707" s="297">
        <f t="shared" si="50"/>
        <v>0.7590205110298246</v>
      </c>
    </row>
    <row r="708" spans="2:23" ht="16" thickBot="1" x14ac:dyDescent="0.25">
      <c r="B708" s="24">
        <f>SUM(H706:H712)</f>
        <v>33.299999999999997</v>
      </c>
      <c r="C708" s="298">
        <v>43796</v>
      </c>
      <c r="D708" s="295">
        <v>150</v>
      </c>
      <c r="E708" s="2111"/>
      <c r="F708" s="1661" t="s">
        <v>268</v>
      </c>
      <c r="G708" s="556">
        <v>4.0625000000000001E-2</v>
      </c>
      <c r="H708" s="1187">
        <v>10.7</v>
      </c>
      <c r="I708" s="656">
        <f t="shared" si="49"/>
        <v>3.7967289719626172E-3</v>
      </c>
      <c r="J708" s="491">
        <v>152</v>
      </c>
      <c r="K708" s="490">
        <v>72</v>
      </c>
      <c r="L708" s="491">
        <v>220</v>
      </c>
      <c r="M708" s="1190"/>
      <c r="N708" s="127">
        <f>IFERROR((L708/67)/(1/(I708*24)/3.6),"")</f>
        <v>1.0771376761054543</v>
      </c>
      <c r="O708" s="2356" t="s">
        <v>262</v>
      </c>
      <c r="P708" s="291" t="str">
        <f>IFERROR(VLOOKUP(F708,[1]Trainingsarten!$A$9:$N$84,12,FALSE),"")</f>
        <v/>
      </c>
      <c r="Q708" s="292" t="s">
        <v>14</v>
      </c>
      <c r="R708" s="292" t="str">
        <f>IFERROR(VLOOKUP(F708,[1]Trainingsarten!$A$9:$N$84,14,FALSE),"")</f>
        <v/>
      </c>
      <c r="S708" s="293">
        <f>IFERROR(L708/J708,"")</f>
        <v>1.4473684210526316</v>
      </c>
      <c r="T708" s="362">
        <f>T707+(K708-T707)/7</f>
        <v>26.357965968031156</v>
      </c>
      <c r="U708" s="80">
        <f>U707+(K708-U707)/42</f>
        <v>25.830246474794315</v>
      </c>
      <c r="V708" s="294">
        <f t="shared" si="51"/>
        <v>5.9531946293627058</v>
      </c>
      <c r="W708" s="297">
        <f t="shared" si="50"/>
        <v>1.0204302925932898</v>
      </c>
    </row>
    <row r="709" spans="2:23" ht="15" x14ac:dyDescent="0.2">
      <c r="B709" s="26" t="s">
        <v>9</v>
      </c>
      <c r="C709" s="7">
        <v>43797</v>
      </c>
      <c r="D709" s="5"/>
      <c r="E709" s="2098"/>
      <c r="F709" s="1661"/>
      <c r="G709" s="556"/>
      <c r="H709" s="1187" t="str">
        <f>IFERROR(VLOOKUP(F709,[1]Trainingsarten!$A$9:$K$84,10,FALSE),"")</f>
        <v/>
      </c>
      <c r="I709" s="656" t="str">
        <f t="shared" si="49"/>
        <v/>
      </c>
      <c r="J709" s="491"/>
      <c r="K709" s="490" t="str">
        <f>IFERROR(VLOOKUP(F709,[1]Trainingsarten!$A$9:$K$84,11,FALSE),"0")</f>
        <v>0</v>
      </c>
      <c r="L709" s="491"/>
      <c r="M709" s="1190"/>
      <c r="N709" s="127" t="str">
        <f>IFERROR((L709/67)/(1/(I709*24)/3.6),"")</f>
        <v/>
      </c>
      <c r="O709" s="2356"/>
      <c r="P709" s="291" t="str">
        <f>IFERROR(VLOOKUP(F709,[1]Trainingsarten!$A$9:$N$84,12,FALSE),"")</f>
        <v/>
      </c>
      <c r="Q709" s="292" t="s">
        <v>14</v>
      </c>
      <c r="R709" s="292" t="str">
        <f>IFERROR(VLOOKUP(F709,[1]Trainingsarten!$A$9:$N$84,14,FALSE),"")</f>
        <v/>
      </c>
      <c r="S709" s="293" t="str">
        <f>IFERROR(L709/J709,"")</f>
        <v/>
      </c>
      <c r="T709" s="362">
        <f>T708+(K709-T708)/7</f>
        <v>22.59254225831242</v>
      </c>
      <c r="U709" s="80">
        <f>U708+(K709-U708)/42</f>
        <v>25.215240606346832</v>
      </c>
      <c r="V709" s="294">
        <f t="shared" si="51"/>
        <v>-0.52771949323684098</v>
      </c>
      <c r="W709" s="297">
        <f t="shared" si="50"/>
        <v>0.89598757398435203</v>
      </c>
    </row>
    <row r="710" spans="2:23" ht="16" thickBot="1" x14ac:dyDescent="0.25">
      <c r="B710" s="27">
        <f>SUM(K706:K712)</f>
        <v>221</v>
      </c>
      <c r="C710" s="298">
        <v>43798</v>
      </c>
      <c r="D710" s="295">
        <v>151</v>
      </c>
      <c r="E710" s="2111"/>
      <c r="F710" s="1661" t="s">
        <v>268</v>
      </c>
      <c r="G710" s="556">
        <v>4.0381944444444443E-2</v>
      </c>
      <c r="H710" s="1187">
        <v>10.6</v>
      </c>
      <c r="I710" s="656">
        <f t="shared" si="49"/>
        <v>3.8096174004192871E-3</v>
      </c>
      <c r="J710" s="491">
        <v>141</v>
      </c>
      <c r="K710" s="490">
        <v>69</v>
      </c>
      <c r="L710" s="491">
        <v>216</v>
      </c>
      <c r="M710" s="1190"/>
      <c r="N710" s="127">
        <f>IFERROR((L710/67)/(1/(I710*24)/3.6),"")</f>
        <v>1.0611433399042522</v>
      </c>
      <c r="O710" s="2356" t="s">
        <v>262</v>
      </c>
      <c r="P710" s="291" t="str">
        <f>IFERROR(VLOOKUP(F710,[1]Trainingsarten!$A$9:$N$84,12,FALSE),"")</f>
        <v/>
      </c>
      <c r="Q710" s="292" t="s">
        <v>14</v>
      </c>
      <c r="R710" s="292" t="str">
        <f>IFERROR(VLOOKUP(F710,[1]Trainingsarten!$A$9:$N$84,14,FALSE),"")</f>
        <v/>
      </c>
      <c r="S710" s="293">
        <f>IFERROR(L710/J710,"")</f>
        <v>1.5319148936170213</v>
      </c>
      <c r="T710" s="362">
        <f>T709+(K710-T709)/7</f>
        <v>29.222179078553502</v>
      </c>
      <c r="U710" s="80">
        <f>U709+(K710-U709)/42</f>
        <v>26.257734877624287</v>
      </c>
      <c r="V710" s="294">
        <f t="shared" si="51"/>
        <v>2.6226983480344117</v>
      </c>
      <c r="W710" s="297">
        <f t="shared" si="50"/>
        <v>1.1128979409208442</v>
      </c>
    </row>
    <row r="711" spans="2:23" ht="15" x14ac:dyDescent="0.2">
      <c r="B711" s="28" t="s">
        <v>20</v>
      </c>
      <c r="C711" s="298">
        <v>43799</v>
      </c>
      <c r="D711" s="295"/>
      <c r="E711" s="2111"/>
      <c r="F711" s="1661"/>
      <c r="G711" s="556"/>
      <c r="H711" s="1187" t="str">
        <f>IFERROR(VLOOKUP(F711,[1]Trainingsarten!$A$9:$K$84,10,FALSE),"")</f>
        <v/>
      </c>
      <c r="I711" s="656" t="str">
        <f t="shared" si="49"/>
        <v/>
      </c>
      <c r="J711" s="491"/>
      <c r="K711" s="490" t="str">
        <f>IFERROR(VLOOKUP(F711,[1]Trainingsarten!$A$9:$K$84,11,FALSE),"0")</f>
        <v>0</v>
      </c>
      <c r="L711" s="491"/>
      <c r="M711" s="1190"/>
      <c r="N711" s="127" t="str">
        <f>IFERROR((L711/67)/(1/(I711*24)/3.6),"")</f>
        <v/>
      </c>
      <c r="O711" s="2356"/>
      <c r="P711" s="291" t="str">
        <f>IFERROR(VLOOKUP(F711,[1]Trainingsarten!$A$9:$N$84,12,FALSE),"")</f>
        <v/>
      </c>
      <c r="Q711" s="292" t="s">
        <v>14</v>
      </c>
      <c r="R711" s="292" t="str">
        <f>IFERROR(VLOOKUP(F711,[1]Trainingsarten!$A$9:$N$84,14,FALSE),"")</f>
        <v/>
      </c>
      <c r="S711" s="293" t="str">
        <f>IFERROR(L711/J711,"")</f>
        <v/>
      </c>
      <c r="T711" s="362">
        <f>T710+(K711-T710)/7</f>
        <v>25.047582067331575</v>
      </c>
      <c r="U711" s="80">
        <f>U710+(K711-U710)/42</f>
        <v>25.632550713871328</v>
      </c>
      <c r="V711" s="294">
        <f t="shared" si="51"/>
        <v>-2.9644442009292149</v>
      </c>
      <c r="W711" s="297">
        <f t="shared" si="50"/>
        <v>0.97717867983293638</v>
      </c>
    </row>
    <row r="712" spans="2:23" ht="16" thickBot="1" x14ac:dyDescent="0.25">
      <c r="B712" s="29">
        <f>AVERAGE(W706:W712)</f>
        <v>0.97881419917850876</v>
      </c>
      <c r="C712" s="247">
        <v>43800</v>
      </c>
      <c r="D712" s="45">
        <v>152</v>
      </c>
      <c r="E712" s="2109"/>
      <c r="F712" s="1664" t="s">
        <v>101</v>
      </c>
      <c r="G712" s="1665">
        <v>4.5694444444444447E-2</v>
      </c>
      <c r="H712" s="1666">
        <v>12</v>
      </c>
      <c r="I712" s="1667">
        <f t="shared" si="49"/>
        <v>3.8078703703703707E-3</v>
      </c>
      <c r="J712" s="1668">
        <v>133</v>
      </c>
      <c r="K712" s="1669">
        <v>80</v>
      </c>
      <c r="L712" s="1668">
        <v>216</v>
      </c>
      <c r="M712" s="1670"/>
      <c r="N712" s="40">
        <f>IFERROR((L712/67)/(1/(I712*24)/3.6),"")</f>
        <v>1.0606567164179106</v>
      </c>
      <c r="O712" s="2388" t="s">
        <v>164</v>
      </c>
      <c r="P712" s="313" t="str">
        <f>IFERROR(VLOOKUP(F712,[1]Trainingsarten!$A$9:$N$84,12,FALSE),"")</f>
        <v/>
      </c>
      <c r="Q712" s="314" t="s">
        <v>14</v>
      </c>
      <c r="R712" s="314" t="str">
        <f>IFERROR(VLOOKUP(F712,[1]Trainingsarten!$A$9:$N$84,14,FALSE),"")</f>
        <v/>
      </c>
      <c r="S712" s="43">
        <f>IFERROR(L712/J712,"")</f>
        <v>1.6240601503759398</v>
      </c>
      <c r="T712" s="45">
        <f>T711+(K712-T711)/7</f>
        <v>32.89792748628421</v>
      </c>
      <c r="U712" s="315">
        <f>U711+(K712-U711)/42</f>
        <v>26.927013792112486</v>
      </c>
      <c r="V712" s="315">
        <f t="shared" si="51"/>
        <v>0.58496864653975322</v>
      </c>
      <c r="W712" s="82">
        <f t="shared" si="50"/>
        <v>1.2217443694376811</v>
      </c>
    </row>
    <row r="713" spans="2:23" ht="16" thickBot="1" x14ac:dyDescent="0.25">
      <c r="B713" s="1734">
        <f>B706+1</f>
        <v>49</v>
      </c>
      <c r="C713" s="49">
        <v>43801</v>
      </c>
      <c r="D713" s="50"/>
      <c r="E713" s="2101"/>
      <c r="F713" s="843"/>
      <c r="G713" s="1184"/>
      <c r="H713" s="1185" t="str">
        <f>IFERROR(VLOOKUP(F713,[1]Trainingsarten!$A$9:$K$84,10,FALSE),"")</f>
        <v/>
      </c>
      <c r="I713" s="54" t="str">
        <f t="shared" si="49"/>
        <v/>
      </c>
      <c r="J713" s="1219"/>
      <c r="K713" s="512" t="str">
        <f>IFERROR(VLOOKUP(F713,[1]Trainingsarten!$A$9:$K$84,11,FALSE),"0")</f>
        <v>0</v>
      </c>
      <c r="L713" s="513"/>
      <c r="M713" s="761"/>
      <c r="N713" s="59" t="str">
        <f>IFERROR((L713/67)/(1/(I713*24)/3.6),"")</f>
        <v/>
      </c>
      <c r="O713" s="2355"/>
      <c r="P713" s="319" t="str">
        <f>IFERROR(VLOOKUP(F713,[1]Trainingsarten!$A$9:$N$84,12,FALSE),"")</f>
        <v/>
      </c>
      <c r="Q713" s="61" t="s">
        <v>14</v>
      </c>
      <c r="R713" s="61" t="str">
        <f>IFERROR(VLOOKUP(F713,[1]Trainingsarten!$A$9:$N$84,14,FALSE),"")</f>
        <v/>
      </c>
      <c r="S713" s="1735" t="str">
        <f>IFERROR(L713/J713,"")</f>
        <v/>
      </c>
      <c r="T713" s="2">
        <f>T712+(K713-T712)/7</f>
        <v>28.198223559672179</v>
      </c>
      <c r="U713" s="3">
        <f>U712+(K713-U712)/42</f>
        <v>26.285894416109809</v>
      </c>
      <c r="V713" s="321">
        <f t="shared" si="51"/>
        <v>-5.970913694171724</v>
      </c>
      <c r="W713" s="1736">
        <f t="shared" si="50"/>
        <v>1.072751153652598</v>
      </c>
    </row>
    <row r="714" spans="2:23" ht="15" x14ac:dyDescent="0.2">
      <c r="B714" s="1737" t="s">
        <v>19</v>
      </c>
      <c r="C714" s="298">
        <v>43802</v>
      </c>
      <c r="D714" s="295">
        <v>153</v>
      </c>
      <c r="E714" s="2111"/>
      <c r="F714" s="825" t="s">
        <v>268</v>
      </c>
      <c r="G714" s="556">
        <v>4.0196759259259258E-2</v>
      </c>
      <c r="H714" s="1187">
        <v>10.68</v>
      </c>
      <c r="I714" s="328">
        <f t="shared" si="49"/>
        <v>3.7637415036759604E-3</v>
      </c>
      <c r="J714" s="1191">
        <v>142</v>
      </c>
      <c r="K714" s="490">
        <v>72</v>
      </c>
      <c r="L714" s="491">
        <v>221</v>
      </c>
      <c r="M714" s="1190"/>
      <c r="N714" s="127">
        <f>IFERROR((L714/67)/(1/(I714*24)/3.6),"")</f>
        <v>1.0726326233998547</v>
      </c>
      <c r="O714" s="2356" t="s">
        <v>164</v>
      </c>
      <c r="P714" s="291" t="str">
        <f>IFERROR(VLOOKUP(F714,[1]Trainingsarten!$A$9:$N$84,12,FALSE),"")</f>
        <v/>
      </c>
      <c r="Q714" s="292" t="s">
        <v>14</v>
      </c>
      <c r="R714" s="292" t="str">
        <f>IFERROR(VLOOKUP(F714,[1]Trainingsarten!$A$9:$N$84,14,FALSE),"")</f>
        <v/>
      </c>
      <c r="S714" s="293">
        <f>IFERROR(L714/J714,"")</f>
        <v>1.556338028169014</v>
      </c>
      <c r="T714" s="362">
        <f>T713+(K714-T713)/7</f>
        <v>34.455620194004723</v>
      </c>
      <c r="U714" s="80">
        <f>U713+(K714-U713)/42</f>
        <v>27.374325501440527</v>
      </c>
      <c r="V714" s="294">
        <f t="shared" si="51"/>
        <v>-1.9123291435623706</v>
      </c>
      <c r="W714" s="297">
        <f t="shared" si="50"/>
        <v>1.2586838054582041</v>
      </c>
    </row>
    <row r="715" spans="2:23" ht="16" thickBot="1" x14ac:dyDescent="0.25">
      <c r="B715" s="24">
        <f>SUM(H713:H719)</f>
        <v>10.68</v>
      </c>
      <c r="C715" s="298">
        <v>43803</v>
      </c>
      <c r="D715" s="295"/>
      <c r="E715" s="2111"/>
      <c r="F715" s="1661"/>
      <c r="G715" s="556"/>
      <c r="H715" s="1187" t="str">
        <f>IFERROR(VLOOKUP(F715,[1]Trainingsarten!$A$9:$K$84,10,FALSE),"")</f>
        <v/>
      </c>
      <c r="I715" s="328" t="str">
        <f t="shared" si="49"/>
        <v/>
      </c>
      <c r="J715" s="1191"/>
      <c r="K715" s="490" t="str">
        <f>IFERROR(VLOOKUP(F715,[1]Trainingsarten!$A$9:$K$84,11,FALSE),"0")</f>
        <v>0</v>
      </c>
      <c r="L715" s="491"/>
      <c r="M715" s="1190"/>
      <c r="N715" s="127" t="str">
        <f>IFERROR((L715/67)/(1/(I715*24)/3.6),"")</f>
        <v/>
      </c>
      <c r="O715" s="2356"/>
      <c r="P715" s="291" t="str">
        <f>IFERROR(VLOOKUP(F715,[1]Trainingsarten!$A$9:$N$84,12,FALSE),"")</f>
        <v/>
      </c>
      <c r="Q715" s="292" t="s">
        <v>14</v>
      </c>
      <c r="R715" s="292" t="str">
        <f>IFERROR(VLOOKUP(F715,[1]Trainingsarten!$A$9:$N$84,14,FALSE),"")</f>
        <v/>
      </c>
      <c r="S715" s="293" t="str">
        <f>IFERROR(L715/J715,"")</f>
        <v/>
      </c>
      <c r="T715" s="362">
        <f>T714+(K715-T714)/7</f>
        <v>29.533388737718333</v>
      </c>
      <c r="U715" s="80">
        <f>U714+(K715-U714)/42</f>
        <v>26.722555846644322</v>
      </c>
      <c r="V715" s="294">
        <f t="shared" si="51"/>
        <v>-7.081294692564196</v>
      </c>
      <c r="W715" s="297">
        <f t="shared" si="50"/>
        <v>1.1051857804023255</v>
      </c>
    </row>
    <row r="716" spans="2:23" ht="15" x14ac:dyDescent="0.2">
      <c r="B716" s="26" t="s">
        <v>9</v>
      </c>
      <c r="C716" s="298">
        <v>43804</v>
      </c>
      <c r="D716" s="295"/>
      <c r="E716" s="2111"/>
      <c r="F716" s="1661"/>
      <c r="G716" s="556"/>
      <c r="H716" s="1187" t="str">
        <f>IFERROR(VLOOKUP(F716,[1]Trainingsarten!$A$9:$K$84,10,FALSE),"")</f>
        <v/>
      </c>
      <c r="I716" s="328" t="str">
        <f t="shared" ref="I716:I779" si="52">IFERROR(G716/H716,"")</f>
        <v/>
      </c>
      <c r="J716" s="1191"/>
      <c r="K716" s="490" t="str">
        <f>IFERROR(VLOOKUP(F716,[1]Trainingsarten!$A$9:$K$84,11,FALSE),"0")</f>
        <v>0</v>
      </c>
      <c r="L716" s="491"/>
      <c r="M716" s="1190"/>
      <c r="N716" s="127" t="str">
        <f>IFERROR((L716/67)/(1/(I716*24)/3.6),"")</f>
        <v/>
      </c>
      <c r="O716" s="2356"/>
      <c r="P716" s="291" t="str">
        <f>IFERROR(VLOOKUP(F716,[1]Trainingsarten!$A$9:$N$84,12,FALSE),"")</f>
        <v/>
      </c>
      <c r="Q716" s="292" t="s">
        <v>14</v>
      </c>
      <c r="R716" s="292" t="str">
        <f>IFERROR(VLOOKUP(F716,[1]Trainingsarten!$A$9:$N$84,14,FALSE),"")</f>
        <v/>
      </c>
      <c r="S716" s="293" t="str">
        <f>IFERROR(L716/J716,"")</f>
        <v/>
      </c>
      <c r="T716" s="362">
        <f>T715+(K716-T715)/7</f>
        <v>25.314333203758572</v>
      </c>
      <c r="U716" s="80">
        <f>U715+(K716-U715)/42</f>
        <v>26.086304516962315</v>
      </c>
      <c r="V716" s="294">
        <f t="shared" si="51"/>
        <v>-2.8108328910740106</v>
      </c>
      <c r="W716" s="297">
        <f t="shared" si="50"/>
        <v>0.97040702669472489</v>
      </c>
    </row>
    <row r="717" spans="2:23" ht="16" thickBot="1" x14ac:dyDescent="0.25">
      <c r="B717" s="27">
        <f>SUM(K713:K719)</f>
        <v>72</v>
      </c>
      <c r="C717" s="298">
        <v>43805</v>
      </c>
      <c r="D717" s="295"/>
      <c r="E717" s="2111"/>
      <c r="F717" s="1661"/>
      <c r="G717" s="556"/>
      <c r="H717" s="1187" t="str">
        <f>IFERROR(VLOOKUP(F717,[1]Trainingsarten!$A$9:$K$84,10,FALSE),"")</f>
        <v/>
      </c>
      <c r="I717" s="328" t="str">
        <f t="shared" si="52"/>
        <v/>
      </c>
      <c r="J717" s="1191"/>
      <c r="K717" s="490" t="str">
        <f>IFERROR(VLOOKUP(F717,[1]Trainingsarten!$A$9:$K$84,11,FALSE),"0")</f>
        <v>0</v>
      </c>
      <c r="L717" s="491"/>
      <c r="M717" s="1190"/>
      <c r="N717" s="127" t="str">
        <f>IFERROR((L717/67)/(1/(I717*24)/3.6),"")</f>
        <v/>
      </c>
      <c r="O717" s="2356"/>
      <c r="P717" s="291" t="str">
        <f>IFERROR(VLOOKUP(F717,[1]Trainingsarten!$A$9:$N$84,12,FALSE),"")</f>
        <v/>
      </c>
      <c r="Q717" s="292" t="s">
        <v>14</v>
      </c>
      <c r="R717" s="292" t="str">
        <f>IFERROR(VLOOKUP(F717,[1]Trainingsarten!$A$9:$N$84,14,FALSE),"")</f>
        <v/>
      </c>
      <c r="S717" s="293" t="str">
        <f>IFERROR(L717/J717,"")</f>
        <v/>
      </c>
      <c r="T717" s="362">
        <f>T716+(K717-T716)/7</f>
        <v>21.697999888935918</v>
      </c>
      <c r="U717" s="80">
        <f>U716+(K717-U716)/42</f>
        <v>25.465202028463214</v>
      </c>
      <c r="V717" s="294">
        <f t="shared" si="51"/>
        <v>0.77197131320374268</v>
      </c>
      <c r="W717" s="297">
        <f t="shared" si="50"/>
        <v>0.85206470636609988</v>
      </c>
    </row>
    <row r="718" spans="2:23" ht="15" x14ac:dyDescent="0.2">
      <c r="B718" s="28" t="s">
        <v>20</v>
      </c>
      <c r="C718" s="298">
        <v>43806</v>
      </c>
      <c r="D718" s="295"/>
      <c r="E718" s="2111"/>
      <c r="F718" s="1661"/>
      <c r="G718" s="556"/>
      <c r="H718" s="1187" t="str">
        <f>IFERROR(VLOOKUP(F718,[1]Trainingsarten!$A$9:$K$84,10,FALSE),"")</f>
        <v/>
      </c>
      <c r="I718" s="328" t="str">
        <f t="shared" si="52"/>
        <v/>
      </c>
      <c r="J718" s="1191"/>
      <c r="K718" s="490" t="str">
        <f>IFERROR(VLOOKUP(F718,[1]Trainingsarten!$A$9:$K$84,11,FALSE),"0")</f>
        <v>0</v>
      </c>
      <c r="L718" s="491"/>
      <c r="M718" s="1190"/>
      <c r="N718" s="127" t="str">
        <f>IFERROR((L718/67)/(1/(I718*24)/3.6),"")</f>
        <v/>
      </c>
      <c r="O718" s="2356"/>
      <c r="P718" s="291" t="str">
        <f>IFERROR(VLOOKUP(F718,[1]Trainingsarten!$A$9:$N$84,12,FALSE),"")</f>
        <v/>
      </c>
      <c r="Q718" s="292" t="s">
        <v>14</v>
      </c>
      <c r="R718" s="292" t="str">
        <f>IFERROR(VLOOKUP(F718,[1]Trainingsarten!$A$9:$N$84,14,FALSE),"")</f>
        <v/>
      </c>
      <c r="S718" s="293" t="str">
        <f>IFERROR(L718/J718,"")</f>
        <v/>
      </c>
      <c r="T718" s="362">
        <f>T717+(K718-T717)/7</f>
        <v>18.598285619087928</v>
      </c>
      <c r="U718" s="80">
        <f>U717+(K718-U717)/42</f>
        <v>24.858887694452186</v>
      </c>
      <c r="V718" s="294">
        <f t="shared" si="51"/>
        <v>3.7672021395272957</v>
      </c>
      <c r="W718" s="297">
        <f t="shared" si="50"/>
        <v>0.74815437632145343</v>
      </c>
    </row>
    <row r="719" spans="2:23" ht="16" thickBot="1" x14ac:dyDescent="0.25">
      <c r="B719" s="29">
        <f>AVERAGE(W713:W719)</f>
        <v>0.95202326952015326</v>
      </c>
      <c r="C719" s="247">
        <v>43807</v>
      </c>
      <c r="D719" s="45"/>
      <c r="E719" s="2109"/>
      <c r="F719" s="1664"/>
      <c r="G719" s="1665"/>
      <c r="H719" s="1666" t="str">
        <f>IFERROR(VLOOKUP(F719,[1]Trainingsarten!$A$9:$K$84,10,FALSE),"")</f>
        <v/>
      </c>
      <c r="I719" s="35" t="str">
        <f t="shared" si="52"/>
        <v/>
      </c>
      <c r="J719" s="1738"/>
      <c r="K719" s="1669" t="str">
        <f>IFERROR(VLOOKUP(F719,[1]Trainingsarten!$A$9:$K$84,11,FALSE),"0")</f>
        <v>0</v>
      </c>
      <c r="L719" s="1668"/>
      <c r="M719" s="1670"/>
      <c r="N719" s="40" t="str">
        <f>IFERROR((L719/67)/(1/(I719*24)/3.6),"")</f>
        <v/>
      </c>
      <c r="O719" s="2388"/>
      <c r="P719" s="974" t="str">
        <f>IFERROR(VLOOKUP(F719,[1]Trainingsarten!$A$9:$N$84,12,FALSE),"")</f>
        <v/>
      </c>
      <c r="Q719" s="975" t="s">
        <v>14</v>
      </c>
      <c r="R719" s="975" t="str">
        <f>IFERROR(VLOOKUP(F719,[1]Trainingsarten!$A$9:$N$84,14,FALSE),"")</f>
        <v/>
      </c>
      <c r="S719" s="43" t="str">
        <f>IFERROR(L719/J719,"")</f>
        <v/>
      </c>
      <c r="T719" s="45">
        <f>T718+(K719-T718)/7</f>
        <v>15.941387673503939</v>
      </c>
      <c r="U719" s="832">
        <f>U718+(K719-U718)/42</f>
        <v>24.267009416012847</v>
      </c>
      <c r="V719" s="832">
        <f t="shared" si="51"/>
        <v>6.2606020753642575</v>
      </c>
      <c r="W719" s="845">
        <f t="shared" si="50"/>
        <v>0.65691603774566654</v>
      </c>
    </row>
    <row r="720" spans="2:23" ht="16" thickBot="1" x14ac:dyDescent="0.25">
      <c r="B720" s="1739">
        <f>B713+1</f>
        <v>50</v>
      </c>
      <c r="C720" s="358">
        <v>43808</v>
      </c>
      <c r="D720" s="50"/>
      <c r="E720" s="2101"/>
      <c r="F720" s="843"/>
      <c r="G720" s="1184"/>
      <c r="H720" s="1185" t="str">
        <f>IFERROR(VLOOKUP(F720,[1]Trainingsarten!$A$9:$K$84,10,FALSE),"")</f>
        <v/>
      </c>
      <c r="I720" s="838" t="str">
        <f t="shared" si="52"/>
        <v/>
      </c>
      <c r="J720" s="513"/>
      <c r="K720" s="512" t="str">
        <f>IFERROR(VLOOKUP(F720,[1]Trainingsarten!$A$9:$K$84,11,FALSE),"0")</f>
        <v>0</v>
      </c>
      <c r="L720" s="513"/>
      <c r="M720" s="761"/>
      <c r="N720" s="59" t="str">
        <f>IFERROR((L720/67)/(1/(I720*24)/3.6),"")</f>
        <v/>
      </c>
      <c r="O720" s="2355"/>
      <c r="P720" s="60" t="str">
        <f>IFERROR(VLOOKUP(F720,[1]Trainingsarten!$A$9:$N$84,12,FALSE),"")</f>
        <v/>
      </c>
      <c r="Q720" s="61" t="s">
        <v>14</v>
      </c>
      <c r="R720" s="61" t="str">
        <f>IFERROR(VLOOKUP(F720,[1]Trainingsarten!$A$9:$N$84,14,FALSE),"")</f>
        <v/>
      </c>
      <c r="S720" s="1740" t="str">
        <f>IFERROR(L720/J720,"")</f>
        <v/>
      </c>
      <c r="T720" s="2">
        <f>T719+(K720-T719)/7</f>
        <v>13.664046577289092</v>
      </c>
      <c r="U720" s="3">
        <f>U719+(K720-U719)/42</f>
        <v>23.689223477536352</v>
      </c>
      <c r="V720" s="63">
        <f t="shared" si="51"/>
        <v>8.3256217425089076</v>
      </c>
      <c r="W720" s="65">
        <f t="shared" si="50"/>
        <v>0.57680432582546326</v>
      </c>
    </row>
    <row r="721" spans="2:23" ht="15" x14ac:dyDescent="0.2">
      <c r="B721" s="1741" t="s">
        <v>19</v>
      </c>
      <c r="C721" s="7">
        <v>43809</v>
      </c>
      <c r="D721" s="5"/>
      <c r="E721" s="2098"/>
      <c r="F721" s="825"/>
      <c r="G721" s="556"/>
      <c r="H721" s="1187" t="str">
        <f>IFERROR(VLOOKUP(F721,[1]Trainingsarten!$A$9:$K$84,10,FALSE),"")</f>
        <v/>
      </c>
      <c r="I721" s="656" t="str">
        <f t="shared" si="52"/>
        <v/>
      </c>
      <c r="J721" s="491"/>
      <c r="K721" s="490" t="str">
        <f>IFERROR(VLOOKUP(F721,[1]Trainingsarten!$A$9:$K$84,11,FALSE),"0")</f>
        <v>0</v>
      </c>
      <c r="L721" s="491"/>
      <c r="M721" s="1190"/>
      <c r="N721" s="127" t="str">
        <f>IFERROR((L721/67)/(1/(I721*24)/3.6),"")</f>
        <v/>
      </c>
      <c r="O721" s="2356"/>
      <c r="P721" s="291" t="str">
        <f>IFERROR(VLOOKUP(F721,[1]Trainingsarten!$A$9:$N$84,12,FALSE),"")</f>
        <v/>
      </c>
      <c r="Q721" s="292" t="s">
        <v>14</v>
      </c>
      <c r="R721" s="292" t="str">
        <f>IFERROR(VLOOKUP(F721,[1]Trainingsarten!$A$9:$N$84,14,FALSE),"")</f>
        <v/>
      </c>
      <c r="S721" s="293" t="str">
        <f>IFERROR(L721/J721,"")</f>
        <v/>
      </c>
      <c r="T721" s="362">
        <f>T720+(K721-T720)/7</f>
        <v>11.71203992339065</v>
      </c>
      <c r="U721" s="80">
        <f>U720+(K721-U720)/42</f>
        <v>23.125194347118821</v>
      </c>
      <c r="V721" s="294">
        <f t="shared" si="51"/>
        <v>10.02517690024726</v>
      </c>
      <c r="W721" s="297">
        <f t="shared" si="50"/>
        <v>0.50646233487113845</v>
      </c>
    </row>
    <row r="722" spans="2:23" ht="16" thickBot="1" x14ac:dyDescent="0.25">
      <c r="B722" s="24">
        <f>SUM(H720:H726)</f>
        <v>17.86</v>
      </c>
      <c r="C722" s="298">
        <v>43810</v>
      </c>
      <c r="D722" s="295"/>
      <c r="E722" s="2111"/>
      <c r="F722" s="1661"/>
      <c r="G722" s="556"/>
      <c r="H722" s="1187" t="str">
        <f>IFERROR(VLOOKUP(F722,[1]Trainingsarten!$A$9:$K$84,10,FALSE),"")</f>
        <v/>
      </c>
      <c r="I722" s="656" t="str">
        <f t="shared" si="52"/>
        <v/>
      </c>
      <c r="J722" s="491"/>
      <c r="K722" s="490" t="str">
        <f>IFERROR(VLOOKUP(F722,[1]Trainingsarten!$A$9:$K$84,11,FALSE),"0")</f>
        <v>0</v>
      </c>
      <c r="L722" s="491"/>
      <c r="M722" s="1190"/>
      <c r="N722" s="127" t="str">
        <f>IFERROR((L722/67)/(1/(I722*24)/3.6),"")</f>
        <v/>
      </c>
      <c r="O722" s="2356"/>
      <c r="P722" s="291" t="str">
        <f>IFERROR(VLOOKUP(F722,[1]Trainingsarten!$A$9:$N$84,12,FALSE),"")</f>
        <v/>
      </c>
      <c r="Q722" s="292" t="s">
        <v>14</v>
      </c>
      <c r="R722" s="292" t="str">
        <f>IFERROR(VLOOKUP(F722,[1]Trainingsarten!$A$9:$N$84,14,FALSE),"")</f>
        <v/>
      </c>
      <c r="S722" s="293" t="str">
        <f>IFERROR(L722/J722,"")</f>
        <v/>
      </c>
      <c r="T722" s="362">
        <f>T721+(K722-T721)/7</f>
        <v>10.038891362906272</v>
      </c>
      <c r="U722" s="80">
        <f>U721+(K722-U721)/42</f>
        <v>22.57459448171123</v>
      </c>
      <c r="V722" s="294">
        <f t="shared" si="51"/>
        <v>11.413154423728171</v>
      </c>
      <c r="W722" s="297">
        <f t="shared" si="50"/>
        <v>0.44469863549660937</v>
      </c>
    </row>
    <row r="723" spans="2:23" ht="15" x14ac:dyDescent="0.2">
      <c r="B723" s="26" t="s">
        <v>9</v>
      </c>
      <c r="C723" s="298">
        <v>43811</v>
      </c>
      <c r="D723" s="295"/>
      <c r="E723" s="2111"/>
      <c r="F723" s="1661"/>
      <c r="G723" s="556"/>
      <c r="H723" s="1187" t="str">
        <f>IFERROR(VLOOKUP(F723,[1]Trainingsarten!$A$9:$K$84,10,FALSE),"")</f>
        <v/>
      </c>
      <c r="I723" s="656" t="str">
        <f t="shared" si="52"/>
        <v/>
      </c>
      <c r="J723" s="491"/>
      <c r="K723" s="490" t="str">
        <f>IFERROR(VLOOKUP(F723,[1]Trainingsarten!$A$9:$K$84,11,FALSE),"0")</f>
        <v>0</v>
      </c>
      <c r="L723" s="491"/>
      <c r="M723" s="1190"/>
      <c r="N723" s="127" t="str">
        <f>IFERROR((L723/67)/(1/(I723*24)/3.6),"")</f>
        <v/>
      </c>
      <c r="O723" s="2356"/>
      <c r="P723" s="291" t="str">
        <f>IFERROR(VLOOKUP(F723,[1]Trainingsarten!$A$9:$N$84,12,FALSE),"")</f>
        <v/>
      </c>
      <c r="Q723" s="292" t="s">
        <v>14</v>
      </c>
      <c r="R723" s="292" t="str">
        <f>IFERROR(VLOOKUP(F723,[1]Trainingsarten!$A$9:$N$84,14,FALSE),"")</f>
        <v/>
      </c>
      <c r="S723" s="293" t="str">
        <f>IFERROR(L723/J723,"")</f>
        <v/>
      </c>
      <c r="T723" s="362">
        <f>T722+(K723-T722)/7</f>
        <v>8.6047640253482331</v>
      </c>
      <c r="U723" s="80">
        <f>U722+(K723-U722)/42</f>
        <v>22.037104136908582</v>
      </c>
      <c r="V723" s="294">
        <f t="shared" si="51"/>
        <v>12.535703118804959</v>
      </c>
      <c r="W723" s="297">
        <f t="shared" si="50"/>
        <v>0.39046709458238871</v>
      </c>
    </row>
    <row r="724" spans="2:23" ht="16" thickBot="1" x14ac:dyDescent="0.25">
      <c r="B724" s="27">
        <f>SUM(K720:K726)</f>
        <v>118</v>
      </c>
      <c r="C724" s="298">
        <v>43812</v>
      </c>
      <c r="D724" s="295">
        <v>154</v>
      </c>
      <c r="E724" s="2111"/>
      <c r="F724" s="1661" t="s">
        <v>77</v>
      </c>
      <c r="G724" s="556">
        <v>3.3263888888888891E-2</v>
      </c>
      <c r="H724" s="1187">
        <v>8.33</v>
      </c>
      <c r="I724" s="656">
        <f t="shared" si="52"/>
        <v>3.993263972255569E-3</v>
      </c>
      <c r="J724" s="491">
        <v>147</v>
      </c>
      <c r="K724" s="490">
        <v>53</v>
      </c>
      <c r="L724" s="491">
        <v>208</v>
      </c>
      <c r="M724" s="1190"/>
      <c r="N724" s="127">
        <f>IFERROR((L724/67)/(1/(I724*24)/3.6),"")</f>
        <v>1.0711006790776014</v>
      </c>
      <c r="O724" s="2356" t="s">
        <v>262</v>
      </c>
      <c r="P724" s="291" t="str">
        <f>IFERROR(VLOOKUP(F724,[1]Trainingsarten!$A$9:$N$84,12,FALSE),"")</f>
        <v/>
      </c>
      <c r="Q724" s="292" t="s">
        <v>14</v>
      </c>
      <c r="R724" s="292" t="str">
        <f>IFERROR(VLOOKUP(F724,[1]Trainingsarten!$A$9:$N$84,14,FALSE),"")</f>
        <v/>
      </c>
      <c r="S724" s="293">
        <f>IFERROR(L724/J724,"")</f>
        <v>1.4149659863945578</v>
      </c>
      <c r="T724" s="362">
        <f>T723+(K724-T723)/7</f>
        <v>14.946940593155627</v>
      </c>
      <c r="U724" s="80">
        <f>U723+(K724-U723)/42</f>
        <v>22.774315943172663</v>
      </c>
      <c r="V724" s="294">
        <f t="shared" si="51"/>
        <v>13.432340111560348</v>
      </c>
      <c r="W724" s="297">
        <f t="shared" si="50"/>
        <v>0.65630689547171472</v>
      </c>
    </row>
    <row r="725" spans="2:23" ht="15" x14ac:dyDescent="0.2">
      <c r="B725" s="28" t="s">
        <v>20</v>
      </c>
      <c r="C725" s="298">
        <v>43813</v>
      </c>
      <c r="D725" s="295"/>
      <c r="E725" s="2111"/>
      <c r="F725" s="1661"/>
      <c r="G725" s="556"/>
      <c r="H725" s="1187" t="str">
        <f>IFERROR(VLOOKUP(F725,[1]Trainingsarten!$A$9:$K$84,10,FALSE),"")</f>
        <v/>
      </c>
      <c r="I725" s="656" t="str">
        <f t="shared" si="52"/>
        <v/>
      </c>
      <c r="J725" s="491"/>
      <c r="K725" s="490" t="str">
        <f>IFERROR(VLOOKUP(F725,[1]Trainingsarten!$A$9:$K$84,11,FALSE),"0")</f>
        <v>0</v>
      </c>
      <c r="L725" s="491"/>
      <c r="M725" s="1190"/>
      <c r="N725" s="127" t="str">
        <f>IFERROR((L725/67)/(1/(I725*24)/3.6),"")</f>
        <v/>
      </c>
      <c r="O725" s="2356"/>
      <c r="P725" s="291" t="str">
        <f>IFERROR(VLOOKUP(F725,[1]Trainingsarten!$A$9:$N$84,12,FALSE),"")</f>
        <v/>
      </c>
      <c r="Q725" s="292" t="s">
        <v>14</v>
      </c>
      <c r="R725" s="292" t="str">
        <f>IFERROR(VLOOKUP(F725,[1]Trainingsarten!$A$9:$N$84,14,FALSE),"")</f>
        <v/>
      </c>
      <c r="S725" s="293" t="str">
        <f>IFERROR(L725/J725,"")</f>
        <v/>
      </c>
      <c r="T725" s="362">
        <f>T724+(K725-T724)/7</f>
        <v>12.811663365561966</v>
      </c>
      <c r="U725" s="80">
        <f>U724+(K725-U724)/42</f>
        <v>22.232070325478077</v>
      </c>
      <c r="V725" s="294">
        <f t="shared" si="51"/>
        <v>7.8273753500170358</v>
      </c>
      <c r="W725" s="297">
        <f t="shared" si="50"/>
        <v>0.57626946919467625</v>
      </c>
    </row>
    <row r="726" spans="2:23" ht="16" thickBot="1" x14ac:dyDescent="0.25">
      <c r="B726" s="29">
        <f>AVERAGE(W720:W726)</f>
        <v>0.57467148813721747</v>
      </c>
      <c r="C726" s="133">
        <v>43814</v>
      </c>
      <c r="D726" s="362">
        <v>155</v>
      </c>
      <c r="E726" s="2115"/>
      <c r="F726" s="1664" t="s">
        <v>212</v>
      </c>
      <c r="G726" s="1192">
        <v>3.4328703703703702E-2</v>
      </c>
      <c r="H726" s="1193">
        <v>9.5299999999999994</v>
      </c>
      <c r="I726" s="844">
        <f t="shared" si="52"/>
        <v>3.6021724767789825E-3</v>
      </c>
      <c r="J726" s="534">
        <v>152</v>
      </c>
      <c r="K726" s="533">
        <v>65</v>
      </c>
      <c r="L726" s="534">
        <v>227</v>
      </c>
      <c r="M726" s="684"/>
      <c r="N726" s="1673">
        <f>IFERROR((L726/67)/(1/(I726*24)/3.6),"")</f>
        <v>1.0544580351129975</v>
      </c>
      <c r="O726" s="2357" t="s">
        <v>262</v>
      </c>
      <c r="P726" s="78" t="str">
        <f>IFERROR(VLOOKUP(F726,[1]Trainingsarten!$A$9:$N$84,12,FALSE),"")</f>
        <v/>
      </c>
      <c r="Q726" s="79" t="s">
        <v>14</v>
      </c>
      <c r="R726" s="79" t="str">
        <f>IFERROR(VLOOKUP(F726,[1]Trainingsarten!$A$9:$N$84,14,FALSE),"")</f>
        <v/>
      </c>
      <c r="S726" s="43">
        <f>IFERROR(L726/J726,"")</f>
        <v>1.493421052631579</v>
      </c>
      <c r="T726" s="362">
        <f>T725+(K726-T725)/7</f>
        <v>20.267140027624542</v>
      </c>
      <c r="U726" s="80">
        <f>U725+(K726-U725)/42</f>
        <v>23.250354365347647</v>
      </c>
      <c r="V726" s="80">
        <f t="shared" si="51"/>
        <v>9.4204069599161109</v>
      </c>
      <c r="W726" s="82">
        <f t="shared" si="50"/>
        <v>0.87169166151853195</v>
      </c>
    </row>
    <row r="727" spans="2:23" ht="16" thickBot="1" x14ac:dyDescent="0.25">
      <c r="B727" s="1742">
        <f>B720+1</f>
        <v>51</v>
      </c>
      <c r="C727" s="1743">
        <v>43815</v>
      </c>
      <c r="D727" s="1744"/>
      <c r="E727" s="2176"/>
      <c r="F727" s="1745"/>
      <c r="G727" s="1746"/>
      <c r="H727" s="1747" t="str">
        <f>IFERROR(VLOOKUP(F727,[1]Trainingsarten!$A$9:$K$84,10,FALSE),"")</f>
        <v/>
      </c>
      <c r="I727" s="1748" t="str">
        <f t="shared" si="52"/>
        <v/>
      </c>
      <c r="J727" s="1749"/>
      <c r="K727" s="1750" t="str">
        <f>IFERROR(VLOOKUP(F727,[1]Trainingsarten!$A$9:$K$84,11,FALSE),"0")</f>
        <v>0</v>
      </c>
      <c r="L727" s="1751"/>
      <c r="M727" s="1752"/>
      <c r="N727" s="1753" t="str">
        <f>IFERROR((L727/67)/(1/(I727*24)/3.6),"")</f>
        <v/>
      </c>
      <c r="O727" s="2392"/>
      <c r="P727" s="1754" t="str">
        <f>IFERROR(VLOOKUP(F727,[1]Trainingsarten!$A$9:$N$84,12,FALSE),"")</f>
        <v/>
      </c>
      <c r="Q727" s="1755" t="s">
        <v>14</v>
      </c>
      <c r="R727" s="1755" t="str">
        <f>IFERROR(VLOOKUP(F727,[1]Trainingsarten!$A$9:$N$84,14,FALSE),"")</f>
        <v/>
      </c>
      <c r="S727" s="1756" t="str">
        <f>IFERROR(L727/J727,"")</f>
        <v/>
      </c>
      <c r="T727" s="1209">
        <f>T726+(K727-T726)/7</f>
        <v>17.371834309392465</v>
      </c>
      <c r="U727" s="1210">
        <f>U726+(K727-U726)/42</f>
        <v>22.696774499506038</v>
      </c>
      <c r="V727" s="1757">
        <f t="shared" si="51"/>
        <v>2.9832143377231048</v>
      </c>
      <c r="W727" s="1758">
        <f t="shared" si="50"/>
        <v>0.76538780035773535</v>
      </c>
    </row>
    <row r="728" spans="2:23" ht="15" x14ac:dyDescent="0.2">
      <c r="B728" s="1759" t="s">
        <v>19</v>
      </c>
      <c r="C728" s="7">
        <v>43816</v>
      </c>
      <c r="D728" s="5"/>
      <c r="E728" s="2098"/>
      <c r="F728" s="825"/>
      <c r="G728" s="556"/>
      <c r="H728" s="1187" t="str">
        <f>IFERROR(VLOOKUP(F728,[1]Trainingsarten!$A$9:$K$84,10,FALSE),"")</f>
        <v/>
      </c>
      <c r="I728" s="328" t="str">
        <f t="shared" si="52"/>
        <v/>
      </c>
      <c r="J728" s="1191"/>
      <c r="K728" s="490" t="str">
        <f>IFERROR(VLOOKUP(F728,[1]Trainingsarten!$A$9:$K$84,11,FALSE),"0")</f>
        <v>0</v>
      </c>
      <c r="L728" s="491"/>
      <c r="M728" s="1190"/>
      <c r="N728" s="127" t="str">
        <f>IFERROR((L728/67)/(1/(I728*24)/3.6),"")</f>
        <v/>
      </c>
      <c r="O728" s="2356"/>
      <c r="P728" s="291" t="str">
        <f>IFERROR(VLOOKUP(F728,[1]Trainingsarten!$A$9:$N$84,12,FALSE),"")</f>
        <v/>
      </c>
      <c r="Q728" s="292" t="s">
        <v>14</v>
      </c>
      <c r="R728" s="292" t="str">
        <f>IFERROR(VLOOKUP(F728,[1]Trainingsarten!$A$9:$N$84,14,FALSE),"")</f>
        <v/>
      </c>
      <c r="S728" s="293" t="str">
        <f>IFERROR(L728/J728,"")</f>
        <v/>
      </c>
      <c r="T728" s="362">
        <f>T727+(K728-T727)/7</f>
        <v>14.890143693764969</v>
      </c>
      <c r="U728" s="80">
        <f>U727+(K728-U727)/42</f>
        <v>22.156375106660654</v>
      </c>
      <c r="V728" s="294">
        <f t="shared" si="51"/>
        <v>5.3249401901135727</v>
      </c>
      <c r="W728" s="297">
        <f t="shared" si="50"/>
        <v>0.67204782470435298</v>
      </c>
    </row>
    <row r="729" spans="2:23" ht="16" thickBot="1" x14ac:dyDescent="0.25">
      <c r="B729" s="24">
        <f>SUM(H727:H733)</f>
        <v>16.899999999999999</v>
      </c>
      <c r="C729" s="298">
        <v>43817</v>
      </c>
      <c r="D729" s="295"/>
      <c r="E729" s="2111"/>
      <c r="F729" s="1661"/>
      <c r="G729" s="556"/>
      <c r="H729" s="1187"/>
      <c r="I729" s="328" t="str">
        <f t="shared" si="52"/>
        <v/>
      </c>
      <c r="J729" s="1191"/>
      <c r="K729" s="490" t="str">
        <f>IFERROR(VLOOKUP(F729,[1]Trainingsarten!$A$9:$K$84,11,FALSE),"0")</f>
        <v>0</v>
      </c>
      <c r="L729" s="491"/>
      <c r="M729" s="1190"/>
      <c r="N729" s="127" t="str">
        <f>IFERROR((L729/67)/(1/(I729*24)/3.6),"")</f>
        <v/>
      </c>
      <c r="O729" s="2356"/>
      <c r="P729" s="291" t="str">
        <f>IFERROR(VLOOKUP(F729,[1]Trainingsarten!$A$9:$N$84,12,FALSE),"")</f>
        <v/>
      </c>
      <c r="Q729" s="292" t="s">
        <v>14</v>
      </c>
      <c r="R729" s="292" t="str">
        <f>IFERROR(VLOOKUP(F729,[1]Trainingsarten!$A$9:$N$84,14,FALSE),"")</f>
        <v/>
      </c>
      <c r="S729" s="293" t="str">
        <f>IFERROR(L729/J729,"")</f>
        <v/>
      </c>
      <c r="T729" s="362">
        <f>T728+(K729-T728)/7</f>
        <v>12.762980308941401</v>
      </c>
      <c r="U729" s="80">
        <f>U728+(K729-U728)/42</f>
        <v>21.628842366025875</v>
      </c>
      <c r="V729" s="294">
        <f t="shared" si="51"/>
        <v>7.2662314128956851</v>
      </c>
      <c r="W729" s="297">
        <f t="shared" si="50"/>
        <v>0.59009077291113921</v>
      </c>
    </row>
    <row r="730" spans="2:23" ht="15" x14ac:dyDescent="0.2">
      <c r="B730" s="26" t="s">
        <v>9</v>
      </c>
      <c r="C730" s="298">
        <v>43818</v>
      </c>
      <c r="D730" s="295"/>
      <c r="E730" s="2111"/>
      <c r="F730" s="1661"/>
      <c r="G730" s="556"/>
      <c r="H730" s="1187" t="str">
        <f>IFERROR(VLOOKUP(F730,[1]Trainingsarten!$A$9:$K$84,10,FALSE),"")</f>
        <v/>
      </c>
      <c r="I730" s="328" t="str">
        <f t="shared" si="52"/>
        <v/>
      </c>
      <c r="J730" s="1191"/>
      <c r="K730" s="490" t="str">
        <f>IFERROR(VLOOKUP(F730,[1]Trainingsarten!$A$9:$K$84,11,FALSE),"0")</f>
        <v>0</v>
      </c>
      <c r="L730" s="491"/>
      <c r="M730" s="1190"/>
      <c r="N730" s="127" t="str">
        <f>IFERROR((L730/67)/(1/(I730*24)/3.6),"")</f>
        <v/>
      </c>
      <c r="O730" s="2356"/>
      <c r="P730" s="291" t="str">
        <f>IFERROR(VLOOKUP(F730,[1]Trainingsarten!$A$9:$N$84,12,FALSE),"")</f>
        <v/>
      </c>
      <c r="Q730" s="292" t="s">
        <v>14</v>
      </c>
      <c r="R730" s="292" t="str">
        <f>IFERROR(VLOOKUP(F730,[1]Trainingsarten!$A$9:$N$84,14,FALSE),"")</f>
        <v/>
      </c>
      <c r="S730" s="293" t="str">
        <f>IFERROR(L730/J730,"")</f>
        <v/>
      </c>
      <c r="T730" s="362">
        <f>T729+(K730-T729)/7</f>
        <v>10.939697407664058</v>
      </c>
      <c r="U730" s="80">
        <f>U729+(K730-U729)/42</f>
        <v>21.113869928739543</v>
      </c>
      <c r="V730" s="294">
        <f t="shared" si="51"/>
        <v>8.8658620570844739</v>
      </c>
      <c r="W730" s="297">
        <f t="shared" si="50"/>
        <v>0.51812848353173202</v>
      </c>
    </row>
    <row r="731" spans="2:23" ht="16" thickBot="1" x14ac:dyDescent="0.25">
      <c r="B731" s="27">
        <f>SUM(K727:K733)</f>
        <v>107</v>
      </c>
      <c r="C731" s="298">
        <v>43819</v>
      </c>
      <c r="D731" s="295">
        <v>156</v>
      </c>
      <c r="E731" s="2111"/>
      <c r="F731" s="1661" t="s">
        <v>77</v>
      </c>
      <c r="G731" s="556">
        <v>3.3240740740740744E-2</v>
      </c>
      <c r="H731" s="1187">
        <v>8.39</v>
      </c>
      <c r="I731" s="328">
        <f t="shared" si="52"/>
        <v>3.961947644903545E-3</v>
      </c>
      <c r="J731" s="1191">
        <v>141</v>
      </c>
      <c r="K731" s="490">
        <v>53</v>
      </c>
      <c r="L731" s="491">
        <v>210</v>
      </c>
      <c r="M731" s="1190"/>
      <c r="N731" s="127">
        <f>IFERROR((L731/67)/(1/(I731*24)/3.6),"")</f>
        <v>1.0729190756586557</v>
      </c>
      <c r="O731" s="2356" t="s">
        <v>262</v>
      </c>
      <c r="P731" s="291" t="str">
        <f>IFERROR(VLOOKUP(F731,[1]Trainingsarten!$A$9:$N$84,12,FALSE),"")</f>
        <v/>
      </c>
      <c r="Q731" s="292" t="s">
        <v>14</v>
      </c>
      <c r="R731" s="292" t="str">
        <f>IFERROR(VLOOKUP(F731,[1]Trainingsarten!$A$9:$N$84,14,FALSE),"")</f>
        <v/>
      </c>
      <c r="S731" s="293">
        <f>IFERROR(L731/J731,"")</f>
        <v>1.4893617021276595</v>
      </c>
      <c r="T731" s="362">
        <f>T730+(K731-T730)/7</f>
        <v>16.948312063712049</v>
      </c>
      <c r="U731" s="80">
        <f>U730+(K731-U730)/42</f>
        <v>21.873063501864792</v>
      </c>
      <c r="V731" s="294">
        <f t="shared" si="51"/>
        <v>10.174172521075485</v>
      </c>
      <c r="W731" s="297">
        <f t="shared" si="50"/>
        <v>0.77484857401283169</v>
      </c>
    </row>
    <row r="732" spans="2:23" ht="15" x14ac:dyDescent="0.2">
      <c r="B732" s="28" t="s">
        <v>20</v>
      </c>
      <c r="C732" s="298">
        <v>43820</v>
      </c>
      <c r="D732" s="295"/>
      <c r="E732" s="2111"/>
      <c r="F732" s="1661"/>
      <c r="G732" s="556"/>
      <c r="H732" s="1187" t="str">
        <f>IFERROR(VLOOKUP(F732,[1]Trainingsarten!$A$9:$K$84,10,FALSE),"")</f>
        <v/>
      </c>
      <c r="I732" s="328" t="str">
        <f t="shared" si="52"/>
        <v/>
      </c>
      <c r="J732" s="1191"/>
      <c r="K732" s="490" t="str">
        <f>IFERROR(VLOOKUP(F732,[1]Trainingsarten!$A$9:$K$84,11,FALSE),"0")</f>
        <v>0</v>
      </c>
      <c r="L732" s="491"/>
      <c r="M732" s="1190"/>
      <c r="N732" s="127" t="str">
        <f>IFERROR((L732/67)/(1/(I732*24)/3.6),"")</f>
        <v/>
      </c>
      <c r="O732" s="2356"/>
      <c r="P732" s="291" t="str">
        <f>IFERROR(VLOOKUP(F732,[1]Trainingsarten!$A$9:$N$84,12,FALSE),"")</f>
        <v/>
      </c>
      <c r="Q732" s="292" t="s">
        <v>14</v>
      </c>
      <c r="R732" s="292" t="str">
        <f>IFERROR(VLOOKUP(F732,[1]Trainingsarten!$A$9:$N$84,14,FALSE),"")</f>
        <v/>
      </c>
      <c r="S732" s="293" t="str">
        <f>IFERROR(L732/J732,"")</f>
        <v/>
      </c>
      <c r="T732" s="362">
        <f>T731+(K732-T731)/7</f>
        <v>14.527124626038898</v>
      </c>
      <c r="U732" s="80">
        <f>U731+(K732-U731)/42</f>
        <v>21.352276275629915</v>
      </c>
      <c r="V732" s="294">
        <f t="shared" si="51"/>
        <v>4.9247514381527431</v>
      </c>
      <c r="W732" s="297">
        <f t="shared" si="50"/>
        <v>0.6803548454746815</v>
      </c>
    </row>
    <row r="733" spans="2:23" ht="16" thickBot="1" x14ac:dyDescent="0.25">
      <c r="B733" s="29">
        <f>AVERAGE(W727:W733)</f>
        <v>0.70173302414554961</v>
      </c>
      <c r="C733" s="247">
        <v>43821</v>
      </c>
      <c r="D733" s="45">
        <v>157</v>
      </c>
      <c r="E733" s="2109"/>
      <c r="F733" s="1664" t="s">
        <v>77</v>
      </c>
      <c r="G733" s="1665">
        <v>3.2997685185185185E-2</v>
      </c>
      <c r="H733" s="1666">
        <v>8.51</v>
      </c>
      <c r="I733" s="35">
        <f t="shared" si="52"/>
        <v>3.877518823170997E-3</v>
      </c>
      <c r="J733" s="1738">
        <v>142</v>
      </c>
      <c r="K733" s="1669">
        <v>54</v>
      </c>
      <c r="L733" s="1668">
        <v>213</v>
      </c>
      <c r="M733" s="1670"/>
      <c r="N733" s="40">
        <f>IFERROR((L733/67)/(1/(I733*24)/3.6),"")</f>
        <v>1.0650560359191119</v>
      </c>
      <c r="O733" s="2388" t="s">
        <v>269</v>
      </c>
      <c r="P733" s="974" t="str">
        <f>IFERROR(VLOOKUP(F733,[1]Trainingsarten!$A$9:$N$84,12,FALSE),"")</f>
        <v/>
      </c>
      <c r="Q733" s="975" t="s">
        <v>14</v>
      </c>
      <c r="R733" s="975" t="str">
        <f>IFERROR(VLOOKUP(F733,[1]Trainingsarten!$A$9:$N$84,14,FALSE),"")</f>
        <v/>
      </c>
      <c r="S733" s="43">
        <f>IFERROR(L733/J733,"")</f>
        <v>1.5</v>
      </c>
      <c r="T733" s="45">
        <f>T732+(K733-T732)/7</f>
        <v>20.166106822319055</v>
      </c>
      <c r="U733" s="832">
        <f>U732+(K733-U732)/42</f>
        <v>22.12960303097206</v>
      </c>
      <c r="V733" s="832">
        <f t="shared" si="51"/>
        <v>6.8251516495910174</v>
      </c>
      <c r="W733" s="845">
        <f t="shared" si="50"/>
        <v>0.91127286802637431</v>
      </c>
    </row>
    <row r="734" spans="2:23" ht="16" thickBot="1" x14ac:dyDescent="0.25">
      <c r="B734" s="1760">
        <f>B727+1</f>
        <v>52</v>
      </c>
      <c r="C734" s="1761">
        <v>43822</v>
      </c>
      <c r="D734" s="1762"/>
      <c r="E734" s="2177"/>
      <c r="F734" s="1763"/>
      <c r="G734" s="1764"/>
      <c r="H734" s="1765" t="str">
        <f>IFERROR(VLOOKUP(F734,[1]Trainingsarten!$A$9:$K$84,10,FALSE),"")</f>
        <v/>
      </c>
      <c r="I734" s="1766" t="str">
        <f t="shared" si="52"/>
        <v/>
      </c>
      <c r="J734" s="1767"/>
      <c r="K734" s="1768" t="str">
        <f>IFERROR(VLOOKUP(F734,[1]Trainingsarten!$A$9:$K$84,11,FALSE),"0")</f>
        <v>0</v>
      </c>
      <c r="L734" s="1767"/>
      <c r="M734" s="1769"/>
      <c r="N734" s="1770" t="str">
        <f>IFERROR((L734/67)/(1/(I734*24)/3.6),"")</f>
        <v/>
      </c>
      <c r="O734" s="2393"/>
      <c r="P734" s="1771" t="str">
        <f>IFERROR(VLOOKUP(F734,[1]Trainingsarten!$A$9:$N$84,12,FALSE),"")</f>
        <v/>
      </c>
      <c r="Q734" s="1772" t="s">
        <v>14</v>
      </c>
      <c r="R734" s="1772" t="str">
        <f>IFERROR(VLOOKUP(F734,[1]Trainingsarten!$A$9:$N$84,14,FALSE),"")</f>
        <v/>
      </c>
      <c r="S734" s="1773" t="str">
        <f>IFERROR(L734/J734,"")</f>
        <v/>
      </c>
      <c r="T734" s="1209">
        <f>T733+(K734-T733)/7</f>
        <v>17.285234419130617</v>
      </c>
      <c r="U734" s="1210">
        <f>U733+(K734-U733)/42</f>
        <v>21.602707720710821</v>
      </c>
      <c r="V734" s="1774">
        <f t="shared" si="51"/>
        <v>1.9634962086530052</v>
      </c>
      <c r="W734" s="65">
        <f t="shared" si="50"/>
        <v>0.80014203046218224</v>
      </c>
    </row>
    <row r="735" spans="2:23" ht="15" x14ac:dyDescent="0.2">
      <c r="B735" s="1775" t="s">
        <v>19</v>
      </c>
      <c r="C735" s="7">
        <v>43823</v>
      </c>
      <c r="D735" s="5"/>
      <c r="E735" s="2098"/>
      <c r="F735" s="825"/>
      <c r="G735" s="556"/>
      <c r="H735" s="1187" t="str">
        <f>IFERROR(VLOOKUP(F735,[1]Trainingsarten!$A$9:$K$84,10,FALSE),"")</f>
        <v/>
      </c>
      <c r="I735" s="656" t="str">
        <f t="shared" si="52"/>
        <v/>
      </c>
      <c r="J735" s="491"/>
      <c r="K735" s="490" t="str">
        <f>IFERROR(VLOOKUP(F735,[1]Trainingsarten!$A$9:$K$84,11,FALSE),"0")</f>
        <v>0</v>
      </c>
      <c r="L735" s="491"/>
      <c r="M735" s="1190"/>
      <c r="N735" s="127" t="str">
        <f>IFERROR((L735/67)/(1/(I735*24)/3.6),"")</f>
        <v/>
      </c>
      <c r="O735" s="2356"/>
      <c r="P735" s="291" t="str">
        <f>IFERROR(VLOOKUP(F735,[1]Trainingsarten!$A$9:$N$84,12,FALSE),"")</f>
        <v/>
      </c>
      <c r="Q735" s="292" t="s">
        <v>14</v>
      </c>
      <c r="R735" s="292" t="str">
        <f>IFERROR(VLOOKUP(F735,[1]Trainingsarten!$A$9:$N$84,14,FALSE),"")</f>
        <v/>
      </c>
      <c r="S735" s="293" t="str">
        <f>IFERROR(L735/J735,"")</f>
        <v/>
      </c>
      <c r="T735" s="362">
        <f>T734+(K735-T734)/7</f>
        <v>14.815915216397672</v>
      </c>
      <c r="U735" s="80">
        <f>U734+(K735-U734)/42</f>
        <v>21.088357536884374</v>
      </c>
      <c r="V735" s="294">
        <f t="shared" si="51"/>
        <v>4.317473301580204</v>
      </c>
      <c r="W735" s="297">
        <f t="shared" si="50"/>
        <v>0.70256373406435513</v>
      </c>
    </row>
    <row r="736" spans="2:23" ht="16" thickBot="1" x14ac:dyDescent="0.25">
      <c r="B736" s="24">
        <f>SUM(H734:H740)</f>
        <v>17.619999999999997</v>
      </c>
      <c r="C736" s="298">
        <v>43824</v>
      </c>
      <c r="D736" s="295"/>
      <c r="E736" s="2111"/>
      <c r="F736" s="1661"/>
      <c r="G736" s="556"/>
      <c r="H736" s="1187" t="str">
        <f>IFERROR(VLOOKUP(F736,[1]Trainingsarten!$A$9:$K$84,10,FALSE),"")</f>
        <v/>
      </c>
      <c r="I736" s="656" t="str">
        <f t="shared" si="52"/>
        <v/>
      </c>
      <c r="J736" s="491"/>
      <c r="K736" s="490" t="str">
        <f>IFERROR(VLOOKUP(F736,[1]Trainingsarten!$A$9:$K$84,11,FALSE),"0")</f>
        <v>0</v>
      </c>
      <c r="L736" s="491"/>
      <c r="M736" s="1190"/>
      <c r="N736" s="127" t="str">
        <f>IFERROR((L736/67)/(1/(I736*24)/3.6),"")</f>
        <v/>
      </c>
      <c r="O736" s="2356"/>
      <c r="P736" s="291" t="str">
        <f>IFERROR(VLOOKUP(F736,[1]Trainingsarten!$A$9:$N$84,12,FALSE),"")</f>
        <v/>
      </c>
      <c r="Q736" s="292" t="s">
        <v>14</v>
      </c>
      <c r="R736" s="292" t="str">
        <f>IFERROR(VLOOKUP(F736,[1]Trainingsarten!$A$9:$N$84,14,FALSE),"")</f>
        <v/>
      </c>
      <c r="S736" s="293" t="str">
        <f>IFERROR(L736/J736,"")</f>
        <v/>
      </c>
      <c r="T736" s="362">
        <f>T735+(K736-T735)/7</f>
        <v>12.699355899769433</v>
      </c>
      <c r="U736" s="80">
        <f>U735+(K736-U735)/42</f>
        <v>20.586253786006175</v>
      </c>
      <c r="V736" s="294">
        <f t="shared" si="51"/>
        <v>6.2724423204867019</v>
      </c>
      <c r="W736" s="297">
        <f t="shared" si="50"/>
        <v>0.61688522991016548</v>
      </c>
    </row>
    <row r="737" spans="2:23" ht="15" x14ac:dyDescent="0.2">
      <c r="B737" s="26" t="s">
        <v>9</v>
      </c>
      <c r="C737" s="298">
        <v>43825</v>
      </c>
      <c r="D737" s="295">
        <v>158</v>
      </c>
      <c r="E737" s="2111"/>
      <c r="F737" s="1661" t="s">
        <v>77</v>
      </c>
      <c r="G737" s="556">
        <v>2.9571759259259259E-2</v>
      </c>
      <c r="H737" s="1187">
        <v>8.09</v>
      </c>
      <c r="I737" s="656">
        <f t="shared" si="52"/>
        <v>3.6553472508355079E-3</v>
      </c>
      <c r="J737" s="491">
        <v>147</v>
      </c>
      <c r="K737" s="490">
        <v>55</v>
      </c>
      <c r="L737" s="491">
        <v>226</v>
      </c>
      <c r="M737" s="1190"/>
      <c r="N737" s="127">
        <f>IFERROR((L737/67)/(1/(I737*24)/3.6),"")</f>
        <v>1.0653100381897682</v>
      </c>
      <c r="O737" s="2356" t="s">
        <v>269</v>
      </c>
      <c r="P737" s="291" t="str">
        <f>IFERROR(VLOOKUP(F737,[1]Trainingsarten!$A$9:$N$84,12,FALSE),"")</f>
        <v/>
      </c>
      <c r="Q737" s="292" t="s">
        <v>14</v>
      </c>
      <c r="R737" s="292" t="str">
        <f>IFERROR(VLOOKUP(F737,[1]Trainingsarten!$A$9:$N$84,14,FALSE),"")</f>
        <v/>
      </c>
      <c r="S737" s="293">
        <f>IFERROR(L737/J737,"")</f>
        <v>1.5374149659863945</v>
      </c>
      <c r="T737" s="362">
        <f>T736+(K737-T736)/7</f>
        <v>18.742305056945227</v>
      </c>
      <c r="U737" s="80">
        <f>U736+(K737-U736)/42</f>
        <v>21.405628695863172</v>
      </c>
      <c r="V737" s="294">
        <f t="shared" si="51"/>
        <v>7.886897886236742</v>
      </c>
      <c r="W737" s="297">
        <f t="shared" si="50"/>
        <v>0.8755783501265415</v>
      </c>
    </row>
    <row r="738" spans="2:23" ht="16" thickBot="1" x14ac:dyDescent="0.25">
      <c r="B738" s="27">
        <f>SUM(K734:K740)</f>
        <v>118</v>
      </c>
      <c r="C738" s="298">
        <v>43826</v>
      </c>
      <c r="D738" s="295"/>
      <c r="E738" s="2111"/>
      <c r="F738" s="1661"/>
      <c r="G738" s="556"/>
      <c r="H738" s="1187" t="str">
        <f>IFERROR(VLOOKUP(F738,[1]Trainingsarten!$A$9:$K$84,10,FALSE),"")</f>
        <v/>
      </c>
      <c r="I738" s="656" t="str">
        <f t="shared" si="52"/>
        <v/>
      </c>
      <c r="J738" s="491"/>
      <c r="K738" s="490" t="str">
        <f>IFERROR(VLOOKUP(F738,[1]Trainingsarten!$A$9:$K$84,11,FALSE),"0")</f>
        <v>0</v>
      </c>
      <c r="L738" s="491"/>
      <c r="M738" s="1190"/>
      <c r="N738" s="127" t="str">
        <f>IFERROR((L738/67)/(1/(I738*24)/3.6),"")</f>
        <v/>
      </c>
      <c r="O738" s="2356"/>
      <c r="P738" s="291" t="str">
        <f>IFERROR(VLOOKUP(F738,[1]Trainingsarten!$A$9:$N$84,12,FALSE),"")</f>
        <v/>
      </c>
      <c r="Q738" s="292" t="s">
        <v>14</v>
      </c>
      <c r="R738" s="292" t="str">
        <f>IFERROR(VLOOKUP(F738,[1]Trainingsarten!$A$9:$N$84,14,FALSE),"")</f>
        <v/>
      </c>
      <c r="S738" s="293" t="str">
        <f>IFERROR(L738/J738,"")</f>
        <v/>
      </c>
      <c r="T738" s="362">
        <f>T737+(K738-T737)/7</f>
        <v>16.06483290595305</v>
      </c>
      <c r="U738" s="80">
        <f>U737+(K738-U737)/42</f>
        <v>20.89597086977119</v>
      </c>
      <c r="V738" s="294">
        <f t="shared" si="51"/>
        <v>2.6633236389179444</v>
      </c>
      <c r="W738" s="297">
        <f t="shared" si="50"/>
        <v>0.76880050255013388</v>
      </c>
    </row>
    <row r="739" spans="2:23" ht="15" x14ac:dyDescent="0.2">
      <c r="B739" s="28" t="s">
        <v>20</v>
      </c>
      <c r="C739" s="298">
        <v>43827</v>
      </c>
      <c r="D739" s="295">
        <v>159</v>
      </c>
      <c r="E739" s="2111"/>
      <c r="F739" s="1661" t="s">
        <v>215</v>
      </c>
      <c r="G739" s="556">
        <v>3.6006944444444446E-2</v>
      </c>
      <c r="H739" s="1187">
        <v>9.5299999999999994</v>
      </c>
      <c r="I739" s="656">
        <f t="shared" si="52"/>
        <v>3.7782732890287983E-3</v>
      </c>
      <c r="J739" s="491">
        <v>142</v>
      </c>
      <c r="K739" s="490">
        <v>63</v>
      </c>
      <c r="L739" s="491">
        <v>220</v>
      </c>
      <c r="M739" s="1190"/>
      <c r="N739" s="127">
        <f>IFERROR((L739/67)/(1/(I739*24)/3.6),"")</f>
        <v>1.0719017713113344</v>
      </c>
      <c r="O739" s="2356" t="s">
        <v>269</v>
      </c>
      <c r="P739" s="291" t="str">
        <f>IFERROR(VLOOKUP(F739,[1]Trainingsarten!$A$9:$N$84,12,FALSE),"")</f>
        <v/>
      </c>
      <c r="Q739" s="292" t="s">
        <v>14</v>
      </c>
      <c r="R739" s="292" t="str">
        <f>IFERROR(VLOOKUP(F739,[1]Trainingsarten!$A$9:$N$84,14,FALSE),"")</f>
        <v/>
      </c>
      <c r="S739" s="293">
        <f>IFERROR(L739/J739,"")</f>
        <v>1.5492957746478873</v>
      </c>
      <c r="T739" s="362">
        <f>T738+(K739-T738)/7</f>
        <v>22.769856776531185</v>
      </c>
      <c r="U739" s="80">
        <f>U738+(K739-U738)/42</f>
        <v>21.898447753824257</v>
      </c>
      <c r="V739" s="294">
        <f t="shared" si="51"/>
        <v>4.83113796381814</v>
      </c>
      <c r="W739" s="297">
        <f t="shared" si="50"/>
        <v>1.0397931868278083</v>
      </c>
    </row>
    <row r="740" spans="2:23" ht="16" thickBot="1" x14ac:dyDescent="0.25">
      <c r="B740" s="29">
        <f>AVERAGE(W734:W740)</f>
        <v>0.81667888194212446</v>
      </c>
      <c r="C740" s="247">
        <v>43828</v>
      </c>
      <c r="D740" s="45"/>
      <c r="E740" s="2109"/>
      <c r="F740" s="1664"/>
      <c r="G740" s="1665"/>
      <c r="H740" s="1666" t="str">
        <f>IFERROR(VLOOKUP(F740,[1]Trainingsarten!$A$9:$K$84,10,FALSE),"")</f>
        <v/>
      </c>
      <c r="I740" s="1667" t="str">
        <f t="shared" si="52"/>
        <v/>
      </c>
      <c r="J740" s="1668"/>
      <c r="K740" s="1669" t="str">
        <f>IFERROR(VLOOKUP(F740,[1]Trainingsarten!$A$9:$K$84,11,FALSE),"0")</f>
        <v>0</v>
      </c>
      <c r="L740" s="1668"/>
      <c r="M740" s="1670"/>
      <c r="N740" s="40" t="str">
        <f>IFERROR((L740/67)/(1/(I740*24)/3.6),"")</f>
        <v/>
      </c>
      <c r="O740" s="2388"/>
      <c r="P740" s="313" t="str">
        <f>IFERROR(VLOOKUP(F740,[1]Trainingsarten!$A$9:$N$84,12,FALSE),"")</f>
        <v/>
      </c>
      <c r="Q740" s="314" t="s">
        <v>14</v>
      </c>
      <c r="R740" s="314" t="str">
        <f>IFERROR(VLOOKUP(F740,[1]Trainingsarten!$A$9:$N$84,14,FALSE),"")</f>
        <v/>
      </c>
      <c r="S740" s="43" t="str">
        <f>IFERROR(L740/J740,"")</f>
        <v/>
      </c>
      <c r="T740" s="45">
        <f>T739+(K740-T739)/7</f>
        <v>19.517020094169588</v>
      </c>
      <c r="U740" s="315">
        <f>U739+(K740-U739)/42</f>
        <v>21.377056140637965</v>
      </c>
      <c r="V740" s="315">
        <f t="shared" si="51"/>
        <v>-0.87140902270692777</v>
      </c>
      <c r="W740" s="82">
        <f t="shared" si="50"/>
        <v>0.91298913965368544</v>
      </c>
    </row>
    <row r="741" spans="2:23" ht="16" thickBot="1" x14ac:dyDescent="0.25">
      <c r="B741" s="1776">
        <v>1</v>
      </c>
      <c r="C741" s="1777">
        <v>43829</v>
      </c>
      <c r="D741" s="1778"/>
      <c r="E741" s="2178"/>
      <c r="F741" s="1779"/>
      <c r="G741" s="1780"/>
      <c r="H741" s="1781" t="str">
        <f>IFERROR(VLOOKUP(F741,[1]Trainingsarten!$A$9:$K$84,10,FALSE),"")</f>
        <v/>
      </c>
      <c r="I741" s="1782" t="str">
        <f t="shared" si="52"/>
        <v/>
      </c>
      <c r="J741" s="1783"/>
      <c r="K741" s="1784" t="str">
        <f>IFERROR(VLOOKUP(F741,[1]Trainingsarten!$A$9:$K$84,11,FALSE),"0")</f>
        <v>0</v>
      </c>
      <c r="L741" s="1783"/>
      <c r="M741" s="1785"/>
      <c r="N741" s="1786" t="str">
        <f>IFERROR((L741/67)/(1/(I741*24)/3.6),"")</f>
        <v/>
      </c>
      <c r="O741" s="2394"/>
      <c r="P741" s="1787" t="str">
        <f>IFERROR(VLOOKUP(F741,[1]Trainingsarten!$A$9:$N$84,12,FALSE),"")</f>
        <v/>
      </c>
      <c r="Q741" s="1788" t="s">
        <v>14</v>
      </c>
      <c r="R741" s="1788" t="str">
        <f>IFERROR(VLOOKUP(F741,[1]Trainingsarten!$A$9:$N$84,14,FALSE),"")</f>
        <v/>
      </c>
      <c r="S741" s="1789" t="str">
        <f>IFERROR(L741/J741,"")</f>
        <v/>
      </c>
      <c r="T741" s="1209">
        <f>T740+(K741-T740)/7</f>
        <v>16.728874366431075</v>
      </c>
      <c r="U741" s="1210">
        <f>U740+(K741-U740)/42</f>
        <v>20.868078613479916</v>
      </c>
      <c r="V741" s="1790">
        <f t="shared" si="51"/>
        <v>1.8600360464683767</v>
      </c>
      <c r="W741" s="1791">
        <f t="shared" si="50"/>
        <v>0.80164900067152867</v>
      </c>
    </row>
    <row r="742" spans="2:23" ht="16" thickBot="1" x14ac:dyDescent="0.25">
      <c r="B742" s="1792" t="s">
        <v>19</v>
      </c>
      <c r="C742" s="1793">
        <v>43830</v>
      </c>
      <c r="D742" s="1794">
        <v>160</v>
      </c>
      <c r="E742" s="2179"/>
      <c r="F742" s="1795" t="s">
        <v>261</v>
      </c>
      <c r="G742" s="1796">
        <v>4.4895833333333329E-2</v>
      </c>
      <c r="H742" s="1797">
        <v>12.39</v>
      </c>
      <c r="I742" s="1798">
        <f t="shared" si="52"/>
        <v>3.6235539413505512E-3</v>
      </c>
      <c r="J742" s="1799">
        <v>150</v>
      </c>
      <c r="K742" s="1800">
        <v>86</v>
      </c>
      <c r="L742" s="1799">
        <v>226</v>
      </c>
      <c r="M742" s="1801"/>
      <c r="N742" s="1802">
        <f>IFERROR((L742/67)/(1/(I742*24)/3.6),"")</f>
        <v>1.0560442340356329</v>
      </c>
      <c r="O742" s="2395" t="s">
        <v>262</v>
      </c>
      <c r="P742" s="1803">
        <f>IFERROR(VLOOKUP(F742,[1]Trainingsarten!$A$9:$N$84,12,FALSE),"")</f>
        <v>248</v>
      </c>
      <c r="Q742" s="1804" t="s">
        <v>14</v>
      </c>
      <c r="R742" s="1804">
        <f>IFERROR(VLOOKUP(F742,[1]Trainingsarten!$A$9:$N$84,14,FALSE),"")</f>
        <v>273</v>
      </c>
      <c r="S742" s="1805">
        <f>IFERROR(L742/J742,"")</f>
        <v>1.5066666666666666</v>
      </c>
      <c r="T742" s="1794">
        <f>T741+(K742-T741)/7</f>
        <v>26.624749456940922</v>
      </c>
      <c r="U742" s="1806">
        <f>U741+(K742-U741)/42</f>
        <v>22.418838646492301</v>
      </c>
      <c r="V742" s="1806">
        <f t="shared" si="51"/>
        <v>4.1392042470488413</v>
      </c>
      <c r="W742" s="1807">
        <f t="shared" si="50"/>
        <v>1.1876060966747128</v>
      </c>
    </row>
    <row r="743" spans="2:23" ht="17" thickTop="1" thickBot="1" x14ac:dyDescent="0.25">
      <c r="B743" s="24">
        <f>SUM(H741:H747)</f>
        <v>32.480000000000004</v>
      </c>
      <c r="C743" s="49">
        <v>43831</v>
      </c>
      <c r="D743" s="50"/>
      <c r="E743" s="2101"/>
      <c r="F743" s="1808"/>
      <c r="G743" s="1184"/>
      <c r="H743" s="1185" t="str">
        <f>IFERROR(VLOOKUP(F743,[1]Trainingsarten!$A$9:$K$84,10,FALSE),"")</f>
        <v/>
      </c>
      <c r="I743" s="838" t="str">
        <f t="shared" si="52"/>
        <v/>
      </c>
      <c r="J743" s="513"/>
      <c r="K743" s="512" t="str">
        <f>IFERROR(VLOOKUP(F743,[1]Trainingsarten!$A$9:$K$84,11,FALSE),"0")</f>
        <v>0</v>
      </c>
      <c r="L743" s="513"/>
      <c r="M743" s="761"/>
      <c r="N743" s="59" t="str">
        <f>IFERROR((L743/67)/(1/(I743*24)/3.6),"")</f>
        <v/>
      </c>
      <c r="O743" s="2355"/>
      <c r="P743" s="319" t="str">
        <f>IFERROR(VLOOKUP(F743,[1]Trainingsarten!$A$9:$N$84,12,FALSE),"")</f>
        <v/>
      </c>
      <c r="Q743" s="61" t="s">
        <v>14</v>
      </c>
      <c r="R743" s="61" t="str">
        <f>IFERROR(VLOOKUP(F743,[1]Trainingsarten!$A$9:$N$84,14,FALSE),"")</f>
        <v/>
      </c>
      <c r="S743" s="1186" t="str">
        <f>IFERROR(L743/J743,"")</f>
        <v/>
      </c>
      <c r="T743" s="2">
        <f>T742+(K743-T742)/7</f>
        <v>22.821213820235076</v>
      </c>
      <c r="U743" s="3">
        <f>U742+(K743-U742)/42</f>
        <v>21.885056773956769</v>
      </c>
      <c r="V743" s="321">
        <f t="shared" si="51"/>
        <v>-4.2059108104486214</v>
      </c>
      <c r="W743" s="322">
        <f t="shared" si="50"/>
        <v>1.0427760848851138</v>
      </c>
    </row>
    <row r="744" spans="2:23" ht="15" x14ac:dyDescent="0.2">
      <c r="B744" s="26" t="s">
        <v>9</v>
      </c>
      <c r="C744" s="298">
        <v>43832</v>
      </c>
      <c r="D744" s="295">
        <v>1</v>
      </c>
      <c r="E744" s="2111" t="s">
        <v>33</v>
      </c>
      <c r="F744" s="1809" t="s">
        <v>270</v>
      </c>
      <c r="G744" s="1810">
        <v>3.605324074074074E-2</v>
      </c>
      <c r="H744" s="1811">
        <v>9.5500000000000007</v>
      </c>
      <c r="I744" s="1812">
        <f t="shared" si="52"/>
        <v>3.7752084545278259E-3</v>
      </c>
      <c r="J744" s="1813">
        <v>144</v>
      </c>
      <c r="K744" s="1814">
        <v>64</v>
      </c>
      <c r="L744" s="1813">
        <v>219</v>
      </c>
      <c r="M744" s="1815"/>
      <c r="N744" s="1816">
        <f>IFERROR((L744/67)/(1/(I744*24)/3.6),"")</f>
        <v>1.066163944674533</v>
      </c>
      <c r="O744" s="2396" t="s">
        <v>269</v>
      </c>
      <c r="P744" s="291">
        <f>IFERROR(VLOOKUP(F744,[1]Trainingsarten!$A$9:$N$84,12,FALSE),"")</f>
        <v>209</v>
      </c>
      <c r="Q744" s="292" t="s">
        <v>14</v>
      </c>
      <c r="R744" s="292">
        <f>IFERROR(VLOOKUP(F744,[1]Trainingsarten!$A$9:$N$84,14,FALSE),"")</f>
        <v>228.8</v>
      </c>
      <c r="S744" s="293">
        <f>IFERROR(L744/J744,"")</f>
        <v>1.5208333333333333</v>
      </c>
      <c r="T744" s="362">
        <f>T743+(K744-T743)/7</f>
        <v>28.703897560201494</v>
      </c>
      <c r="U744" s="80">
        <f>U743+(K744-U743)/42</f>
        <v>22.887793517433991</v>
      </c>
      <c r="V744" s="294">
        <f t="shared" si="51"/>
        <v>-0.93615704627830709</v>
      </c>
      <c r="W744" s="297">
        <f t="shared" si="50"/>
        <v>1.2541137938149121</v>
      </c>
    </row>
    <row r="745" spans="2:23" ht="16" thickBot="1" x14ac:dyDescent="0.25">
      <c r="B745" s="27">
        <f>SUM(K741:K747)</f>
        <v>218</v>
      </c>
      <c r="C745" s="298">
        <v>43833</v>
      </c>
      <c r="D745" s="295"/>
      <c r="E745" s="2111"/>
      <c r="F745" s="1809"/>
      <c r="G745" s="1810"/>
      <c r="H745" s="1811" t="str">
        <f>IFERROR(VLOOKUP(F745,[1]Trainingsarten!$A$9:$K$84,10,FALSE),"")</f>
        <v/>
      </c>
      <c r="I745" s="1812" t="str">
        <f t="shared" si="52"/>
        <v/>
      </c>
      <c r="J745" s="1813"/>
      <c r="K745" s="1814" t="str">
        <f>IFERROR(VLOOKUP(F745,[1]Trainingsarten!$A$9:$K$84,11,FALSE),"0")</f>
        <v>0</v>
      </c>
      <c r="L745" s="1813"/>
      <c r="M745" s="1815"/>
      <c r="N745" s="1816" t="str">
        <f>IFERROR((L745/67)/(1/(I745*24)/3.6),"")</f>
        <v/>
      </c>
      <c r="O745" s="2396"/>
      <c r="P745" s="291" t="str">
        <f>IFERROR(VLOOKUP(F745,[1]Trainingsarten!$A$9:$N$84,12,FALSE),"")</f>
        <v/>
      </c>
      <c r="Q745" s="292" t="s">
        <v>14</v>
      </c>
      <c r="R745" s="292" t="str">
        <f>IFERROR(VLOOKUP(F745,[1]Trainingsarten!$A$9:$N$84,14,FALSE),"")</f>
        <v/>
      </c>
      <c r="S745" s="293" t="str">
        <f>IFERROR(L745/J745,"")</f>
        <v/>
      </c>
      <c r="T745" s="362">
        <f>T744+(K745-T744)/7</f>
        <v>24.603340765886994</v>
      </c>
      <c r="U745" s="80">
        <f>U744+(K745-U744)/42</f>
        <v>22.342846052733183</v>
      </c>
      <c r="V745" s="294">
        <f t="shared" si="51"/>
        <v>-5.8161040427675026</v>
      </c>
      <c r="W745" s="297">
        <f t="shared" ref="W745:W808" si="53">T745/U745</f>
        <v>1.1011730872521179</v>
      </c>
    </row>
    <row r="746" spans="2:23" ht="15" x14ac:dyDescent="0.2">
      <c r="B746" s="28" t="s">
        <v>20</v>
      </c>
      <c r="C746" s="298">
        <v>43834</v>
      </c>
      <c r="D746" s="295">
        <v>2</v>
      </c>
      <c r="E746" s="2111" t="s">
        <v>33</v>
      </c>
      <c r="F746" s="1809" t="s">
        <v>271</v>
      </c>
      <c r="G746" s="1810">
        <v>4.0173611111111111E-2</v>
      </c>
      <c r="H746" s="1811">
        <v>10.54</v>
      </c>
      <c r="I746" s="1812">
        <f t="shared" si="52"/>
        <v>3.8115380560826482E-3</v>
      </c>
      <c r="J746" s="1813">
        <v>147</v>
      </c>
      <c r="K746" s="1814">
        <v>68</v>
      </c>
      <c r="L746" s="1813">
        <v>216</v>
      </c>
      <c r="M746" s="1815"/>
      <c r="N746" s="1816">
        <f>IFERROR((L746/67)/(1/(I746*24)/3.6),"")</f>
        <v>1.0616783256393554</v>
      </c>
      <c r="O746" s="2396" t="s">
        <v>269</v>
      </c>
      <c r="P746" s="291">
        <f>IFERROR(VLOOKUP(F746,[1]Trainingsarten!$A$9:$N$84,12,FALSE),"")</f>
        <v>209</v>
      </c>
      <c r="Q746" s="292" t="s">
        <v>14</v>
      </c>
      <c r="R746" s="292">
        <f>IFERROR(VLOOKUP(F746,[1]Trainingsarten!$A$9:$N$84,14,FALSE),"")</f>
        <v>228.8</v>
      </c>
      <c r="S746" s="293">
        <f>IFERROR(L746/J746,"")</f>
        <v>1.4693877551020409</v>
      </c>
      <c r="T746" s="362">
        <f>T745+(K746-T745)/7</f>
        <v>30.802863513617424</v>
      </c>
      <c r="U746" s="80">
        <f>U745+(K746-U745)/42</f>
        <v>23.429921146715728</v>
      </c>
      <c r="V746" s="294">
        <f t="shared" si="51"/>
        <v>-2.2604947131538111</v>
      </c>
      <c r="W746" s="297">
        <f t="shared" si="53"/>
        <v>1.3146806308366596</v>
      </c>
    </row>
    <row r="747" spans="2:23" ht="16" thickBot="1" x14ac:dyDescent="0.25">
      <c r="B747" s="29">
        <f>AVERAGE(W741:W747)</f>
        <v>1.1223360598245873</v>
      </c>
      <c r="C747" s="1817">
        <v>43835</v>
      </c>
      <c r="D747" s="1818"/>
      <c r="E747" s="2180"/>
      <c r="F747" s="1819"/>
      <c r="G747" s="1820"/>
      <c r="H747" s="1821" t="str">
        <f>IFERROR(VLOOKUP(F747,[1]Trainingsarten!$A$9:$K$84,10,FALSE),"")</f>
        <v/>
      </c>
      <c r="I747" s="1822" t="str">
        <f t="shared" si="52"/>
        <v/>
      </c>
      <c r="J747" s="1823"/>
      <c r="K747" s="1824" t="str">
        <f>IFERROR(VLOOKUP(F747,[1]Trainingsarten!$A$9:$K$84,11,FALSE),"0")</f>
        <v>0</v>
      </c>
      <c r="L747" s="1823"/>
      <c r="M747" s="1825"/>
      <c r="N747" s="1826" t="str">
        <f>IFERROR((L747/67)/(1/(I747*24)/3.6),"")</f>
        <v/>
      </c>
      <c r="O747" s="2397"/>
      <c r="P747" s="313" t="str">
        <f>IFERROR(VLOOKUP(F747,[1]Trainingsarten!$A$9:$N$84,12,FALSE),"")</f>
        <v/>
      </c>
      <c r="Q747" s="314" t="s">
        <v>14</v>
      </c>
      <c r="R747" s="314" t="str">
        <f>IFERROR(VLOOKUP(F747,[1]Trainingsarten!$A$9:$N$84,14,FALSE),"")</f>
        <v/>
      </c>
      <c r="S747" s="1827" t="str">
        <f>IFERROR(L747/J747,"")</f>
        <v/>
      </c>
      <c r="T747" s="1818">
        <f>T746+(K747-T746)/7</f>
        <v>26.402454440243506</v>
      </c>
      <c r="U747" s="315">
        <f>U746+(K747-U746)/42</f>
        <v>22.872065881317734</v>
      </c>
      <c r="V747" s="315">
        <f t="shared" si="51"/>
        <v>-7.3729423669016967</v>
      </c>
      <c r="W747" s="317">
        <f t="shared" si="53"/>
        <v>1.154353724637067</v>
      </c>
    </row>
    <row r="748" spans="2:23" ht="16" thickBot="1" x14ac:dyDescent="0.25">
      <c r="B748" s="1776">
        <f>B741+1</f>
        <v>2</v>
      </c>
      <c r="C748" s="1828">
        <v>43836</v>
      </c>
      <c r="D748" s="1778">
        <v>3</v>
      </c>
      <c r="E748" s="2178" t="s">
        <v>33</v>
      </c>
      <c r="F748" s="1779" t="s">
        <v>49</v>
      </c>
      <c r="G748" s="1780">
        <v>3.4236111111111113E-2</v>
      </c>
      <c r="H748" s="1781">
        <v>9.14</v>
      </c>
      <c r="I748" s="1782">
        <f t="shared" si="52"/>
        <v>3.7457451981522004E-3</v>
      </c>
      <c r="J748" s="1783">
        <v>144</v>
      </c>
      <c r="K748" s="1784">
        <v>65</v>
      </c>
      <c r="L748" s="1783">
        <v>216</v>
      </c>
      <c r="M748" s="1785"/>
      <c r="N748" s="1786">
        <f>IFERROR((L748/67)/(1/(I748*24)/3.6),"")</f>
        <v>1.0433521669551586</v>
      </c>
      <c r="O748" s="2394" t="s">
        <v>164</v>
      </c>
      <c r="P748" s="1829">
        <f>IFERROR(VLOOKUP(F748,[1]Trainingsarten!$A$9:$N$84,12,FALSE),"")</f>
        <v>278.45999999999998</v>
      </c>
      <c r="Q748" s="1788" t="s">
        <v>14</v>
      </c>
      <c r="R748" s="1788">
        <f>IFERROR(VLOOKUP(F748,[1]Trainingsarten!$A$9:$N$84,14,FALSE),"")</f>
        <v>304.97999999999996</v>
      </c>
      <c r="S748" s="1789">
        <f>IFERROR(L748/J748,"")</f>
        <v>1.5</v>
      </c>
      <c r="T748" s="1209">
        <f>T747+(K748-T747)/7</f>
        <v>31.916389520208721</v>
      </c>
      <c r="U748" s="1210">
        <f>U747+(K748-U747)/42</f>
        <v>23.87511193176255</v>
      </c>
      <c r="V748" s="1830">
        <f t="shared" si="51"/>
        <v>-3.5303885589257717</v>
      </c>
      <c r="W748" s="322">
        <f t="shared" si="53"/>
        <v>1.3368058592323648</v>
      </c>
    </row>
    <row r="749" spans="2:23" ht="15" x14ac:dyDescent="0.2">
      <c r="B749" s="1792" t="s">
        <v>19</v>
      </c>
      <c r="C749" s="298">
        <v>43837</v>
      </c>
      <c r="D749" s="295"/>
      <c r="E749" s="2111"/>
      <c r="F749" s="1831"/>
      <c r="G749" s="1810"/>
      <c r="H749" s="1811" t="str">
        <f>IFERROR(VLOOKUP(F749,[1]Trainingsarten!$A$9:$K$84,10,FALSE),"")</f>
        <v/>
      </c>
      <c r="I749" s="1812" t="str">
        <f t="shared" si="52"/>
        <v/>
      </c>
      <c r="J749" s="1813"/>
      <c r="K749" s="1814" t="str">
        <f>IFERROR(VLOOKUP(F749,[1]Trainingsarten!$A$9:$K$84,11,FALSE),"0")</f>
        <v>0</v>
      </c>
      <c r="L749" s="1813"/>
      <c r="M749" s="1815"/>
      <c r="N749" s="1816" t="str">
        <f>IFERROR((L749/67)/(1/(I749*24)/3.6),"")</f>
        <v/>
      </c>
      <c r="O749" s="2396"/>
      <c r="P749" s="291" t="str">
        <f>IFERROR(VLOOKUP(F749,[1]Trainingsarten!$A$9:$N$84,12,FALSE),"")</f>
        <v/>
      </c>
      <c r="Q749" s="292" t="s">
        <v>14</v>
      </c>
      <c r="R749" s="292" t="str">
        <f>IFERROR(VLOOKUP(F749,[1]Trainingsarten!$A$9:$N$84,14,FALSE),"")</f>
        <v/>
      </c>
      <c r="S749" s="293" t="str">
        <f>IFERROR(L749/J749,"")</f>
        <v/>
      </c>
      <c r="T749" s="362">
        <f>T748+(K749-T748)/7</f>
        <v>27.356905303036047</v>
      </c>
      <c r="U749" s="80">
        <f>U748+(K749-U748)/42</f>
        <v>23.306656885768202</v>
      </c>
      <c r="V749" s="294">
        <f t="shared" si="51"/>
        <v>-8.0412775884461709</v>
      </c>
      <c r="W749" s="297">
        <f t="shared" si="53"/>
        <v>1.1737807544479302</v>
      </c>
    </row>
    <row r="750" spans="2:23" ht="16" thickBot="1" x14ac:dyDescent="0.25">
      <c r="B750" s="24">
        <f>SUM(H748:H754)</f>
        <v>18.66</v>
      </c>
      <c r="C750" s="298">
        <v>43838</v>
      </c>
      <c r="D750" s="295"/>
      <c r="E750" s="2111"/>
      <c r="F750" s="1831"/>
      <c r="G750" s="1810"/>
      <c r="H750" s="1811" t="str">
        <f>IFERROR(VLOOKUP(F750,[1]Trainingsarten!$A$9:$K$84,10,FALSE),"")</f>
        <v/>
      </c>
      <c r="I750" s="1812" t="str">
        <f t="shared" si="52"/>
        <v/>
      </c>
      <c r="J750" s="1813"/>
      <c r="K750" s="1814" t="str">
        <f>IFERROR(VLOOKUP(F750,[1]Trainingsarten!$A$9:$K$84,11,FALSE),"0")</f>
        <v>0</v>
      </c>
      <c r="L750" s="1813"/>
      <c r="M750" s="1815"/>
      <c r="N750" s="1816" t="str">
        <f>IFERROR((L750/67)/(1/(I750*24)/3.6),"")</f>
        <v/>
      </c>
      <c r="O750" s="2396"/>
      <c r="P750" s="291" t="str">
        <f>IFERROR(VLOOKUP(F750,[1]Trainingsarten!$A$9:$N$84,12,FALSE),"")</f>
        <v/>
      </c>
      <c r="Q750" s="292" t="s">
        <v>14</v>
      </c>
      <c r="R750" s="292" t="str">
        <f>IFERROR(VLOOKUP(F750,[1]Trainingsarten!$A$9:$N$84,14,FALSE),"")</f>
        <v/>
      </c>
      <c r="S750" s="293" t="str">
        <f>IFERROR(L750/J750,"")</f>
        <v/>
      </c>
      <c r="T750" s="362">
        <f>T749+(K750-T749)/7</f>
        <v>23.448775974030898</v>
      </c>
      <c r="U750" s="80">
        <f>U749+(K750-U749)/42</f>
        <v>22.751736483726102</v>
      </c>
      <c r="V750" s="294">
        <f t="shared" si="51"/>
        <v>-4.050248417267845</v>
      </c>
      <c r="W750" s="297">
        <f t="shared" si="53"/>
        <v>1.0306367600030606</v>
      </c>
    </row>
    <row r="751" spans="2:23" ht="15" x14ac:dyDescent="0.2">
      <c r="B751" s="26" t="s">
        <v>9</v>
      </c>
      <c r="C751" s="298">
        <v>43839</v>
      </c>
      <c r="D751" s="295"/>
      <c r="E751" s="2111"/>
      <c r="F751" s="1831"/>
      <c r="G751" s="1810"/>
      <c r="H751" s="1811" t="str">
        <f>IFERROR(VLOOKUP(F751,[1]Trainingsarten!$A$9:$K$84,10,FALSE),"")</f>
        <v/>
      </c>
      <c r="I751" s="1812" t="str">
        <f t="shared" si="52"/>
        <v/>
      </c>
      <c r="J751" s="1813"/>
      <c r="K751" s="1814" t="str">
        <f>IFERROR(VLOOKUP(F751,[1]Trainingsarten!$A$9:$K$84,11,FALSE),"0")</f>
        <v>0</v>
      </c>
      <c r="L751" s="1813"/>
      <c r="M751" s="1815"/>
      <c r="N751" s="1816" t="str">
        <f>IFERROR((L751/67)/(1/(I751*24)/3.6),"")</f>
        <v/>
      </c>
      <c r="O751" s="2396"/>
      <c r="P751" s="291" t="str">
        <f>IFERROR(VLOOKUP(F751,[1]Trainingsarten!$A$9:$N$84,12,FALSE),"")</f>
        <v/>
      </c>
      <c r="Q751" s="292" t="s">
        <v>14</v>
      </c>
      <c r="R751" s="292" t="str">
        <f>IFERROR(VLOOKUP(F751,[1]Trainingsarten!$A$9:$N$84,14,FALSE),"")</f>
        <v/>
      </c>
      <c r="S751" s="293" t="str">
        <f>IFERROR(L751/J751,"")</f>
        <v/>
      </c>
      <c r="T751" s="362">
        <f>T750+(K751-T750)/7</f>
        <v>20.098950834883627</v>
      </c>
      <c r="U751" s="80">
        <f>U750+(K751-U750)/42</f>
        <v>22.210028472208815</v>
      </c>
      <c r="V751" s="294">
        <f t="shared" si="51"/>
        <v>-0.69703949030479606</v>
      </c>
      <c r="W751" s="297">
        <f t="shared" si="53"/>
        <v>0.90494935024658985</v>
      </c>
    </row>
    <row r="752" spans="2:23" ht="16" thickBot="1" x14ac:dyDescent="0.25">
      <c r="B752" s="27">
        <f>SUM(K748:K754)</f>
        <v>128</v>
      </c>
      <c r="C752" s="298">
        <v>43840</v>
      </c>
      <c r="D752" s="295"/>
      <c r="E752" s="2111"/>
      <c r="F752" s="1831"/>
      <c r="G752" s="1810"/>
      <c r="H752" s="1811"/>
      <c r="I752" s="1812" t="str">
        <f t="shared" si="52"/>
        <v/>
      </c>
      <c r="J752" s="1813"/>
      <c r="K752" s="1814" t="str">
        <f>IFERROR(VLOOKUP(F752,[1]Trainingsarten!$A$9:$K$84,11,FALSE),"0")</f>
        <v>0</v>
      </c>
      <c r="L752" s="1813"/>
      <c r="M752" s="1815"/>
      <c r="N752" s="1816" t="str">
        <f>IFERROR((L752/67)/(1/(I752*24)/3.6),"")</f>
        <v/>
      </c>
      <c r="O752" s="2396"/>
      <c r="P752" s="291" t="str">
        <f>IFERROR(VLOOKUP(F752,[1]Trainingsarten!$A$9:$N$84,12,FALSE),"")</f>
        <v/>
      </c>
      <c r="Q752" s="292" t="s">
        <v>14</v>
      </c>
      <c r="R752" s="292" t="str">
        <f>IFERROR(VLOOKUP(F752,[1]Trainingsarten!$A$9:$N$84,14,FALSE),"")</f>
        <v/>
      </c>
      <c r="S752" s="293" t="str">
        <f>IFERROR(L752/J752,"")</f>
        <v/>
      </c>
      <c r="T752" s="362">
        <f>T751+(K752-T751)/7</f>
        <v>17.227672144185966</v>
      </c>
      <c r="U752" s="80">
        <f>U751+(K752-U751)/42</f>
        <v>21.681218270489559</v>
      </c>
      <c r="V752" s="294">
        <f t="shared" si="51"/>
        <v>2.111077637325188</v>
      </c>
      <c r="W752" s="297">
        <f t="shared" si="53"/>
        <v>0.79458967338724951</v>
      </c>
    </row>
    <row r="753" spans="2:23" ht="15" x14ac:dyDescent="0.2">
      <c r="B753" s="28" t="s">
        <v>20</v>
      </c>
      <c r="C753" s="298">
        <v>43841</v>
      </c>
      <c r="D753" s="295">
        <v>4</v>
      </c>
      <c r="E753" s="2111" t="s">
        <v>33</v>
      </c>
      <c r="F753" s="1831" t="s">
        <v>271</v>
      </c>
      <c r="G753" s="1810">
        <v>3.6388888888888887E-2</v>
      </c>
      <c r="H753" s="1811">
        <v>9.52</v>
      </c>
      <c r="I753" s="1812">
        <f t="shared" si="52"/>
        <v>3.8223622782446311E-3</v>
      </c>
      <c r="J753" s="1813">
        <v>139</v>
      </c>
      <c r="K753" s="1814">
        <v>63</v>
      </c>
      <c r="L753" s="1813">
        <v>216</v>
      </c>
      <c r="M753" s="1815"/>
      <c r="N753" s="1816">
        <f>IFERROR((L753/67)/(1/(I753*24)/3.6),"")</f>
        <v>1.0646933400225762</v>
      </c>
      <c r="O753" s="2396" t="s">
        <v>269</v>
      </c>
      <c r="P753" s="291">
        <f>IFERROR(VLOOKUP(F753,[1]Trainingsarten!$A$9:$N$84,12,FALSE),"")</f>
        <v>209</v>
      </c>
      <c r="Q753" s="292" t="s">
        <v>14</v>
      </c>
      <c r="R753" s="292">
        <f>IFERROR(VLOOKUP(F753,[1]Trainingsarten!$A$9:$N$84,14,FALSE),"")</f>
        <v>228.8</v>
      </c>
      <c r="S753" s="293">
        <f>IFERROR(L753/J753,"")</f>
        <v>1.5539568345323742</v>
      </c>
      <c r="T753" s="362">
        <f>T752+(K753-T752)/7</f>
        <v>23.766576123587971</v>
      </c>
      <c r="U753" s="80">
        <f>U752+(K753-U752)/42</f>
        <v>22.664998787858856</v>
      </c>
      <c r="V753" s="294">
        <f t="shared" si="51"/>
        <v>4.4535461263035927</v>
      </c>
      <c r="W753" s="297">
        <f t="shared" si="53"/>
        <v>1.0486025764236619</v>
      </c>
    </row>
    <row r="754" spans="2:23" ht="16" thickBot="1" x14ac:dyDescent="0.25">
      <c r="B754" s="29">
        <f>AVERAGE(W748:W754)</f>
        <v>1.0300127410265749</v>
      </c>
      <c r="C754" s="1817">
        <v>43842</v>
      </c>
      <c r="D754" s="1818"/>
      <c r="E754" s="2180"/>
      <c r="F754" s="1832"/>
      <c r="G754" s="1820"/>
      <c r="H754" s="1821" t="str">
        <f>IFERROR(VLOOKUP(F754,[1]Trainingsarten!$A$9:$K$84,10,FALSE),"")</f>
        <v/>
      </c>
      <c r="I754" s="1822" t="str">
        <f t="shared" si="52"/>
        <v/>
      </c>
      <c r="J754" s="1823"/>
      <c r="K754" s="1824" t="str">
        <f>IFERROR(VLOOKUP(F754,[1]Trainingsarten!$A$9:$K$84,11,FALSE),"0")</f>
        <v>0</v>
      </c>
      <c r="L754" s="1823"/>
      <c r="M754" s="1825"/>
      <c r="N754" s="1826" t="str">
        <f>IFERROR((L754/67)/(1/(I754*24)/3.6),"")</f>
        <v/>
      </c>
      <c r="O754" s="2397"/>
      <c r="P754" s="313" t="str">
        <f>IFERROR(VLOOKUP(F754,[1]Trainingsarten!$A$9:$N$84,12,FALSE),"")</f>
        <v/>
      </c>
      <c r="Q754" s="314" t="s">
        <v>14</v>
      </c>
      <c r="R754" s="314" t="str">
        <f>IFERROR(VLOOKUP(F754,[1]Trainingsarten!$A$9:$N$84,14,FALSE),"")</f>
        <v/>
      </c>
      <c r="S754" s="1827" t="str">
        <f>IFERROR(L754/J754,"")</f>
        <v/>
      </c>
      <c r="T754" s="1818">
        <f>T753+(K754-T753)/7</f>
        <v>20.371350963075404</v>
      </c>
      <c r="U754" s="315">
        <f>U753+(K754-U753)/42</f>
        <v>22.125355959576503</v>
      </c>
      <c r="V754" s="315">
        <f t="shared" si="51"/>
        <v>-1.1015773357291145</v>
      </c>
      <c r="W754" s="82">
        <f t="shared" si="53"/>
        <v>0.92072421344516653</v>
      </c>
    </row>
    <row r="755" spans="2:23" ht="16" thickBot="1" x14ac:dyDescent="0.25">
      <c r="B755" s="1776">
        <f>B748+1</f>
        <v>3</v>
      </c>
      <c r="C755" s="1777">
        <v>43843</v>
      </c>
      <c r="D755" s="1778"/>
      <c r="E755" s="2178"/>
      <c r="F755" s="1779"/>
      <c r="G755" s="1780"/>
      <c r="H755" s="1781" t="str">
        <f>IFERROR(VLOOKUP(F755,[1]Trainingsarten!$A$9:$K$84,10,FALSE),"")</f>
        <v/>
      </c>
      <c r="I755" s="1782" t="str">
        <f t="shared" si="52"/>
        <v/>
      </c>
      <c r="J755" s="1783"/>
      <c r="K755" s="1784" t="str">
        <f>IFERROR(VLOOKUP(F755,[1]Trainingsarten!$A$9:$K$84,11,FALSE),"0")</f>
        <v>0</v>
      </c>
      <c r="L755" s="1783"/>
      <c r="M755" s="1785"/>
      <c r="N755" s="1786" t="str">
        <f>IFERROR((L755/67)/(1/(I755*24)/3.6),"")</f>
        <v/>
      </c>
      <c r="O755" s="2394"/>
      <c r="P755" s="1829" t="str">
        <f>IFERROR(VLOOKUP(F755,[1]Trainingsarten!$A$9:$N$84,12,FALSE),"")</f>
        <v/>
      </c>
      <c r="Q755" s="1788" t="s">
        <v>14</v>
      </c>
      <c r="R755" s="1788" t="str">
        <f>IFERROR(VLOOKUP(F755,[1]Trainingsarten!$A$9:$N$84,14,FALSE),"")</f>
        <v/>
      </c>
      <c r="S755" s="1789" t="str">
        <f>IFERROR(L755/J755,"")</f>
        <v/>
      </c>
      <c r="T755" s="1833">
        <f>T754+(K755-T754)/7</f>
        <v>17.461157968350346</v>
      </c>
      <c r="U755" s="1210">
        <f>U754+(K755-U754)/42</f>
        <v>21.598561770062776</v>
      </c>
      <c r="V755" s="1830">
        <f t="shared" si="51"/>
        <v>1.7540049965010986</v>
      </c>
      <c r="W755" s="1834">
        <f t="shared" si="53"/>
        <v>0.80844077278112181</v>
      </c>
    </row>
    <row r="756" spans="2:23" ht="15" x14ac:dyDescent="0.2">
      <c r="B756" s="1792" t="s">
        <v>19</v>
      </c>
      <c r="C756" s="298">
        <v>43844</v>
      </c>
      <c r="D756" s="295">
        <v>5</v>
      </c>
      <c r="E756" s="2111" t="s">
        <v>33</v>
      </c>
      <c r="F756" s="1831" t="s">
        <v>270</v>
      </c>
      <c r="G756" s="1810">
        <v>3.366898148148148E-2</v>
      </c>
      <c r="H756" s="1811">
        <v>8.65</v>
      </c>
      <c r="I756" s="1812">
        <f t="shared" si="52"/>
        <v>3.8923678013273386E-3</v>
      </c>
      <c r="J756" s="1813">
        <v>139</v>
      </c>
      <c r="K756" s="1814">
        <v>56</v>
      </c>
      <c r="L756" s="1813">
        <v>212</v>
      </c>
      <c r="M756" s="1815"/>
      <c r="N756" s="1816">
        <f>IFERROR((L756/67)/(1/(I756*24)/3.6),"")</f>
        <v>1.0641152618410834</v>
      </c>
      <c r="O756" s="2396" t="s">
        <v>269</v>
      </c>
      <c r="P756" s="291">
        <f>IFERROR(VLOOKUP(F756,[1]Trainingsarten!$A$9:$N$84,12,FALSE),"")</f>
        <v>209</v>
      </c>
      <c r="Q756" s="292" t="s">
        <v>14</v>
      </c>
      <c r="R756" s="292">
        <f>IFERROR(VLOOKUP(F756,[1]Trainingsarten!$A$9:$N$84,14,FALSE),"")</f>
        <v>228.8</v>
      </c>
      <c r="S756" s="293">
        <f>IFERROR(L756/J756,"")</f>
        <v>1.525179856115108</v>
      </c>
      <c r="T756" s="362">
        <f>T755+(K756-T755)/7</f>
        <v>22.96670683001458</v>
      </c>
      <c r="U756" s="80">
        <f>U755+(K756-U755)/42</f>
        <v>22.417643632680328</v>
      </c>
      <c r="V756" s="294">
        <f t="shared" si="51"/>
        <v>4.1374038017124306</v>
      </c>
      <c r="W756" s="297">
        <f t="shared" si="53"/>
        <v>1.02449245809822</v>
      </c>
    </row>
    <row r="757" spans="2:23" ht="16" thickBot="1" x14ac:dyDescent="0.25">
      <c r="B757" s="24">
        <f>SUM(H755:H761)</f>
        <v>27.14</v>
      </c>
      <c r="C757" s="298">
        <v>43845</v>
      </c>
      <c r="D757" s="295"/>
      <c r="E757" s="2111"/>
      <c r="F757" s="1809"/>
      <c r="G757" s="1810"/>
      <c r="H757" s="1811" t="str">
        <f>IFERROR(VLOOKUP(F757,[1]Trainingsarten!$A$9:$K$84,10,FALSE),"")</f>
        <v/>
      </c>
      <c r="I757" s="1812" t="str">
        <f t="shared" si="52"/>
        <v/>
      </c>
      <c r="J757" s="1813"/>
      <c r="K757" s="1814" t="str">
        <f>IFERROR(VLOOKUP(F757,[1]Trainingsarten!$A$9:$K$84,11,FALSE),"0")</f>
        <v>0</v>
      </c>
      <c r="L757" s="1813"/>
      <c r="M757" s="1815"/>
      <c r="N757" s="1816" t="str">
        <f>IFERROR((L757/67)/(1/(I757*24)/3.6),"")</f>
        <v/>
      </c>
      <c r="O757" s="2396"/>
      <c r="P757" s="291" t="str">
        <f>IFERROR(VLOOKUP(F757,[1]Trainingsarten!$A$9:$N$84,12,FALSE),"")</f>
        <v/>
      </c>
      <c r="Q757" s="292" t="s">
        <v>14</v>
      </c>
      <c r="R757" s="292" t="str">
        <f>IFERROR(VLOOKUP(F757,[1]Trainingsarten!$A$9:$N$84,14,FALSE),"")</f>
        <v/>
      </c>
      <c r="S757" s="293" t="str">
        <f>IFERROR(L757/J757,"")</f>
        <v/>
      </c>
      <c r="T757" s="362">
        <f>T756+(K757-T756)/7</f>
        <v>19.685748711441068</v>
      </c>
      <c r="U757" s="80">
        <f>U756+(K757-U756)/42</f>
        <v>21.883890212854606</v>
      </c>
      <c r="V757" s="294">
        <f t="shared" si="51"/>
        <v>-0.54906319733425235</v>
      </c>
      <c r="W757" s="297">
        <f t="shared" si="53"/>
        <v>0.89955435345209556</v>
      </c>
    </row>
    <row r="758" spans="2:23" ht="15" x14ac:dyDescent="0.2">
      <c r="B758" s="26" t="s">
        <v>9</v>
      </c>
      <c r="C758" s="298">
        <v>43846</v>
      </c>
      <c r="D758" s="295">
        <v>6</v>
      </c>
      <c r="E758" s="2111" t="s">
        <v>33</v>
      </c>
      <c r="F758" s="1809" t="s">
        <v>272</v>
      </c>
      <c r="G758" s="1810">
        <v>3.7534722222222219E-2</v>
      </c>
      <c r="H758" s="1811">
        <v>10.130000000000001</v>
      </c>
      <c r="I758" s="1812">
        <f t="shared" si="52"/>
        <v>3.7053032795875832E-3</v>
      </c>
      <c r="J758" s="1813">
        <v>144</v>
      </c>
      <c r="K758" s="1814">
        <v>68</v>
      </c>
      <c r="L758" s="1813">
        <v>223</v>
      </c>
      <c r="M758" s="1815"/>
      <c r="N758" s="1816">
        <f>IFERROR((L758/67)/(1/(I758*24)/3.6),"")</f>
        <v>1.0655346171413416</v>
      </c>
      <c r="O758" s="2396" t="s">
        <v>269</v>
      </c>
      <c r="P758" s="291">
        <f>IFERROR(VLOOKUP(F758,[1]Trainingsarten!$A$9:$N$84,12,FALSE),"")</f>
        <v>209</v>
      </c>
      <c r="Q758" s="292" t="s">
        <v>14</v>
      </c>
      <c r="R758" s="292">
        <f>IFERROR(VLOOKUP(F758,[1]Trainingsarten!$A$9:$N$84,14,FALSE),"")</f>
        <v>228.8</v>
      </c>
      <c r="S758" s="293">
        <f>IFERROR(L758/J758,"")</f>
        <v>1.5486111111111112</v>
      </c>
      <c r="T758" s="362">
        <f>T757+(K758-T757)/7</f>
        <v>26.587784609806629</v>
      </c>
      <c r="U758" s="80">
        <f>U757+(K758-U757)/42</f>
        <v>22.981892826834258</v>
      </c>
      <c r="V758" s="294">
        <f t="shared" si="51"/>
        <v>2.1981415014135379</v>
      </c>
      <c r="W758" s="297">
        <f t="shared" si="53"/>
        <v>1.1569014271427651</v>
      </c>
    </row>
    <row r="759" spans="2:23" ht="16" thickBot="1" x14ac:dyDescent="0.25">
      <c r="B759" s="27">
        <f>SUM(K755:K761)</f>
        <v>173.53255000194781</v>
      </c>
      <c r="C759" s="298">
        <v>43847</v>
      </c>
      <c r="D759" s="295"/>
      <c r="E759" s="2111"/>
      <c r="F759" s="1809"/>
      <c r="G759" s="1810"/>
      <c r="H759" s="1811" t="str">
        <f>IFERROR(VLOOKUP(F759,[1]Trainingsarten!$A$9:$K$84,10,FALSE),"")</f>
        <v/>
      </c>
      <c r="I759" s="1812" t="str">
        <f t="shared" si="52"/>
        <v/>
      </c>
      <c r="J759" s="1813"/>
      <c r="K759" s="1814" t="str">
        <f>IFERROR(VLOOKUP(F759,[1]Trainingsarten!$A$9:$K$84,11,FALSE),"0")</f>
        <v>0</v>
      </c>
      <c r="L759" s="1813"/>
      <c r="M759" s="1815"/>
      <c r="N759" s="1816" t="str">
        <f>IFERROR((L759/67)/(1/(I759*24)/3.6),"")</f>
        <v/>
      </c>
      <c r="O759" s="2396"/>
      <c r="P759" s="291" t="str">
        <f>IFERROR(VLOOKUP(F759,[1]Trainingsarten!$A$9:$N$84,12,FALSE),"")</f>
        <v/>
      </c>
      <c r="Q759" s="292" t="s">
        <v>14</v>
      </c>
      <c r="R759" s="292" t="str">
        <f>IFERROR(VLOOKUP(F759,[1]Trainingsarten!$A$9:$N$84,14,FALSE),"")</f>
        <v/>
      </c>
      <c r="S759" s="293" t="str">
        <f>IFERROR(L759/J759,"")</f>
        <v/>
      </c>
      <c r="T759" s="362">
        <f>T758+(K759-T758)/7</f>
        <v>22.789529665548539</v>
      </c>
      <c r="U759" s="80">
        <f>U758+(K759-U758)/42</f>
        <v>22.434704902385825</v>
      </c>
      <c r="V759" s="294">
        <f t="shared" si="51"/>
        <v>-3.6058917829723711</v>
      </c>
      <c r="W759" s="297">
        <f t="shared" si="53"/>
        <v>1.0158158872473058</v>
      </c>
    </row>
    <row r="760" spans="2:23" ht="15" x14ac:dyDescent="0.2">
      <c r="B760" s="28" t="s">
        <v>20</v>
      </c>
      <c r="C760" s="298">
        <v>43848</v>
      </c>
      <c r="D760" s="295"/>
      <c r="E760" s="2111"/>
      <c r="F760" s="1809"/>
      <c r="G760" s="1810"/>
      <c r="H760" s="1811" t="str">
        <f>IFERROR(VLOOKUP(F760,[1]Trainingsarten!$A$9:$K$84,10,FALSE),"")</f>
        <v/>
      </c>
      <c r="I760" s="1812" t="str">
        <f t="shared" si="52"/>
        <v/>
      </c>
      <c r="J760" s="1813"/>
      <c r="K760" s="1814" t="str">
        <f>IFERROR(VLOOKUP(F760,[1]Trainingsarten!$A$9:$K$84,11,FALSE),"0")</f>
        <v>0</v>
      </c>
      <c r="L760" s="1813"/>
      <c r="M760" s="1815"/>
      <c r="N760" s="1816" t="str">
        <f>IFERROR((L760/67)/(1/(I760*24)/3.6),"")</f>
        <v/>
      </c>
      <c r="O760" s="2396"/>
      <c r="P760" s="291" t="str">
        <f>IFERROR(VLOOKUP(F760,[1]Trainingsarten!$A$9:$N$84,12,FALSE),"")</f>
        <v/>
      </c>
      <c r="Q760" s="292" t="s">
        <v>14</v>
      </c>
      <c r="R760" s="292" t="str">
        <f>IFERROR(VLOOKUP(F760,[1]Trainingsarten!$A$9:$N$84,14,FALSE),"")</f>
        <v/>
      </c>
      <c r="S760" s="293" t="str">
        <f>IFERROR(L760/J760,"")</f>
        <v/>
      </c>
      <c r="T760" s="362">
        <f>T759+(K760-T759)/7</f>
        <v>19.533882570470176</v>
      </c>
      <c r="U760" s="80">
        <f>U759+(K760-U759)/42</f>
        <v>21.90054526185283</v>
      </c>
      <c r="V760" s="294">
        <f t="shared" si="51"/>
        <v>-0.35482476316271416</v>
      </c>
      <c r="W760" s="297">
        <f t="shared" si="53"/>
        <v>0.89193590099763431</v>
      </c>
    </row>
    <row r="761" spans="2:23" ht="16" thickBot="1" x14ac:dyDescent="0.25">
      <c r="B761" s="29">
        <f>AVERAGE(W755:W761)</f>
        <v>0.97900544216990248</v>
      </c>
      <c r="C761" s="353">
        <v>43849</v>
      </c>
      <c r="D761" s="1818">
        <v>7</v>
      </c>
      <c r="E761" s="2180" t="s">
        <v>33</v>
      </c>
      <c r="F761" s="1819" t="s">
        <v>273</v>
      </c>
      <c r="G761" s="1820">
        <v>3.4305555555555554E-2</v>
      </c>
      <c r="H761" s="1821">
        <v>8.36</v>
      </c>
      <c r="I761" s="1822">
        <f t="shared" si="52"/>
        <v>4.1035353535353539E-3</v>
      </c>
      <c r="J761" s="1823">
        <v>131</v>
      </c>
      <c r="K761" s="1824">
        <f>IFERROR(VLOOKUP(F761,[1]Trainingsarten!$A$9:$K$84,11,FALSE),"0")</f>
        <v>49.532550001947826</v>
      </c>
      <c r="L761" s="1823">
        <v>204</v>
      </c>
      <c r="M761" s="1825"/>
      <c r="N761" s="1826">
        <f>IFERROR((L761/67)/(1/(I761*24)/3.6),"")</f>
        <v>1.0795115332428766</v>
      </c>
      <c r="O761" s="2397" t="s">
        <v>269</v>
      </c>
      <c r="P761" s="313">
        <f>IFERROR(VLOOKUP(F761,[1]Trainingsarten!$A$9:$N$84,12,FALSE),"")</f>
        <v>182</v>
      </c>
      <c r="Q761" s="314" t="s">
        <v>14</v>
      </c>
      <c r="R761" s="314">
        <f>IFERROR(VLOOKUP(F761,[1]Trainingsarten!$A$9:$N$84,14,FALSE),"")</f>
        <v>208</v>
      </c>
      <c r="S761" s="1827">
        <f>IFERROR(L761/J761,"")</f>
        <v>1.5572519083969465</v>
      </c>
      <c r="T761" s="1818">
        <f>T760+(K761-T760)/7</f>
        <v>23.8194064892527</v>
      </c>
      <c r="U761" s="315">
        <f>U760+(K761-U760)/42</f>
        <v>22.558450136616997</v>
      </c>
      <c r="V761" s="315">
        <f t="shared" si="51"/>
        <v>2.3666626913826541</v>
      </c>
      <c r="W761" s="317">
        <f t="shared" si="53"/>
        <v>1.0558972954701755</v>
      </c>
    </row>
    <row r="762" spans="2:23" ht="16" thickBot="1" x14ac:dyDescent="0.25">
      <c r="B762" s="1776">
        <f>B755+1</f>
        <v>4</v>
      </c>
      <c r="C762" s="358">
        <v>43850</v>
      </c>
      <c r="D762" s="1835"/>
      <c r="E762" s="2181"/>
      <c r="F762" s="843"/>
      <c r="G762" s="1184"/>
      <c r="H762" s="1185" t="str">
        <f>IFERROR(VLOOKUP(F762,[1]Trainingsarten!$A$9:$K$84,10,FALSE),"")</f>
        <v/>
      </c>
      <c r="I762" s="838" t="str">
        <f t="shared" si="52"/>
        <v/>
      </c>
      <c r="J762" s="513"/>
      <c r="K762" s="512" t="str">
        <f>IFERROR(VLOOKUP(F762,[1]Trainingsarten!$A$9:$K$84,11,FALSE),"0")</f>
        <v>0</v>
      </c>
      <c r="L762" s="513"/>
      <c r="M762" s="761"/>
      <c r="N762" s="59" t="str">
        <f>IFERROR((L762/67)/(1/(I762*24)/3.6),"")</f>
        <v/>
      </c>
      <c r="O762" s="2355"/>
      <c r="P762" s="319" t="str">
        <f>IFERROR(VLOOKUP(F762,[1]Trainingsarten!$A$9:$N$84,12,FALSE),"")</f>
        <v/>
      </c>
      <c r="Q762" s="61" t="s">
        <v>14</v>
      </c>
      <c r="R762" s="61" t="str">
        <f>IFERROR(VLOOKUP(F762,[1]Trainingsarten!$A$9:$N$84,14,FALSE),"")</f>
        <v/>
      </c>
      <c r="S762" s="1789" t="str">
        <f>IFERROR(L762/J762,"")</f>
        <v/>
      </c>
      <c r="T762" s="2">
        <f>T761+(K762-T761)/7</f>
        <v>20.416634133645172</v>
      </c>
      <c r="U762" s="3">
        <f>U761+(K762-U761)/42</f>
        <v>22.02134418098326</v>
      </c>
      <c r="V762" s="321">
        <f t="shared" ref="V762:V825" si="54">U761-T761</f>
        <v>-1.2609563526357022</v>
      </c>
      <c r="W762" s="322">
        <f t="shared" si="53"/>
        <v>0.92712933260795904</v>
      </c>
    </row>
    <row r="763" spans="2:23" ht="15" x14ac:dyDescent="0.2">
      <c r="B763" s="1792" t="s">
        <v>19</v>
      </c>
      <c r="C763" s="298">
        <v>43851</v>
      </c>
      <c r="D763" s="295">
        <v>8</v>
      </c>
      <c r="E763" s="2111" t="s">
        <v>33</v>
      </c>
      <c r="F763" s="1831" t="s">
        <v>272</v>
      </c>
      <c r="G763" s="1810">
        <v>3.7835648148148153E-2</v>
      </c>
      <c r="H763" s="1811">
        <v>10.01</v>
      </c>
      <c r="I763" s="1812">
        <f t="shared" si="52"/>
        <v>3.7797850297850303E-3</v>
      </c>
      <c r="J763" s="1813">
        <v>139</v>
      </c>
      <c r="K763" s="1814">
        <v>67</v>
      </c>
      <c r="L763" s="1813">
        <v>219</v>
      </c>
      <c r="M763" s="1815"/>
      <c r="N763" s="1816">
        <f>IFERROR((L763/67)/(1/(I763*24)/3.6),"")</f>
        <v>1.0674564241728424</v>
      </c>
      <c r="O763" s="2396" t="s">
        <v>262</v>
      </c>
      <c r="P763" s="291">
        <f>IFERROR(VLOOKUP(F763,[1]Trainingsarten!$A$9:$N$84,12,FALSE),"")</f>
        <v>209</v>
      </c>
      <c r="Q763" s="292" t="s">
        <v>14</v>
      </c>
      <c r="R763" s="292">
        <f>IFERROR(VLOOKUP(F763,[1]Trainingsarten!$A$9:$N$84,14,FALSE),"")</f>
        <v>228.8</v>
      </c>
      <c r="S763" s="293">
        <f>IFERROR(L763/J763,"")</f>
        <v>1.5755395683453237</v>
      </c>
      <c r="T763" s="362">
        <f>T762+(K763-T762)/7</f>
        <v>27.071400685981576</v>
      </c>
      <c r="U763" s="80">
        <f>U762+(K763-U762)/42</f>
        <v>23.092264557626514</v>
      </c>
      <c r="V763" s="294">
        <f t="shared" si="54"/>
        <v>1.604710047338088</v>
      </c>
      <c r="W763" s="297">
        <f t="shared" si="53"/>
        <v>1.1723146778621545</v>
      </c>
    </row>
    <row r="764" spans="2:23" ht="16" thickBot="1" x14ac:dyDescent="0.25">
      <c r="B764" s="24">
        <f>SUM(H762:H768)</f>
        <v>32.28</v>
      </c>
      <c r="C764" s="298">
        <v>43852</v>
      </c>
      <c r="D764" s="295"/>
      <c r="E764" s="2111"/>
      <c r="F764" s="1809"/>
      <c r="G764" s="1810"/>
      <c r="H764" s="1811" t="str">
        <f>IFERROR(VLOOKUP(F764,[1]Trainingsarten!$A$9:$K$84,10,FALSE),"")</f>
        <v/>
      </c>
      <c r="I764" s="1812" t="str">
        <f t="shared" si="52"/>
        <v/>
      </c>
      <c r="J764" s="1813"/>
      <c r="K764" s="1814" t="str">
        <f>IFERROR(VLOOKUP(F764,[1]Trainingsarten!$A$9:$K$84,11,FALSE),"0")</f>
        <v>0</v>
      </c>
      <c r="L764" s="1813"/>
      <c r="M764" s="1815"/>
      <c r="N764" s="1816" t="str">
        <f>IFERROR((L764/67)/(1/(I764*24)/3.6),"")</f>
        <v/>
      </c>
      <c r="O764" s="2396"/>
      <c r="P764" s="291" t="str">
        <f>IFERROR(VLOOKUP(F764,[1]Trainingsarten!$A$9:$N$84,12,FALSE),"")</f>
        <v/>
      </c>
      <c r="Q764" s="292" t="s">
        <v>14</v>
      </c>
      <c r="R764" s="292" t="str">
        <f>IFERROR(VLOOKUP(F764,[1]Trainingsarten!$A$9:$N$84,14,FALSE),"")</f>
        <v/>
      </c>
      <c r="S764" s="293" t="str">
        <f>IFERROR(L764/J764,"")</f>
        <v/>
      </c>
      <c r="T764" s="362">
        <f>T763+(K764-T763)/7</f>
        <v>23.204057730841352</v>
      </c>
      <c r="U764" s="80">
        <f>U763+(K764-U763)/42</f>
        <v>22.542448734825882</v>
      </c>
      <c r="V764" s="294">
        <f t="shared" si="54"/>
        <v>-3.9791361283550621</v>
      </c>
      <c r="W764" s="297">
        <f t="shared" si="53"/>
        <v>1.0293494732448187</v>
      </c>
    </row>
    <row r="765" spans="2:23" ht="15" x14ac:dyDescent="0.2">
      <c r="B765" s="26" t="s">
        <v>9</v>
      </c>
      <c r="C765" s="298">
        <v>43853</v>
      </c>
      <c r="D765" s="295"/>
      <c r="E765" s="2111"/>
      <c r="F765" s="1809"/>
      <c r="G765" s="1810"/>
      <c r="H765" s="1811" t="str">
        <f>IFERROR(VLOOKUP(F765,[1]Trainingsarten!$A$9:$K$84,10,FALSE),"")</f>
        <v/>
      </c>
      <c r="I765" s="1812" t="str">
        <f t="shared" si="52"/>
        <v/>
      </c>
      <c r="J765" s="1813"/>
      <c r="K765" s="1814" t="str">
        <f>IFERROR(VLOOKUP(F765,[1]Trainingsarten!$A$9:$K$84,11,FALSE),"0")</f>
        <v>0</v>
      </c>
      <c r="L765" s="1813"/>
      <c r="M765" s="1815"/>
      <c r="N765" s="1816" t="str">
        <f>IFERROR((L765/67)/(1/(I765*24)/3.6),"")</f>
        <v/>
      </c>
      <c r="O765" s="2396"/>
      <c r="P765" s="291" t="str">
        <f>IFERROR(VLOOKUP(F765,[1]Trainingsarten!$A$9:$N$84,12,FALSE),"")</f>
        <v/>
      </c>
      <c r="Q765" s="292" t="s">
        <v>14</v>
      </c>
      <c r="R765" s="292" t="str">
        <f>IFERROR(VLOOKUP(F765,[1]Trainingsarten!$A$9:$N$84,14,FALSE),"")</f>
        <v/>
      </c>
      <c r="S765" s="293" t="str">
        <f>IFERROR(L765/J765,"")</f>
        <v/>
      </c>
      <c r="T765" s="362">
        <f>T764+(K765-T764)/7</f>
        <v>19.889192340721159</v>
      </c>
      <c r="U765" s="80">
        <f>U764+(K765-U764)/42</f>
        <v>22.005723764949074</v>
      </c>
      <c r="V765" s="294">
        <f t="shared" si="54"/>
        <v>-0.6616089960154703</v>
      </c>
      <c r="W765" s="297">
        <f t="shared" si="53"/>
        <v>0.90381904967837745</v>
      </c>
    </row>
    <row r="766" spans="2:23" ht="16" thickBot="1" x14ac:dyDescent="0.25">
      <c r="B766" s="27">
        <f>SUM(K762:K768)</f>
        <v>220</v>
      </c>
      <c r="C766" s="298">
        <v>43854</v>
      </c>
      <c r="D766" s="295">
        <v>9</v>
      </c>
      <c r="E766" s="2111" t="s">
        <v>33</v>
      </c>
      <c r="F766" s="1809" t="s">
        <v>261</v>
      </c>
      <c r="G766" s="1810">
        <v>3.6793981481481483E-2</v>
      </c>
      <c r="H766" s="1811">
        <v>10.84</v>
      </c>
      <c r="I766" s="1812">
        <f t="shared" si="52"/>
        <v>3.3942787344540112E-3</v>
      </c>
      <c r="J766" s="1813">
        <v>152</v>
      </c>
      <c r="K766" s="1814">
        <v>78</v>
      </c>
      <c r="L766" s="1813">
        <v>238</v>
      </c>
      <c r="M766" s="1815"/>
      <c r="N766" s="1816">
        <f>IFERROR((L766/67)/(1/(I766*24)/3.6),"")</f>
        <v>1.0417497383929062</v>
      </c>
      <c r="O766" s="2396" t="s">
        <v>262</v>
      </c>
      <c r="P766" s="291">
        <f>IFERROR(VLOOKUP(F766,[1]Trainingsarten!$A$9:$N$84,12,FALSE),"")</f>
        <v>248</v>
      </c>
      <c r="Q766" s="292" t="s">
        <v>14</v>
      </c>
      <c r="R766" s="292">
        <f>IFERROR(VLOOKUP(F766,[1]Trainingsarten!$A$9:$N$84,14,FALSE),"")</f>
        <v>273</v>
      </c>
      <c r="S766" s="293">
        <f>IFERROR(L766/J766,"")</f>
        <v>1.5657894736842106</v>
      </c>
      <c r="T766" s="362">
        <f>T765+(K766-T765)/7</f>
        <v>28.190736292046708</v>
      </c>
      <c r="U766" s="80">
        <f>U765+(K766-U765)/42</f>
        <v>23.338920818164574</v>
      </c>
      <c r="V766" s="294">
        <f t="shared" si="54"/>
        <v>2.1165314242279152</v>
      </c>
      <c r="W766" s="297">
        <f t="shared" si="53"/>
        <v>1.2078851679425548</v>
      </c>
    </row>
    <row r="767" spans="2:23" ht="15" x14ac:dyDescent="0.2">
      <c r="B767" s="28" t="s">
        <v>20</v>
      </c>
      <c r="C767" s="298">
        <v>43855</v>
      </c>
      <c r="D767" s="295"/>
      <c r="E767" s="2111"/>
      <c r="F767" s="1809"/>
      <c r="G767" s="1810"/>
      <c r="H767" s="1811" t="str">
        <f>IFERROR(VLOOKUP(F767,[1]Trainingsarten!$A$9:$K$84,10,FALSE),"")</f>
        <v/>
      </c>
      <c r="I767" s="1812" t="str">
        <f t="shared" si="52"/>
        <v/>
      </c>
      <c r="J767" s="1813"/>
      <c r="K767" s="1814" t="str">
        <f>IFERROR(VLOOKUP(F767,[1]Trainingsarten!$A$9:$K$84,11,FALSE),"0")</f>
        <v>0</v>
      </c>
      <c r="L767" s="1813"/>
      <c r="M767" s="1815"/>
      <c r="N767" s="1816" t="str">
        <f>IFERROR((L767/67)/(1/(I767*24)/3.6),"")</f>
        <v/>
      </c>
      <c r="O767" s="2396"/>
      <c r="P767" s="291" t="str">
        <f>IFERROR(VLOOKUP(F767,[1]Trainingsarten!$A$9:$N$84,12,FALSE),"")</f>
        <v/>
      </c>
      <c r="Q767" s="292" t="s">
        <v>14</v>
      </c>
      <c r="R767" s="292" t="str">
        <f>IFERROR(VLOOKUP(F767,[1]Trainingsarten!$A$9:$N$84,14,FALSE),"")</f>
        <v/>
      </c>
      <c r="S767" s="293" t="str">
        <f>IFERROR(L767/J767,"")</f>
        <v/>
      </c>
      <c r="T767" s="362">
        <f>T766+(K767-T766)/7</f>
        <v>24.163488250325749</v>
      </c>
      <c r="U767" s="80">
        <f>U766+(K767-U766)/42</f>
        <v>22.783232227255894</v>
      </c>
      <c r="V767" s="294">
        <f t="shared" si="54"/>
        <v>-4.8518154738821337</v>
      </c>
      <c r="W767" s="297">
        <f t="shared" si="53"/>
        <v>1.0605820986812677</v>
      </c>
    </row>
    <row r="768" spans="2:23" ht="16" thickBot="1" x14ac:dyDescent="0.25">
      <c r="B768" s="29">
        <f>AVERAGE(W762:W768)</f>
        <v>1.0870066432241834</v>
      </c>
      <c r="C768" s="1817">
        <v>43856</v>
      </c>
      <c r="D768" s="362">
        <v>10</v>
      </c>
      <c r="E768" s="2115" t="s">
        <v>33</v>
      </c>
      <c r="F768" s="1836" t="s">
        <v>271</v>
      </c>
      <c r="G768" s="1837">
        <v>4.3391203703703703E-2</v>
      </c>
      <c r="H768" s="1838">
        <v>11.43</v>
      </c>
      <c r="I768" s="1839">
        <f t="shared" si="52"/>
        <v>3.7962557921000614E-3</v>
      </c>
      <c r="J768" s="1840">
        <v>137</v>
      </c>
      <c r="K768" s="1841">
        <v>75</v>
      </c>
      <c r="L768" s="1840">
        <v>219</v>
      </c>
      <c r="M768" s="1842"/>
      <c r="N768" s="1843">
        <f>IFERROR((L768/67)/(1/(I768*24)/3.6),"")</f>
        <v>1.0721079641164257</v>
      </c>
      <c r="O768" s="2398" t="s">
        <v>269</v>
      </c>
      <c r="P768" s="78">
        <f>IFERROR(VLOOKUP(F768,[1]Trainingsarten!$A$9:$N$84,12,FALSE),"")</f>
        <v>209</v>
      </c>
      <c r="Q768" s="79" t="s">
        <v>14</v>
      </c>
      <c r="R768" s="79">
        <f>IFERROR(VLOOKUP(F768,[1]Trainingsarten!$A$9:$N$84,14,FALSE),"")</f>
        <v>228.8</v>
      </c>
      <c r="S768" s="1827">
        <f>IFERROR(L768/J768,"")</f>
        <v>1.5985401459854014</v>
      </c>
      <c r="T768" s="1818">
        <f>T767+(K768-T767)/7</f>
        <v>31.425847071707786</v>
      </c>
      <c r="U768" s="315">
        <f>U767+(K768-U767)/42</f>
        <v>24.026488602797421</v>
      </c>
      <c r="V768" s="315">
        <f t="shared" si="54"/>
        <v>-1.3802560230698546</v>
      </c>
      <c r="W768" s="82">
        <f t="shared" si="53"/>
        <v>1.3079667025521511</v>
      </c>
    </row>
    <row r="769" spans="2:23" ht="16" thickBot="1" x14ac:dyDescent="0.25">
      <c r="B769" s="1776">
        <f>B762+1</f>
        <v>5</v>
      </c>
      <c r="C769" s="358">
        <v>43857</v>
      </c>
      <c r="D769" s="1830"/>
      <c r="E769" s="2182"/>
      <c r="F769" s="1779"/>
      <c r="G769" s="1780"/>
      <c r="H769" s="1781" t="str">
        <f>IFERROR(VLOOKUP(F769,[1]Trainingsarten!$A$9:$K$84,10,FALSE),"")</f>
        <v/>
      </c>
      <c r="I769" s="1782" t="str">
        <f t="shared" si="52"/>
        <v/>
      </c>
      <c r="J769" s="1783"/>
      <c r="K769" s="1784" t="str">
        <f>IFERROR(VLOOKUP(F769,[1]Trainingsarten!$A$9:$K$84,11,FALSE),"0")</f>
        <v>0</v>
      </c>
      <c r="L769" s="1783"/>
      <c r="M769" s="1785"/>
      <c r="N769" s="1786" t="str">
        <f>IFERROR((L769/67)/(1/(I769*24)/3.6),"")</f>
        <v/>
      </c>
      <c r="O769" s="2394"/>
      <c r="P769" s="1829" t="str">
        <f>IFERROR(VLOOKUP(F769,[1]Trainingsarten!$A$9:$N$84,12,FALSE),"")</f>
        <v/>
      </c>
      <c r="Q769" s="1788" t="s">
        <v>14</v>
      </c>
      <c r="R769" s="1788" t="str">
        <f>IFERROR(VLOOKUP(F769,[1]Trainingsarten!$A$9:$N$84,14,FALSE),"")</f>
        <v/>
      </c>
      <c r="S769" s="1789" t="str">
        <f>IFERROR(L769/J769,"")</f>
        <v/>
      </c>
      <c r="T769" s="2">
        <f>T768+(K769-T768)/7</f>
        <v>26.936440347178102</v>
      </c>
      <c r="U769" s="3">
        <f>U768+(K769-U768)/42</f>
        <v>23.454429350349862</v>
      </c>
      <c r="V769" s="321">
        <f t="shared" si="54"/>
        <v>-7.3993584689103642</v>
      </c>
      <c r="W769" s="1834">
        <f t="shared" si="53"/>
        <v>1.1484585680945718</v>
      </c>
    </row>
    <row r="770" spans="2:23" ht="15" x14ac:dyDescent="0.2">
      <c r="B770" s="1792" t="s">
        <v>19</v>
      </c>
      <c r="C770" s="298">
        <v>43858</v>
      </c>
      <c r="D770" s="294">
        <v>11</v>
      </c>
      <c r="E770" s="2131" t="s">
        <v>33</v>
      </c>
      <c r="F770" s="1831" t="s">
        <v>274</v>
      </c>
      <c r="G770" s="1810">
        <v>4.5648148148148153E-2</v>
      </c>
      <c r="H770" s="1811">
        <v>11.44</v>
      </c>
      <c r="I770" s="1812">
        <f t="shared" si="52"/>
        <v>3.9902227402227406E-3</v>
      </c>
      <c r="J770" s="1813">
        <v>132</v>
      </c>
      <c r="K770" s="1814">
        <v>72</v>
      </c>
      <c r="L770" s="1813">
        <v>208</v>
      </c>
      <c r="M770" s="1815"/>
      <c r="N770" s="1816">
        <f>IFERROR((L770/67)/(1/(I770*24)/3.6),"")</f>
        <v>1.0702849389416556</v>
      </c>
      <c r="O770" s="2396" t="s">
        <v>262</v>
      </c>
      <c r="P770" s="291" t="str">
        <f>IFERROR(VLOOKUP(F770,[1]Trainingsarten!$A$9:$N$84,12,FALSE),"")</f>
        <v/>
      </c>
      <c r="Q770" s="292" t="s">
        <v>14</v>
      </c>
      <c r="R770" s="292" t="str">
        <f>IFERROR(VLOOKUP(F770,[1]Trainingsarten!$A$9:$N$84,14,FALSE),"")</f>
        <v/>
      </c>
      <c r="S770" s="293">
        <f>IFERROR(L770/J770,"")</f>
        <v>1.5757575757575757</v>
      </c>
      <c r="T770" s="362">
        <f>T769+(K770-T769)/7</f>
        <v>33.374091726152656</v>
      </c>
      <c r="U770" s="80">
        <f>U769+(K770-U769)/42</f>
        <v>24.610276270579629</v>
      </c>
      <c r="V770" s="294">
        <f t="shared" si="54"/>
        <v>-3.4820109968282402</v>
      </c>
      <c r="W770" s="297">
        <f t="shared" si="53"/>
        <v>1.3561039038822063</v>
      </c>
    </row>
    <row r="771" spans="2:23" ht="16" thickBot="1" x14ac:dyDescent="0.25">
      <c r="B771" s="24">
        <f>SUM(H769:H775)</f>
        <v>41.72</v>
      </c>
      <c r="C771" s="298">
        <v>43859</v>
      </c>
      <c r="D771" s="294">
        <v>12</v>
      </c>
      <c r="E771" s="2131" t="s">
        <v>33</v>
      </c>
      <c r="F771" s="1831" t="s">
        <v>275</v>
      </c>
      <c r="G771" s="1810">
        <v>3.1481481481481485E-2</v>
      </c>
      <c r="H771" s="1811">
        <v>8.42</v>
      </c>
      <c r="I771" s="1812">
        <f t="shared" si="52"/>
        <v>3.738893287586875E-3</v>
      </c>
      <c r="J771" s="1813">
        <v>136</v>
      </c>
      <c r="K771" s="1814">
        <v>56</v>
      </c>
      <c r="L771" s="1813">
        <v>220</v>
      </c>
      <c r="M771" s="1815"/>
      <c r="N771" s="1816">
        <f>IFERROR((L771/67)/(1/(I771*24)/3.6),"")</f>
        <v>1.0607296061261393</v>
      </c>
      <c r="O771" s="2396" t="s">
        <v>269</v>
      </c>
      <c r="P771" s="291">
        <f>IFERROR(VLOOKUP(F771,[1]Trainingsarten!$A$9:$N$84,12,FALSE),"")</f>
        <v>209</v>
      </c>
      <c r="Q771" s="292" t="s">
        <v>14</v>
      </c>
      <c r="R771" s="292">
        <f>IFERROR(VLOOKUP(F771,[1]Trainingsarten!$A$9:$N$84,14,FALSE),"")</f>
        <v>228.8</v>
      </c>
      <c r="S771" s="293">
        <f>IFERROR(L771/J771,"")</f>
        <v>1.6176470588235294</v>
      </c>
      <c r="T771" s="362">
        <f>T770+(K771-T770)/7</f>
        <v>36.606364336702278</v>
      </c>
      <c r="U771" s="80">
        <f>U770+(K771-U770)/42</f>
        <v>25.357650645089638</v>
      </c>
      <c r="V771" s="294">
        <f t="shared" si="54"/>
        <v>-8.7638154555730274</v>
      </c>
      <c r="W771" s="297">
        <f t="shared" si="53"/>
        <v>1.4436023608437436</v>
      </c>
    </row>
    <row r="772" spans="2:23" ht="15" x14ac:dyDescent="0.2">
      <c r="B772" s="26" t="s">
        <v>9</v>
      </c>
      <c r="C772" s="298">
        <v>43860</v>
      </c>
      <c r="D772" s="294"/>
      <c r="E772" s="2131"/>
      <c r="F772" s="1831"/>
      <c r="G772" s="1810"/>
      <c r="H772" s="1811" t="str">
        <f>IFERROR(VLOOKUP(F772,[1]Trainingsarten!$A$9:$K$84,10,FALSE),"")</f>
        <v/>
      </c>
      <c r="I772" s="1812" t="str">
        <f t="shared" si="52"/>
        <v/>
      </c>
      <c r="J772" s="1813"/>
      <c r="K772" s="1814" t="str">
        <f>IFERROR(VLOOKUP(F772,[1]Trainingsarten!$A$9:$K$84,11,FALSE),"0")</f>
        <v>0</v>
      </c>
      <c r="L772" s="1813"/>
      <c r="M772" s="1815"/>
      <c r="N772" s="1816" t="str">
        <f>IFERROR((L772/67)/(1/(I772*24)/3.6),"")</f>
        <v/>
      </c>
      <c r="O772" s="2396"/>
      <c r="P772" s="291" t="str">
        <f>IFERROR(VLOOKUP(F772,[1]Trainingsarten!$A$9:$N$84,12,FALSE),"")</f>
        <v/>
      </c>
      <c r="Q772" s="292" t="s">
        <v>14</v>
      </c>
      <c r="R772" s="292" t="str">
        <f>IFERROR(VLOOKUP(F772,[1]Trainingsarten!$A$9:$N$84,14,FALSE),"")</f>
        <v/>
      </c>
      <c r="S772" s="293" t="str">
        <f>IFERROR(L772/J772,"")</f>
        <v/>
      </c>
      <c r="T772" s="362">
        <f>T771+(K772-T771)/7</f>
        <v>31.376883717173381</v>
      </c>
      <c r="U772" s="80">
        <f>U771+(K772-U771)/42</f>
        <v>24.753897058301789</v>
      </c>
      <c r="V772" s="294">
        <f t="shared" si="54"/>
        <v>-11.24871369161264</v>
      </c>
      <c r="W772" s="297">
        <f t="shared" si="53"/>
        <v>1.2675532924481652</v>
      </c>
    </row>
    <row r="773" spans="2:23" ht="16" thickBot="1" x14ac:dyDescent="0.25">
      <c r="B773" s="27">
        <f>SUM(K769:K775)</f>
        <v>277</v>
      </c>
      <c r="C773" s="298">
        <v>43861</v>
      </c>
      <c r="D773" s="294">
        <v>13</v>
      </c>
      <c r="E773" s="2131" t="s">
        <v>33</v>
      </c>
      <c r="F773" s="1844" t="s">
        <v>261</v>
      </c>
      <c r="G773" s="1810">
        <v>4.2754629629629635E-2</v>
      </c>
      <c r="H773" s="1811">
        <v>11.46</v>
      </c>
      <c r="I773" s="1812">
        <f t="shared" si="52"/>
        <v>3.7307704737896711E-3</v>
      </c>
      <c r="J773" s="1813">
        <v>150</v>
      </c>
      <c r="K773" s="1814">
        <v>80</v>
      </c>
      <c r="L773" s="1813">
        <v>218</v>
      </c>
      <c r="M773" s="1815"/>
      <c r="N773" s="1816">
        <f>IFERROR((L773/67)/(1/(I773*24)/3.6),"")</f>
        <v>1.0488031048943762</v>
      </c>
      <c r="O773" s="2396" t="s">
        <v>262</v>
      </c>
      <c r="P773" s="291">
        <f>IFERROR(VLOOKUP(F773,[1]Trainingsarten!$A$9:$N$84,12,FALSE),"")</f>
        <v>248</v>
      </c>
      <c r="Q773" s="292" t="s">
        <v>14</v>
      </c>
      <c r="R773" s="292">
        <f>IFERROR(VLOOKUP(F773,[1]Trainingsarten!$A$9:$N$84,14,FALSE),"")</f>
        <v>273</v>
      </c>
      <c r="S773" s="293">
        <f>IFERROR(L773/J773,"")</f>
        <v>1.4533333333333334</v>
      </c>
      <c r="T773" s="362">
        <f>T772+(K773-T772)/7</f>
        <v>38.32304318614861</v>
      </c>
      <c r="U773" s="80">
        <f>U772+(K773-U772)/42</f>
        <v>26.069280461675554</v>
      </c>
      <c r="V773" s="294">
        <f t="shared" si="54"/>
        <v>-6.6229866588715929</v>
      </c>
      <c r="W773" s="297">
        <f t="shared" si="53"/>
        <v>1.4700460660004526</v>
      </c>
    </row>
    <row r="774" spans="2:23" ht="15" x14ac:dyDescent="0.2">
      <c r="B774" s="28" t="s">
        <v>20</v>
      </c>
      <c r="C774" s="298">
        <v>43862</v>
      </c>
      <c r="D774" s="294"/>
      <c r="E774" s="2131"/>
      <c r="F774" s="831"/>
      <c r="G774" s="1810"/>
      <c r="H774" s="1811" t="str">
        <f>IFERROR(VLOOKUP(F774,[1]Trainingsarten!$A$9:$K$84,10,FALSE),"")</f>
        <v/>
      </c>
      <c r="I774" s="1812" t="str">
        <f t="shared" si="52"/>
        <v/>
      </c>
      <c r="J774" s="1813"/>
      <c r="K774" s="1814" t="str">
        <f>IFERROR(VLOOKUP(F774,[1]Trainingsarten!$A$9:$K$84,11,FALSE),"0")</f>
        <v>0</v>
      </c>
      <c r="L774" s="1813"/>
      <c r="M774" s="1815"/>
      <c r="N774" s="1816" t="str">
        <f>IFERROR((L774/67)/(1/(I774*24)/3.6),"")</f>
        <v/>
      </c>
      <c r="O774" s="2396"/>
      <c r="P774" s="291" t="str">
        <f>IFERROR(VLOOKUP(F774,[1]Trainingsarten!$A$9:$N$84,12,FALSE),"")</f>
        <v/>
      </c>
      <c r="Q774" s="292" t="s">
        <v>14</v>
      </c>
      <c r="R774" s="292" t="str">
        <f>IFERROR(VLOOKUP(F774,[1]Trainingsarten!$A$9:$N$84,14,FALSE),"")</f>
        <v/>
      </c>
      <c r="S774" s="293" t="str">
        <f>IFERROR(L774/J774,"")</f>
        <v/>
      </c>
      <c r="T774" s="362">
        <f>T773+(K774-T773)/7</f>
        <v>32.84832273098452</v>
      </c>
      <c r="U774" s="80">
        <f>U773+(K774-U773)/42</f>
        <v>25.448583307826137</v>
      </c>
      <c r="V774" s="294">
        <f t="shared" si="54"/>
        <v>-12.253762724473056</v>
      </c>
      <c r="W774" s="297">
        <f t="shared" si="53"/>
        <v>1.2907721555125924</v>
      </c>
    </row>
    <row r="775" spans="2:23" ht="16" thickBot="1" x14ac:dyDescent="0.25">
      <c r="B775" s="29">
        <f>AVERAGE(W769:W775)</f>
        <v>1.3445382253851197</v>
      </c>
      <c r="C775" s="133">
        <v>43863</v>
      </c>
      <c r="D775" s="1845">
        <v>14</v>
      </c>
      <c r="E775" s="2183" t="s">
        <v>33</v>
      </c>
      <c r="F775" s="1846" t="s">
        <v>272</v>
      </c>
      <c r="G775" s="1820">
        <v>3.7673611111111109E-2</v>
      </c>
      <c r="H775" s="1821">
        <v>10.4</v>
      </c>
      <c r="I775" s="1822">
        <f t="shared" si="52"/>
        <v>3.6224626068376065E-3</v>
      </c>
      <c r="J775" s="1823">
        <v>139</v>
      </c>
      <c r="K775" s="1824">
        <v>69</v>
      </c>
      <c r="L775" s="1823">
        <v>226</v>
      </c>
      <c r="M775" s="1825"/>
      <c r="N775" s="1826">
        <f>IFERROR((L775/67)/(1/(I775*24)/3.6),"")</f>
        <v>1.0557261768082664</v>
      </c>
      <c r="O775" s="2397" t="s">
        <v>269</v>
      </c>
      <c r="P775" s="313">
        <f>IFERROR(VLOOKUP(F775,[1]Trainingsarten!$A$9:$N$84,12,FALSE),"")</f>
        <v>209</v>
      </c>
      <c r="Q775" s="314" t="s">
        <v>14</v>
      </c>
      <c r="R775" s="314">
        <f>IFERROR(VLOOKUP(F775,[1]Trainingsarten!$A$9:$N$84,14,FALSE),"")</f>
        <v>228.8</v>
      </c>
      <c r="S775" s="1827">
        <f>IFERROR(L775/J775,"")</f>
        <v>1.6258992805755397</v>
      </c>
      <c r="T775" s="362">
        <f>T774+(K775-T774)/7</f>
        <v>38.012848055129588</v>
      </c>
      <c r="U775" s="80">
        <f>U774+(K775-U774)/42</f>
        <v>26.485521800496944</v>
      </c>
      <c r="V775" s="80">
        <f t="shared" si="54"/>
        <v>-7.3997394231583833</v>
      </c>
      <c r="W775" s="317">
        <f t="shared" si="53"/>
        <v>1.4352312309141049</v>
      </c>
    </row>
    <row r="776" spans="2:23" ht="16" thickBot="1" x14ac:dyDescent="0.25">
      <c r="B776" s="1776">
        <f>B769+1</f>
        <v>6</v>
      </c>
      <c r="C776" s="1777">
        <v>43864</v>
      </c>
      <c r="D776" s="321"/>
      <c r="E776" s="2134"/>
      <c r="F776" s="1847"/>
      <c r="G776" s="1184"/>
      <c r="H776" s="1185" t="str">
        <f>IFERROR(VLOOKUP(F776,[1]Trainingsarten!$A$9:$K$84,10,FALSE),"")</f>
        <v/>
      </c>
      <c r="I776" s="838" t="str">
        <f t="shared" si="52"/>
        <v/>
      </c>
      <c r="J776" s="513"/>
      <c r="K776" s="512" t="str">
        <f>IFERROR(VLOOKUP(F776,[1]Trainingsarten!$A$9:$K$84,11,FALSE),"0")</f>
        <v>0</v>
      </c>
      <c r="L776" s="513"/>
      <c r="M776" s="761"/>
      <c r="N776" s="59" t="str">
        <f>IFERROR((L776/67)/(1/(I776*24)/3.6),"")</f>
        <v/>
      </c>
      <c r="O776" s="2355"/>
      <c r="P776" s="319" t="str">
        <f>IFERROR(VLOOKUP(F776,[1]Trainingsarten!$A$9:$N$84,12,FALSE),"")</f>
        <v/>
      </c>
      <c r="Q776" s="61" t="s">
        <v>14</v>
      </c>
      <c r="R776" s="61" t="str">
        <f>IFERROR(VLOOKUP(F776,[1]Trainingsarten!$A$9:$N$84,14,FALSE),"")</f>
        <v/>
      </c>
      <c r="S776" s="1789" t="str">
        <f>IFERROR(L776/J776,"")</f>
        <v/>
      </c>
      <c r="T776" s="1209">
        <f>T775+(K776-T775)/7</f>
        <v>32.582441190111076</v>
      </c>
      <c r="U776" s="1210">
        <f>U775+(K776-U775)/42</f>
        <v>25.854914138580348</v>
      </c>
      <c r="V776" s="1830">
        <f t="shared" si="54"/>
        <v>-11.527326254632644</v>
      </c>
      <c r="W776" s="65">
        <f t="shared" si="53"/>
        <v>1.2602030320221409</v>
      </c>
    </row>
    <row r="777" spans="2:23" ht="15" x14ac:dyDescent="0.2">
      <c r="B777" s="1792" t="s">
        <v>19</v>
      </c>
      <c r="C777" s="298">
        <v>43865</v>
      </c>
      <c r="D777" s="294">
        <v>15</v>
      </c>
      <c r="E777" s="2131" t="s">
        <v>33</v>
      </c>
      <c r="F777" s="831" t="s">
        <v>272</v>
      </c>
      <c r="G777" s="1810">
        <v>3.7326388888888888E-2</v>
      </c>
      <c r="H777" s="1811">
        <v>10.16</v>
      </c>
      <c r="I777" s="1812">
        <f t="shared" si="52"/>
        <v>3.673857174103237E-3</v>
      </c>
      <c r="J777" s="1813">
        <v>141</v>
      </c>
      <c r="K777" s="1814">
        <v>67</v>
      </c>
      <c r="L777" s="1813">
        <v>223</v>
      </c>
      <c r="M777" s="1815"/>
      <c r="N777" s="1816">
        <f>IFERROR((L777/67)/(1/(I777*24)/3.6),"")</f>
        <v>1.0564916558937596</v>
      </c>
      <c r="O777" s="2396" t="s">
        <v>269</v>
      </c>
      <c r="P777" s="291">
        <f>IFERROR(VLOOKUP(F777,[1]Trainingsarten!$A$9:$N$84,12,FALSE),"")</f>
        <v>209</v>
      </c>
      <c r="Q777" s="292" t="s">
        <v>14</v>
      </c>
      <c r="R777" s="292">
        <f>IFERROR(VLOOKUP(F777,[1]Trainingsarten!$A$9:$N$84,14,FALSE),"")</f>
        <v>228.8</v>
      </c>
      <c r="S777" s="293">
        <f>IFERROR(L777/J777,"")</f>
        <v>1.5815602836879432</v>
      </c>
      <c r="T777" s="362">
        <f>T776+(K777-T776)/7</f>
        <v>37.499235305809492</v>
      </c>
      <c r="U777" s="80">
        <f>U776+(K777-U776)/42</f>
        <v>26.83455904004272</v>
      </c>
      <c r="V777" s="294">
        <f t="shared" si="54"/>
        <v>-6.7275270515307284</v>
      </c>
      <c r="W777" s="297">
        <f t="shared" si="53"/>
        <v>1.3974231978193816</v>
      </c>
    </row>
    <row r="778" spans="2:23" ht="16" thickBot="1" x14ac:dyDescent="0.25">
      <c r="B778" s="24">
        <f>SUM(H776:H782)</f>
        <v>30.740000000000002</v>
      </c>
      <c r="C778" s="298">
        <v>43866</v>
      </c>
      <c r="D778" s="294"/>
      <c r="E778" s="2131"/>
      <c r="F778" s="831"/>
      <c r="G778" s="1810"/>
      <c r="H778" s="1811" t="str">
        <f>IFERROR(VLOOKUP(F778,[1]Trainingsarten!$A$9:$K$84,10,FALSE),"")</f>
        <v/>
      </c>
      <c r="I778" s="1812" t="str">
        <f t="shared" si="52"/>
        <v/>
      </c>
      <c r="J778" s="1813"/>
      <c r="K778" s="1814" t="str">
        <f>IFERROR(VLOOKUP(F778,[1]Trainingsarten!$A$9:$K$84,11,FALSE),"0")</f>
        <v>0</v>
      </c>
      <c r="L778" s="1813"/>
      <c r="M778" s="1815"/>
      <c r="N778" s="1816" t="str">
        <f>IFERROR((L778/67)/(1/(I778*24)/3.6),"")</f>
        <v/>
      </c>
      <c r="O778" s="2396"/>
      <c r="P778" s="291" t="str">
        <f>IFERROR(VLOOKUP(F778,[1]Trainingsarten!$A$9:$N$84,12,FALSE),"")</f>
        <v/>
      </c>
      <c r="Q778" s="292" t="s">
        <v>14</v>
      </c>
      <c r="R778" s="292" t="str">
        <f>IFERROR(VLOOKUP(F778,[1]Trainingsarten!$A$9:$N$84,14,FALSE),"")</f>
        <v/>
      </c>
      <c r="S778" s="293" t="str">
        <f>IFERROR(L778/J778,"")</f>
        <v/>
      </c>
      <c r="T778" s="362">
        <f>T777+(K778-T777)/7</f>
        <v>32.142201690693852</v>
      </c>
      <c r="U778" s="80">
        <f>U777+(K778-U777)/42</f>
        <v>26.195640967660751</v>
      </c>
      <c r="V778" s="294">
        <f t="shared" si="54"/>
        <v>-10.664676265766772</v>
      </c>
      <c r="W778" s="297">
        <f t="shared" si="53"/>
        <v>1.2270057346706766</v>
      </c>
    </row>
    <row r="779" spans="2:23" ht="15" x14ac:dyDescent="0.2">
      <c r="B779" s="26" t="s">
        <v>9</v>
      </c>
      <c r="C779" s="298">
        <v>43867</v>
      </c>
      <c r="D779" s="294">
        <v>16</v>
      </c>
      <c r="E779" s="2131" t="s">
        <v>33</v>
      </c>
      <c r="F779" s="831" t="s">
        <v>272</v>
      </c>
      <c r="G779" s="1810">
        <v>3.7002314814814814E-2</v>
      </c>
      <c r="H779" s="1811">
        <v>10.050000000000001</v>
      </c>
      <c r="I779" s="1812">
        <f t="shared" si="52"/>
        <v>3.6818223696333148E-3</v>
      </c>
      <c r="J779" s="1813">
        <v>140</v>
      </c>
      <c r="K779" s="1814">
        <v>67</v>
      </c>
      <c r="L779" s="1813">
        <v>223</v>
      </c>
      <c r="M779" s="1815"/>
      <c r="N779" s="1816">
        <f>IFERROR((L779/67)/(1/(I779*24)/3.6),"")</f>
        <v>1.0587822083611791</v>
      </c>
      <c r="O779" s="2396" t="s">
        <v>262</v>
      </c>
      <c r="P779" s="291">
        <f>IFERROR(VLOOKUP(F779,[1]Trainingsarten!$A$9:$N$84,12,FALSE),"")</f>
        <v>209</v>
      </c>
      <c r="Q779" s="292" t="s">
        <v>14</v>
      </c>
      <c r="R779" s="292">
        <f>IFERROR(VLOOKUP(F779,[1]Trainingsarten!$A$9:$N$84,14,FALSE),"")</f>
        <v>228.8</v>
      </c>
      <c r="S779" s="293">
        <f>IFERROR(L779/J779,"")</f>
        <v>1.5928571428571427</v>
      </c>
      <c r="T779" s="362">
        <f>T778+(K779-T778)/7</f>
        <v>37.121887163451873</v>
      </c>
      <c r="U779" s="80">
        <f>U778+(K779-U778)/42</f>
        <v>27.167173325573589</v>
      </c>
      <c r="V779" s="294">
        <f t="shared" si="54"/>
        <v>-5.9465607230331017</v>
      </c>
      <c r="W779" s="297">
        <f t="shared" si="53"/>
        <v>1.366424350394507</v>
      </c>
    </row>
    <row r="780" spans="2:23" ht="16" thickBot="1" x14ac:dyDescent="0.25">
      <c r="B780" s="27">
        <f>SUM(K776:K782)</f>
        <v>203</v>
      </c>
      <c r="C780" s="298">
        <v>43868</v>
      </c>
      <c r="D780" s="294"/>
      <c r="E780" s="2131"/>
      <c r="F780" s="831"/>
      <c r="G780" s="1810"/>
      <c r="H780" s="1811" t="str">
        <f>IFERROR(VLOOKUP(F780,[1]Trainingsarten!$A$9:$K$84,10,FALSE),"")</f>
        <v/>
      </c>
      <c r="I780" s="1812" t="str">
        <f t="shared" ref="I780:I843" si="55">IFERROR(G780/H780,"")</f>
        <v/>
      </c>
      <c r="J780" s="1813"/>
      <c r="K780" s="1814" t="str">
        <f>IFERROR(VLOOKUP(F780,[1]Trainingsarten!$A$9:$K$84,11,FALSE),"0")</f>
        <v>0</v>
      </c>
      <c r="L780" s="1813"/>
      <c r="M780" s="1815"/>
      <c r="N780" s="1816" t="str">
        <f>IFERROR((L780/67)/(1/(I780*24)/3.6),"")</f>
        <v/>
      </c>
      <c r="O780" s="2396"/>
      <c r="P780" s="291" t="str">
        <f>IFERROR(VLOOKUP(F780,[1]Trainingsarten!$A$9:$N$84,12,FALSE),"")</f>
        <v/>
      </c>
      <c r="Q780" s="292" t="s">
        <v>14</v>
      </c>
      <c r="R780" s="292" t="str">
        <f>IFERROR(VLOOKUP(F780,[1]Trainingsarten!$A$9:$N$84,14,FALSE),"")</f>
        <v/>
      </c>
      <c r="S780" s="293" t="str">
        <f>IFERROR(L780/J780,"")</f>
        <v/>
      </c>
      <c r="T780" s="362">
        <f>T779+(K780-T779)/7</f>
        <v>31.818760425815892</v>
      </c>
      <c r="U780" s="80">
        <f>U779+(K780-U779)/42</f>
        <v>26.520335865440885</v>
      </c>
      <c r="V780" s="294">
        <f t="shared" si="54"/>
        <v>-9.954713837878284</v>
      </c>
      <c r="W780" s="297">
        <f t="shared" si="53"/>
        <v>1.1997872344927381</v>
      </c>
    </row>
    <row r="781" spans="2:23" ht="15" x14ac:dyDescent="0.2">
      <c r="B781" s="28" t="s">
        <v>20</v>
      </c>
      <c r="C781" s="298">
        <v>43869</v>
      </c>
      <c r="D781" s="294">
        <v>17</v>
      </c>
      <c r="E781" s="2131" t="s">
        <v>33</v>
      </c>
      <c r="F781" s="831" t="s">
        <v>276</v>
      </c>
      <c r="G781" s="1810">
        <v>3.8715277777777779E-2</v>
      </c>
      <c r="H781" s="1811">
        <v>10.53</v>
      </c>
      <c r="I781" s="1812">
        <f t="shared" si="55"/>
        <v>3.6766645562941861E-3</v>
      </c>
      <c r="J781" s="1813">
        <v>136</v>
      </c>
      <c r="K781" s="1814">
        <v>69</v>
      </c>
      <c r="L781" s="1813">
        <v>222</v>
      </c>
      <c r="M781" s="1815"/>
      <c r="N781" s="1816">
        <f>IFERROR((L781/67)/(1/(I781*24)/3.6),"")</f>
        <v>1.0525577241995152</v>
      </c>
      <c r="O781" s="2396" t="s">
        <v>269</v>
      </c>
      <c r="P781" s="291">
        <f>IFERROR(VLOOKUP(F781,[1]Trainingsarten!$A$9:$N$84,12,FALSE),"")</f>
        <v>209</v>
      </c>
      <c r="Q781" s="292" t="s">
        <v>14</v>
      </c>
      <c r="R781" s="292">
        <f>IFERROR(VLOOKUP(F781,[1]Trainingsarten!$A$9:$N$84,14,FALSE),"")</f>
        <v>228.8</v>
      </c>
      <c r="S781" s="293">
        <f>IFERROR(L781/J781,"")</f>
        <v>1.6323529411764706</v>
      </c>
      <c r="T781" s="362">
        <f>T780+(K781-T780)/7</f>
        <v>37.130366079270765</v>
      </c>
      <c r="U781" s="80">
        <f>U780+(K781-U780)/42</f>
        <v>27.531756440073245</v>
      </c>
      <c r="V781" s="294">
        <f t="shared" si="54"/>
        <v>-5.2984245603750075</v>
      </c>
      <c r="W781" s="297">
        <f t="shared" si="53"/>
        <v>1.3486377507403222</v>
      </c>
    </row>
    <row r="782" spans="2:23" ht="16" thickBot="1" x14ac:dyDescent="0.25">
      <c r="B782" s="29">
        <f>AVERAGE(W776:W782)</f>
        <v>1.2833787189281602</v>
      </c>
      <c r="C782" s="1817">
        <v>43870</v>
      </c>
      <c r="D782" s="80"/>
      <c r="E782" s="2135"/>
      <c r="F782" s="1846"/>
      <c r="G782" s="1837"/>
      <c r="H782" s="1838" t="str">
        <f>IFERROR(VLOOKUP(F782,[1]Trainingsarten!$A$9:$K$84,10,FALSE),"")</f>
        <v/>
      </c>
      <c r="I782" s="1839" t="str">
        <f t="shared" si="55"/>
        <v/>
      </c>
      <c r="J782" s="1840"/>
      <c r="K782" s="1841" t="str">
        <f>IFERROR(VLOOKUP(F782,[1]Trainingsarten!$A$9:$K$84,11,FALSE),"0")</f>
        <v>0</v>
      </c>
      <c r="L782" s="1840"/>
      <c r="M782" s="1842"/>
      <c r="N782" s="1843" t="str">
        <f>IFERROR((L782/67)/(1/(I782*24)/3.6),"")</f>
        <v/>
      </c>
      <c r="O782" s="2398"/>
      <c r="P782" s="78" t="str">
        <f>IFERROR(VLOOKUP(F782,[1]Trainingsarten!$A$9:$N$84,12,FALSE),"")</f>
        <v/>
      </c>
      <c r="Q782" s="79" t="s">
        <v>14</v>
      </c>
      <c r="R782" s="79" t="str">
        <f>IFERROR(VLOOKUP(F782,[1]Trainingsarten!$A$9:$N$84,14,FALSE),"")</f>
        <v/>
      </c>
      <c r="S782" s="1827" t="str">
        <f>IFERROR(L782/J782,"")</f>
        <v/>
      </c>
      <c r="T782" s="1818">
        <f>T781+(K782-T781)/7</f>
        <v>31.826028067946368</v>
      </c>
      <c r="U782" s="315">
        <f>U781+(K782-U781)/42</f>
        <v>26.876238429595311</v>
      </c>
      <c r="V782" s="315">
        <f t="shared" si="54"/>
        <v>-9.5986096391975195</v>
      </c>
      <c r="W782" s="82">
        <f t="shared" si="53"/>
        <v>1.1841697323573561</v>
      </c>
    </row>
    <row r="783" spans="2:23" ht="16" thickBot="1" x14ac:dyDescent="0.25">
      <c r="B783" s="1776">
        <f>B776+1</f>
        <v>7</v>
      </c>
      <c r="C783" s="1777">
        <v>43871</v>
      </c>
      <c r="D783" s="1830"/>
      <c r="E783" s="2182"/>
      <c r="F783" s="1847"/>
      <c r="G783" s="1780"/>
      <c r="H783" s="1781" t="str">
        <f>IFERROR(VLOOKUP(F783,[1]Trainingsarten!$A$9:$K$84,10,FALSE),"")</f>
        <v/>
      </c>
      <c r="I783" s="1782" t="str">
        <f t="shared" si="55"/>
        <v/>
      </c>
      <c r="J783" s="1783"/>
      <c r="K783" s="1784" t="str">
        <f>IFERROR(VLOOKUP(F783,[1]Trainingsarten!$A$9:$K$84,11,FALSE),"0")</f>
        <v>0</v>
      </c>
      <c r="L783" s="1783"/>
      <c r="M783" s="1785"/>
      <c r="N783" s="1786" t="str">
        <f>IFERROR((L783/67)/(1/(I783*24)/3.6),"")</f>
        <v/>
      </c>
      <c r="O783" s="2394"/>
      <c r="P783" s="1829" t="str">
        <f>IFERROR(VLOOKUP(F783,[1]Trainingsarten!$A$9:$N$84,12,FALSE),"")</f>
        <v/>
      </c>
      <c r="Q783" s="1788" t="s">
        <v>14</v>
      </c>
      <c r="R783" s="1788" t="str">
        <f>IFERROR(VLOOKUP(F783,[1]Trainingsarten!$A$9:$N$84,14,FALSE),"")</f>
        <v/>
      </c>
      <c r="S783" s="1789" t="str">
        <f>IFERROR(L783/J783,"")</f>
        <v/>
      </c>
      <c r="T783" s="1833">
        <f>T782+(K783-T782)/7</f>
        <v>27.279452629668313</v>
      </c>
      <c r="U783" s="1210">
        <f>U782+(K783-U782)/42</f>
        <v>26.236327990795424</v>
      </c>
      <c r="V783" s="1830">
        <f t="shared" si="54"/>
        <v>-4.9497896383510565</v>
      </c>
      <c r="W783" s="1834">
        <f t="shared" si="53"/>
        <v>1.0397587893869467</v>
      </c>
    </row>
    <row r="784" spans="2:23" ht="15" x14ac:dyDescent="0.2">
      <c r="B784" s="1792" t="s">
        <v>19</v>
      </c>
      <c r="C784" s="298">
        <v>43872</v>
      </c>
      <c r="D784" s="294">
        <v>18</v>
      </c>
      <c r="E784" s="2131" t="s">
        <v>33</v>
      </c>
      <c r="F784" s="831" t="s">
        <v>272</v>
      </c>
      <c r="G784" s="1810">
        <v>3.6655092592592593E-2</v>
      </c>
      <c r="H784" s="1811">
        <v>10.17</v>
      </c>
      <c r="I784" s="1812">
        <f t="shared" si="55"/>
        <v>3.6042372264102843E-3</v>
      </c>
      <c r="J784" s="1813">
        <v>140</v>
      </c>
      <c r="K784" s="1814">
        <v>67</v>
      </c>
      <c r="L784" s="1813">
        <v>225</v>
      </c>
      <c r="M784" s="1815"/>
      <c r="N784" s="1816">
        <f>IFERROR((L784/67)/(1/(I784*24)/3.6),"")</f>
        <v>1.0457667415136707</v>
      </c>
      <c r="O784" s="2396" t="s">
        <v>269</v>
      </c>
      <c r="P784" s="291">
        <f>IFERROR(VLOOKUP(F784,[1]Trainingsarten!$A$9:$N$84,12,FALSE),"")</f>
        <v>209</v>
      </c>
      <c r="Q784" s="292" t="s">
        <v>14</v>
      </c>
      <c r="R784" s="292">
        <f>IFERROR(VLOOKUP(F784,[1]Trainingsarten!$A$9:$N$84,14,FALSE),"")</f>
        <v>228.8</v>
      </c>
      <c r="S784" s="293">
        <f>IFERROR(L784/J784,"")</f>
        <v>1.6071428571428572</v>
      </c>
      <c r="T784" s="362">
        <f>T783+(K784-T783)/7</f>
        <v>32.953816539715696</v>
      </c>
      <c r="U784" s="80">
        <f>U783+(K784-U783)/42</f>
        <v>27.2068916100622</v>
      </c>
      <c r="V784" s="294">
        <f t="shared" si="54"/>
        <v>-1.0431246388728894</v>
      </c>
      <c r="W784" s="297">
        <f t="shared" si="53"/>
        <v>1.2112304857173781</v>
      </c>
    </row>
    <row r="785" spans="2:23" ht="16" thickBot="1" x14ac:dyDescent="0.25">
      <c r="B785" s="24">
        <f>SUM(H783:H789)</f>
        <v>39.71</v>
      </c>
      <c r="C785" s="298">
        <v>43873</v>
      </c>
      <c r="D785" s="294"/>
      <c r="E785" s="2131"/>
      <c r="F785" s="831"/>
      <c r="G785" s="1810"/>
      <c r="H785" s="1811" t="str">
        <f>IFERROR(VLOOKUP(F785,[1]Trainingsarten!$A$9:$K$84,10,FALSE),"")</f>
        <v/>
      </c>
      <c r="I785" s="1812" t="str">
        <f t="shared" si="55"/>
        <v/>
      </c>
      <c r="J785" s="1813"/>
      <c r="K785" s="1814" t="str">
        <f>IFERROR(VLOOKUP(F785,[1]Trainingsarten!$A$9:$K$84,11,FALSE),"0")</f>
        <v>0</v>
      </c>
      <c r="L785" s="1813"/>
      <c r="M785" s="1815"/>
      <c r="N785" s="1816" t="str">
        <f>IFERROR((L785/67)/(1/(I785*24)/3.6),"")</f>
        <v/>
      </c>
      <c r="O785" s="2396"/>
      <c r="P785" s="291" t="str">
        <f>IFERROR(VLOOKUP(F785,[1]Trainingsarten!$A$9:$N$84,12,FALSE),"")</f>
        <v/>
      </c>
      <c r="Q785" s="292" t="s">
        <v>14</v>
      </c>
      <c r="R785" s="292" t="str">
        <f>IFERROR(VLOOKUP(F785,[1]Trainingsarten!$A$9:$N$84,14,FALSE),"")</f>
        <v/>
      </c>
      <c r="S785" s="293" t="str">
        <f>IFERROR(L785/J785,"")</f>
        <v/>
      </c>
      <c r="T785" s="362">
        <f>T784+(K785-T784)/7</f>
        <v>28.246128462613456</v>
      </c>
      <c r="U785" s="80">
        <f>U784+(K785-U784)/42</f>
        <v>26.559108476489293</v>
      </c>
      <c r="V785" s="294">
        <f t="shared" si="54"/>
        <v>-5.7469249296534954</v>
      </c>
      <c r="W785" s="297">
        <f t="shared" si="53"/>
        <v>1.0635194508737953</v>
      </c>
    </row>
    <row r="786" spans="2:23" ht="15" x14ac:dyDescent="0.2">
      <c r="B786" s="26" t="s">
        <v>9</v>
      </c>
      <c r="C786" s="298">
        <v>43874</v>
      </c>
      <c r="D786" s="294">
        <v>19</v>
      </c>
      <c r="E786" s="2131" t="s">
        <v>33</v>
      </c>
      <c r="F786" s="831" t="s">
        <v>275</v>
      </c>
      <c r="G786" s="1810">
        <v>3.0115740740740738E-2</v>
      </c>
      <c r="H786" s="1811">
        <v>8.7100000000000009</v>
      </c>
      <c r="I786" s="1812">
        <f t="shared" si="55"/>
        <v>3.4576051367096136E-3</v>
      </c>
      <c r="J786" s="1813">
        <v>145</v>
      </c>
      <c r="K786" s="1814">
        <v>62</v>
      </c>
      <c r="L786" s="1813">
        <v>237</v>
      </c>
      <c r="M786" s="1815"/>
      <c r="N786" s="1816">
        <f>IFERROR((L786/67)/(1/(I786*24)/3.6),"")</f>
        <v>1.0567266994533646</v>
      </c>
      <c r="O786" s="2396" t="s">
        <v>269</v>
      </c>
      <c r="P786" s="291">
        <f>IFERROR(VLOOKUP(F786,[1]Trainingsarten!$A$9:$N$84,12,FALSE),"")</f>
        <v>209</v>
      </c>
      <c r="Q786" s="292" t="s">
        <v>14</v>
      </c>
      <c r="R786" s="292">
        <f>IFERROR(VLOOKUP(F786,[1]Trainingsarten!$A$9:$N$84,14,FALSE),"")</f>
        <v>228.8</v>
      </c>
      <c r="S786" s="293">
        <f>IFERROR(L786/J786,"")</f>
        <v>1.6344827586206896</v>
      </c>
      <c r="T786" s="362">
        <f>T785+(K786-T785)/7</f>
        <v>33.068110110811531</v>
      </c>
      <c r="U786" s="80">
        <f>U785+(K786-U785)/42</f>
        <v>27.402939227049071</v>
      </c>
      <c r="V786" s="294">
        <f t="shared" si="54"/>
        <v>-1.687019986124163</v>
      </c>
      <c r="W786" s="297">
        <f t="shared" si="53"/>
        <v>1.2067358846736573</v>
      </c>
    </row>
    <row r="787" spans="2:23" ht="16" thickBot="1" x14ac:dyDescent="0.25">
      <c r="B787" s="27">
        <f>SUM(K783:K789)</f>
        <v>275</v>
      </c>
      <c r="C787" s="298">
        <v>43875</v>
      </c>
      <c r="D787" s="294">
        <v>20</v>
      </c>
      <c r="E787" s="2131" t="s">
        <v>33</v>
      </c>
      <c r="F787" s="831" t="s">
        <v>272</v>
      </c>
      <c r="G787" s="1810">
        <v>3.4201388888888885E-2</v>
      </c>
      <c r="H787" s="1811">
        <v>9.43</v>
      </c>
      <c r="I787" s="1812">
        <f t="shared" si="55"/>
        <v>3.6268705078355127E-3</v>
      </c>
      <c r="J787" s="1813">
        <v>137</v>
      </c>
      <c r="K787" s="1814">
        <v>63</v>
      </c>
      <c r="L787" s="1813">
        <v>226</v>
      </c>
      <c r="M787" s="1815"/>
      <c r="N787" s="1816">
        <f>IFERROR((L787/67)/(1/(I787*24)/3.6),"")</f>
        <v>1.0570108102119307</v>
      </c>
      <c r="O787" s="2396" t="s">
        <v>262</v>
      </c>
      <c r="P787" s="291">
        <f>IFERROR(VLOOKUP(F787,[1]Trainingsarten!$A$9:$N$84,12,FALSE),"")</f>
        <v>209</v>
      </c>
      <c r="Q787" s="292" t="s">
        <v>14</v>
      </c>
      <c r="R787" s="292">
        <f>IFERROR(VLOOKUP(F787,[1]Trainingsarten!$A$9:$N$84,14,FALSE),"")</f>
        <v>228.8</v>
      </c>
      <c r="S787" s="293">
        <f>IFERROR(L787/J787,"")</f>
        <v>1.6496350364963503</v>
      </c>
      <c r="T787" s="362">
        <f>T786+(K787-T786)/7</f>
        <v>37.344094380695601</v>
      </c>
      <c r="U787" s="80">
        <f>U786+(K787-U786)/42</f>
        <v>28.250488293071712</v>
      </c>
      <c r="V787" s="294">
        <f t="shared" si="54"/>
        <v>-5.6651708837624604</v>
      </c>
      <c r="W787" s="297">
        <f t="shared" si="53"/>
        <v>1.3218919968138763</v>
      </c>
    </row>
    <row r="788" spans="2:23" ht="15" x14ac:dyDescent="0.2">
      <c r="B788" s="28" t="s">
        <v>20</v>
      </c>
      <c r="C788" s="298">
        <v>43876</v>
      </c>
      <c r="D788" s="294"/>
      <c r="E788" s="2131"/>
      <c r="F788" s="831"/>
      <c r="G788" s="1810"/>
      <c r="H788" s="1811" t="str">
        <f>IFERROR(VLOOKUP(F788,[1]Trainingsarten!$A$9:$K$84,10,FALSE),"")</f>
        <v/>
      </c>
      <c r="I788" s="1812" t="str">
        <f t="shared" si="55"/>
        <v/>
      </c>
      <c r="J788" s="1813"/>
      <c r="K788" s="1814" t="str">
        <f>IFERROR(VLOOKUP(F788,[1]Trainingsarten!$A$9:$K$84,11,FALSE),"0")</f>
        <v>0</v>
      </c>
      <c r="L788" s="1813"/>
      <c r="M788" s="1815"/>
      <c r="N788" s="1816" t="str">
        <f>IFERROR((L788/67)/(1/(I788*24)/3.6),"")</f>
        <v/>
      </c>
      <c r="O788" s="2396"/>
      <c r="P788" s="291" t="str">
        <f>IFERROR(VLOOKUP(F788,[1]Trainingsarten!$A$9:$N$84,12,FALSE),"")</f>
        <v/>
      </c>
      <c r="Q788" s="292" t="s">
        <v>14</v>
      </c>
      <c r="R788" s="292" t="str">
        <f>IFERROR(VLOOKUP(F788,[1]Trainingsarten!$A$9:$N$84,14,FALSE),"")</f>
        <v/>
      </c>
      <c r="S788" s="293" t="str">
        <f>IFERROR(L788/J788,"")</f>
        <v/>
      </c>
      <c r="T788" s="362">
        <f>T787+(K788-T787)/7</f>
        <v>32.009223754881944</v>
      </c>
      <c r="U788" s="80">
        <f>U787+(K788-U787)/42</f>
        <v>27.577857619427146</v>
      </c>
      <c r="V788" s="294">
        <f t="shared" si="54"/>
        <v>-9.0936060876238898</v>
      </c>
      <c r="W788" s="297">
        <f t="shared" si="53"/>
        <v>1.1606856557390135</v>
      </c>
    </row>
    <row r="789" spans="2:23" ht="16" thickBot="1" x14ac:dyDescent="0.25">
      <c r="B789" s="29">
        <f>AVERAGE(W783:W789)</f>
        <v>1.1947977016325393</v>
      </c>
      <c r="C789" s="1817">
        <v>43877</v>
      </c>
      <c r="D789" s="1845">
        <v>21</v>
      </c>
      <c r="E789" s="2183" t="s">
        <v>33</v>
      </c>
      <c r="F789" s="1846" t="s">
        <v>261</v>
      </c>
      <c r="G789" s="1820">
        <v>3.9548611111111111E-2</v>
      </c>
      <c r="H789" s="1821">
        <v>11.4</v>
      </c>
      <c r="I789" s="1822">
        <f t="shared" si="55"/>
        <v>3.4691764132553605E-3</v>
      </c>
      <c r="J789" s="1823">
        <v>149</v>
      </c>
      <c r="K789" s="1824">
        <v>83</v>
      </c>
      <c r="L789" s="1823">
        <v>234</v>
      </c>
      <c r="M789" s="1825"/>
      <c r="N789" s="1826">
        <f>IFERROR((L789/67)/(1/(I789*24)/3.6),"")</f>
        <v>1.0468421052631578</v>
      </c>
      <c r="O789" s="2397" t="s">
        <v>269</v>
      </c>
      <c r="P789" s="313">
        <f>IFERROR(VLOOKUP(F789,[1]Trainingsarten!$A$9:$N$84,12,FALSE),"")</f>
        <v>248</v>
      </c>
      <c r="Q789" s="314" t="s">
        <v>14</v>
      </c>
      <c r="R789" s="314">
        <f>IFERROR(VLOOKUP(F789,[1]Trainingsarten!$A$9:$N$84,14,FALSE),"")</f>
        <v>273</v>
      </c>
      <c r="S789" s="1827">
        <f>IFERROR(L789/J789,"")</f>
        <v>1.5704697986577181</v>
      </c>
      <c r="T789" s="1818">
        <f>T788+(K789-T788)/7</f>
        <v>39.293620361327378</v>
      </c>
      <c r="U789" s="315">
        <f>U788+(K789-U788)/42</f>
        <v>28.897432438012213</v>
      </c>
      <c r="V789" s="315">
        <f t="shared" si="54"/>
        <v>-4.4313661354547982</v>
      </c>
      <c r="W789" s="317">
        <f t="shared" si="53"/>
        <v>1.3597616482231074</v>
      </c>
    </row>
    <row r="790" spans="2:23" ht="16" thickBot="1" x14ac:dyDescent="0.25">
      <c r="B790" s="1776">
        <f>B783+1</f>
        <v>8</v>
      </c>
      <c r="C790" s="1777">
        <v>43878</v>
      </c>
      <c r="D790" s="63"/>
      <c r="E790" s="2184"/>
      <c r="F790" s="1847"/>
      <c r="G790" s="1184"/>
      <c r="H790" s="1185" t="str">
        <f>IFERROR(VLOOKUP(F790,[1]Trainingsarten!$A$9:$K$84,10,FALSE),"")</f>
        <v/>
      </c>
      <c r="I790" s="838" t="str">
        <f t="shared" si="55"/>
        <v/>
      </c>
      <c r="J790" s="513"/>
      <c r="K790" s="512" t="str">
        <f>IFERROR(VLOOKUP(F790,[1]Trainingsarten!$A$9:$K$84,11,FALSE),"0")</f>
        <v>0</v>
      </c>
      <c r="L790" s="513"/>
      <c r="M790" s="761"/>
      <c r="N790" s="59" t="str">
        <f>IFERROR((L790/67)/(1/(I790*24)/3.6),"")</f>
        <v/>
      </c>
      <c r="O790" s="2355"/>
      <c r="P790" s="319" t="str">
        <f>IFERROR(VLOOKUP(F790,[1]Trainingsarten!$A$9:$N$84,12,FALSE),"")</f>
        <v/>
      </c>
      <c r="Q790" s="61" t="s">
        <v>14</v>
      </c>
      <c r="R790" s="61" t="str">
        <f>IFERROR(VLOOKUP(F790,[1]Trainingsarten!$A$9:$N$84,14,FALSE),"")</f>
        <v/>
      </c>
      <c r="S790" s="1789" t="str">
        <f>IFERROR(L790/J790,"")</f>
        <v/>
      </c>
      <c r="T790" s="1833">
        <f>T789+(K790-T789)/7</f>
        <v>33.680246023994897</v>
      </c>
      <c r="U790" s="1210">
        <f>U789+(K790-U789)/42</f>
        <v>28.209398332345256</v>
      </c>
      <c r="V790" s="1830">
        <f t="shared" si="54"/>
        <v>-10.396187923315164</v>
      </c>
      <c r="W790" s="322">
        <f t="shared" si="53"/>
        <v>1.1939370569763872</v>
      </c>
    </row>
    <row r="791" spans="2:23" ht="15" x14ac:dyDescent="0.2">
      <c r="B791" s="1792" t="s">
        <v>19</v>
      </c>
      <c r="C791" s="298">
        <v>43879</v>
      </c>
      <c r="D791" s="294">
        <v>22</v>
      </c>
      <c r="E791" s="2131" t="s">
        <v>33</v>
      </c>
      <c r="F791" s="831" t="s">
        <v>275</v>
      </c>
      <c r="G791" s="1810">
        <v>3.1145833333333334E-2</v>
      </c>
      <c r="H791" s="1811">
        <v>8.41</v>
      </c>
      <c r="I791" s="1812">
        <f t="shared" si="55"/>
        <v>3.7034284581847006E-3</v>
      </c>
      <c r="J791" s="1813">
        <v>133</v>
      </c>
      <c r="K791" s="1814">
        <v>54</v>
      </c>
      <c r="L791" s="1813">
        <v>222</v>
      </c>
      <c r="M791" s="1815"/>
      <c r="N791" s="1816">
        <f>IFERROR((L791/67)/(1/(I791*24)/3.6),"")</f>
        <v>1.0602197100111808</v>
      </c>
      <c r="O791" s="2396" t="s">
        <v>269</v>
      </c>
      <c r="P791" s="291">
        <f>IFERROR(VLOOKUP(F791,[1]Trainingsarten!$A$9:$N$84,12,FALSE),"")</f>
        <v>209</v>
      </c>
      <c r="Q791" s="292" t="s">
        <v>14</v>
      </c>
      <c r="R791" s="292">
        <f>IFERROR(VLOOKUP(F791,[1]Trainingsarten!$A$9:$N$84,14,FALSE),"")</f>
        <v>228.8</v>
      </c>
      <c r="S791" s="293">
        <f>IFERROR(L791/J791,"")</f>
        <v>1.6691729323308271</v>
      </c>
      <c r="T791" s="362">
        <f>T790+(K791-T790)/7</f>
        <v>36.583068020567055</v>
      </c>
      <c r="U791" s="80">
        <f>U790+(K791-U790)/42</f>
        <v>28.823460276813226</v>
      </c>
      <c r="V791" s="294">
        <f t="shared" si="54"/>
        <v>-5.4708476916496416</v>
      </c>
      <c r="W791" s="297">
        <f t="shared" si="53"/>
        <v>1.269211526625621</v>
      </c>
    </row>
    <row r="792" spans="2:23" ht="16" thickBot="1" x14ac:dyDescent="0.25">
      <c r="B792" s="24">
        <f>SUM(H790:H796)</f>
        <v>19.78</v>
      </c>
      <c r="C792" s="298">
        <v>43880</v>
      </c>
      <c r="D792" s="294"/>
      <c r="E792" s="2131"/>
      <c r="F792" s="831"/>
      <c r="G792" s="1810"/>
      <c r="H792" s="1811" t="str">
        <f>IFERROR(VLOOKUP(F792,[1]Trainingsarten!$A$9:$K$84,10,FALSE),"")</f>
        <v/>
      </c>
      <c r="I792" s="1812" t="str">
        <f t="shared" si="55"/>
        <v/>
      </c>
      <c r="J792" s="1813"/>
      <c r="K792" s="1814" t="str">
        <f>IFERROR(VLOOKUP(F792,[1]Trainingsarten!$A$9:$K$84,11,FALSE),"0")</f>
        <v>0</v>
      </c>
      <c r="L792" s="1813"/>
      <c r="M792" s="1815"/>
      <c r="N792" s="1816" t="str">
        <f>IFERROR((L792/67)/(1/(I792*24)/3.6),"")</f>
        <v/>
      </c>
      <c r="O792" s="2396"/>
      <c r="P792" s="291" t="str">
        <f>IFERROR(VLOOKUP(F792,[1]Trainingsarten!$A$9:$N$84,12,FALSE),"")</f>
        <v/>
      </c>
      <c r="Q792" s="292" t="s">
        <v>14</v>
      </c>
      <c r="R792" s="292" t="str">
        <f>IFERROR(VLOOKUP(F792,[1]Trainingsarten!$A$9:$N$84,14,FALSE),"")</f>
        <v/>
      </c>
      <c r="S792" s="293" t="str">
        <f>IFERROR(L792/J792,"")</f>
        <v/>
      </c>
      <c r="T792" s="362">
        <f>T791+(K792-T791)/7</f>
        <v>31.356915446200333</v>
      </c>
      <c r="U792" s="80">
        <f>U791+(K792-U791)/42</f>
        <v>28.137187413079577</v>
      </c>
      <c r="V792" s="294">
        <f t="shared" si="54"/>
        <v>-7.7596077437538291</v>
      </c>
      <c r="W792" s="297">
        <f t="shared" si="53"/>
        <v>1.1144296331346915</v>
      </c>
    </row>
    <row r="793" spans="2:23" ht="15" x14ac:dyDescent="0.2">
      <c r="B793" s="26" t="s">
        <v>9</v>
      </c>
      <c r="C793" s="298">
        <v>43881</v>
      </c>
      <c r="D793" s="294"/>
      <c r="E793" s="2131"/>
      <c r="F793" s="831"/>
      <c r="G793" s="1810"/>
      <c r="H793" s="1811" t="str">
        <f>IFERROR(VLOOKUP(F793,[1]Trainingsarten!$A$9:$K$84,10,FALSE),"")</f>
        <v/>
      </c>
      <c r="I793" s="1812" t="str">
        <f t="shared" si="55"/>
        <v/>
      </c>
      <c r="J793" s="1813"/>
      <c r="K793" s="1814" t="str">
        <f>IFERROR(VLOOKUP(F793,[1]Trainingsarten!$A$9:$K$84,11,FALSE),"0")</f>
        <v>0</v>
      </c>
      <c r="L793" s="1813"/>
      <c r="M793" s="1815"/>
      <c r="N793" s="1816" t="str">
        <f>IFERROR((L793/67)/(1/(I793*24)/3.6),"")</f>
        <v/>
      </c>
      <c r="O793" s="2396"/>
      <c r="P793" s="291" t="str">
        <f>IFERROR(VLOOKUP(F793,[1]Trainingsarten!$A$9:$N$84,12,FALSE),"")</f>
        <v/>
      </c>
      <c r="Q793" s="292" t="s">
        <v>14</v>
      </c>
      <c r="R793" s="292" t="str">
        <f>IFERROR(VLOOKUP(F793,[1]Trainingsarten!$A$9:$N$84,14,FALSE),"")</f>
        <v/>
      </c>
      <c r="S793" s="293" t="str">
        <f>IFERROR(L793/J793,"")</f>
        <v/>
      </c>
      <c r="T793" s="362">
        <f>T792+(K793-T792)/7</f>
        <v>26.877356096743142</v>
      </c>
      <c r="U793" s="80">
        <f>U792+(K793-U792)/42</f>
        <v>27.467254379434824</v>
      </c>
      <c r="V793" s="294">
        <f t="shared" si="54"/>
        <v>-3.2197280331207558</v>
      </c>
      <c r="W793" s="297">
        <f t="shared" si="53"/>
        <v>0.97852358031338771</v>
      </c>
    </row>
    <row r="794" spans="2:23" ht="16" thickBot="1" x14ac:dyDescent="0.25">
      <c r="B794" s="27">
        <f>SUM(K790:K796)</f>
        <v>127</v>
      </c>
      <c r="C794" s="298">
        <v>43882</v>
      </c>
      <c r="D794" s="294"/>
      <c r="E794" s="2131"/>
      <c r="F794" s="831"/>
      <c r="G794" s="1810"/>
      <c r="H794" s="1811" t="str">
        <f>IFERROR(VLOOKUP(F794,[1]Trainingsarten!$A$9:$K$84,10,FALSE),"")</f>
        <v/>
      </c>
      <c r="I794" s="1812" t="str">
        <f t="shared" si="55"/>
        <v/>
      </c>
      <c r="J794" s="1813"/>
      <c r="K794" s="1814" t="str">
        <f>IFERROR(VLOOKUP(F794,[1]Trainingsarten!$A$9:$K$84,11,FALSE),"0")</f>
        <v>0</v>
      </c>
      <c r="L794" s="1813"/>
      <c r="M794" s="1815"/>
      <c r="N794" s="1816" t="str">
        <f>IFERROR((L794/67)/(1/(I794*24)/3.6),"")</f>
        <v/>
      </c>
      <c r="O794" s="2396"/>
      <c r="P794" s="291" t="str">
        <f>IFERROR(VLOOKUP(F794,[1]Trainingsarten!$A$9:$N$84,12,FALSE),"")</f>
        <v/>
      </c>
      <c r="Q794" s="292" t="s">
        <v>14</v>
      </c>
      <c r="R794" s="292" t="str">
        <f>IFERROR(VLOOKUP(F794,[1]Trainingsarten!$A$9:$N$84,14,FALSE),"")</f>
        <v/>
      </c>
      <c r="S794" s="293" t="str">
        <f>IFERROR(L794/J794,"")</f>
        <v/>
      </c>
      <c r="T794" s="362">
        <f>T793+(K794-T793)/7</f>
        <v>23.037733797208407</v>
      </c>
      <c r="U794" s="80">
        <f>U793+(K794-U793)/42</f>
        <v>26.813272132305421</v>
      </c>
      <c r="V794" s="294">
        <f t="shared" si="54"/>
        <v>0.58989828269168143</v>
      </c>
      <c r="W794" s="297">
        <f t="shared" si="53"/>
        <v>0.85919143637273077</v>
      </c>
    </row>
    <row r="795" spans="2:23" ht="15" x14ac:dyDescent="0.2">
      <c r="B795" s="28" t="s">
        <v>20</v>
      </c>
      <c r="C795" s="298">
        <v>43883</v>
      </c>
      <c r="D795" s="294"/>
      <c r="E795" s="2131"/>
      <c r="F795" s="831"/>
      <c r="G795" s="1810"/>
      <c r="H795" s="1811" t="str">
        <f>IFERROR(VLOOKUP(F795,[1]Trainingsarten!$A$9:$K$84,10,FALSE),"")</f>
        <v/>
      </c>
      <c r="I795" s="1812" t="str">
        <f t="shared" si="55"/>
        <v/>
      </c>
      <c r="J795" s="1813"/>
      <c r="K795" s="1814" t="str">
        <f>IFERROR(VLOOKUP(F795,[1]Trainingsarten!$A$9:$K$84,11,FALSE),"0")</f>
        <v>0</v>
      </c>
      <c r="L795" s="1813"/>
      <c r="M795" s="1815"/>
      <c r="N795" s="1816" t="str">
        <f>IFERROR((L795/67)/(1/(I795*24)/3.6),"")</f>
        <v/>
      </c>
      <c r="O795" s="2396"/>
      <c r="P795" s="291" t="str">
        <f>IFERROR(VLOOKUP(F795,[1]Trainingsarten!$A$9:$N$84,12,FALSE),"")</f>
        <v/>
      </c>
      <c r="Q795" s="292" t="s">
        <v>14</v>
      </c>
      <c r="R795" s="292" t="str">
        <f>IFERROR(VLOOKUP(F795,[1]Trainingsarten!$A$9:$N$84,14,FALSE),"")</f>
        <v/>
      </c>
      <c r="S795" s="293" t="str">
        <f>IFERROR(L795/J795,"")</f>
        <v/>
      </c>
      <c r="T795" s="362">
        <f>T794+(K795-T794)/7</f>
        <v>19.746628969035779</v>
      </c>
      <c r="U795" s="80">
        <f>U794+(K795-U794)/42</f>
        <v>26.174860891060053</v>
      </c>
      <c r="V795" s="294">
        <f t="shared" si="54"/>
        <v>3.7755383350970142</v>
      </c>
      <c r="W795" s="297">
        <f t="shared" si="53"/>
        <v>0.75441199291264172</v>
      </c>
    </row>
    <row r="796" spans="2:23" ht="16" thickBot="1" x14ac:dyDescent="0.25">
      <c r="B796" s="29">
        <f>AVERAGE(W790:W796)</f>
        <v>1.0245812933862484</v>
      </c>
      <c r="C796" s="1817">
        <v>43884</v>
      </c>
      <c r="D796" s="80">
        <v>23</v>
      </c>
      <c r="E796" s="2135" t="s">
        <v>33</v>
      </c>
      <c r="F796" s="1846" t="s">
        <v>271</v>
      </c>
      <c r="G796" s="1837">
        <v>4.2905092592592592E-2</v>
      </c>
      <c r="H796" s="1838">
        <v>11.37</v>
      </c>
      <c r="I796" s="1839">
        <f t="shared" si="55"/>
        <v>3.7735349685657517E-3</v>
      </c>
      <c r="J796" s="1840">
        <v>135</v>
      </c>
      <c r="K796" s="1841">
        <v>73</v>
      </c>
      <c r="L796" s="1840">
        <v>219</v>
      </c>
      <c r="M796" s="1842"/>
      <c r="N796" s="1843">
        <f>IFERROR((L796/67)/(1/(I796*24)/3.6),"")</f>
        <v>1.0656913322569213</v>
      </c>
      <c r="O796" s="2398" t="s">
        <v>269</v>
      </c>
      <c r="P796" s="78">
        <f>IFERROR(VLOOKUP(F796,[1]Trainingsarten!$A$9:$N$84,12,FALSE),"")</f>
        <v>209</v>
      </c>
      <c r="Q796" s="79" t="s">
        <v>14</v>
      </c>
      <c r="R796" s="79">
        <f>IFERROR(VLOOKUP(F796,[1]Trainingsarten!$A$9:$N$84,14,FALSE),"")</f>
        <v>228.8</v>
      </c>
      <c r="S796" s="1827">
        <f>IFERROR(L796/J796,"")</f>
        <v>1.6222222222222222</v>
      </c>
      <c r="T796" s="1818">
        <f>T795+(K796-T795)/7</f>
        <v>27.354253402030668</v>
      </c>
      <c r="U796" s="315">
        <f>U795+(K796-U795)/42</f>
        <v>27.289745155558624</v>
      </c>
      <c r="V796" s="315">
        <f t="shared" si="54"/>
        <v>6.4282319220242741</v>
      </c>
      <c r="W796" s="82">
        <f t="shared" si="53"/>
        <v>1.002363827368278</v>
      </c>
    </row>
    <row r="797" spans="2:23" ht="16" thickBot="1" x14ac:dyDescent="0.25">
      <c r="B797" s="1776">
        <f>B790+1</f>
        <v>9</v>
      </c>
      <c r="C797" s="358">
        <v>43885</v>
      </c>
      <c r="D797" s="1830"/>
      <c r="E797" s="2182"/>
      <c r="F797" s="1847"/>
      <c r="G797" s="1780"/>
      <c r="H797" s="1781" t="str">
        <f>IFERROR(VLOOKUP(F797,[1]Trainingsarten!$A$9:$K$84,10,FALSE),"")</f>
        <v/>
      </c>
      <c r="I797" s="1782" t="str">
        <f t="shared" si="55"/>
        <v/>
      </c>
      <c r="J797" s="1783"/>
      <c r="K797" s="1784" t="str">
        <f>IFERROR(VLOOKUP(F797,[1]Trainingsarten!$A$9:$K$84,11,FALSE),"0")</f>
        <v>0</v>
      </c>
      <c r="L797" s="1783"/>
      <c r="M797" s="1785"/>
      <c r="N797" s="1786" t="str">
        <f>IFERROR((L797/67)/(1/(I797*24)/3.6),"")</f>
        <v/>
      </c>
      <c r="O797" s="2394"/>
      <c r="P797" s="1829" t="str">
        <f>IFERROR(VLOOKUP(F797,[1]Trainingsarten!$A$9:$N$84,12,FALSE),"")</f>
        <v/>
      </c>
      <c r="Q797" s="1788" t="s">
        <v>14</v>
      </c>
      <c r="R797" s="1788" t="str">
        <f>IFERROR(VLOOKUP(F797,[1]Trainingsarten!$A$9:$N$84,14,FALSE),"")</f>
        <v/>
      </c>
      <c r="S797" s="1789" t="str">
        <f>IFERROR(L797/J797,"")</f>
        <v/>
      </c>
      <c r="T797" s="2">
        <f>T796+(K797-T796)/7</f>
        <v>23.446502916026287</v>
      </c>
      <c r="U797" s="3">
        <f>U796+(K797-U796)/42</f>
        <v>26.639989318521515</v>
      </c>
      <c r="V797" s="321">
        <f t="shared" si="54"/>
        <v>-6.4508246472044561E-2</v>
      </c>
      <c r="W797" s="1791">
        <f t="shared" si="53"/>
        <v>0.8801243362258051</v>
      </c>
    </row>
    <row r="798" spans="2:23" ht="15" x14ac:dyDescent="0.2">
      <c r="B798" s="1792" t="s">
        <v>19</v>
      </c>
      <c r="C798" s="298">
        <v>43886</v>
      </c>
      <c r="D798" s="294"/>
      <c r="E798" s="2131"/>
      <c r="F798" s="831"/>
      <c r="G798" s="1810"/>
      <c r="H798" s="1811" t="str">
        <f>IFERROR(VLOOKUP(F798,[1]Trainingsarten!$A$9:$K$84,10,FALSE),"")</f>
        <v/>
      </c>
      <c r="I798" s="1812" t="str">
        <f t="shared" si="55"/>
        <v/>
      </c>
      <c r="J798" s="1813"/>
      <c r="K798" s="1814" t="str">
        <f>IFERROR(VLOOKUP(F798,[1]Trainingsarten!$A$9:$K$84,11,FALSE),"0")</f>
        <v>0</v>
      </c>
      <c r="L798" s="1813"/>
      <c r="M798" s="1815"/>
      <c r="N798" s="1816" t="str">
        <f>IFERROR((L798/67)/(1/(I798*24)/3.6),"")</f>
        <v/>
      </c>
      <c r="O798" s="2396"/>
      <c r="P798" s="291" t="str">
        <f>IFERROR(VLOOKUP(F798,[1]Trainingsarten!$A$9:$N$84,12,FALSE),"")</f>
        <v/>
      </c>
      <c r="Q798" s="292" t="s">
        <v>14</v>
      </c>
      <c r="R798" s="292" t="str">
        <f>IFERROR(VLOOKUP(F798,[1]Trainingsarten!$A$9:$N$84,14,FALSE),"")</f>
        <v/>
      </c>
      <c r="S798" s="293" t="str">
        <f>IFERROR(L798/J798,"")</f>
        <v/>
      </c>
      <c r="T798" s="362">
        <f>T797+(K798-T797)/7</f>
        <v>20.097002499451104</v>
      </c>
      <c r="U798" s="80">
        <f>U797+(K798-U797)/42</f>
        <v>26.005703858556718</v>
      </c>
      <c r="V798" s="294">
        <f t="shared" si="54"/>
        <v>3.1934864024952283</v>
      </c>
      <c r="W798" s="297">
        <f t="shared" si="53"/>
        <v>0.77279210010070698</v>
      </c>
    </row>
    <row r="799" spans="2:23" ht="16" thickBot="1" x14ac:dyDescent="0.25">
      <c r="B799" s="24">
        <f>SUM(H797:H803)</f>
        <v>21.73</v>
      </c>
      <c r="C799" s="298">
        <v>43887</v>
      </c>
      <c r="D799" s="294">
        <v>24</v>
      </c>
      <c r="E799" s="2131" t="s">
        <v>33</v>
      </c>
      <c r="F799" s="831" t="s">
        <v>271</v>
      </c>
      <c r="G799" s="1810">
        <v>3.695601851851852E-2</v>
      </c>
      <c r="H799" s="1811">
        <v>10.18</v>
      </c>
      <c r="I799" s="1812">
        <f t="shared" si="55"/>
        <v>3.630257221858401E-3</v>
      </c>
      <c r="J799" s="1813">
        <v>137</v>
      </c>
      <c r="K799" s="1814">
        <v>66</v>
      </c>
      <c r="L799" s="1813">
        <v>225</v>
      </c>
      <c r="M799" s="1815"/>
      <c r="N799" s="1816">
        <f>IFERROR((L799/67)/(1/(I799*24)/3.6),"")</f>
        <v>1.0533164237750345</v>
      </c>
      <c r="O799" s="2396" t="s">
        <v>269</v>
      </c>
      <c r="P799" s="291">
        <f>IFERROR(VLOOKUP(F799,[1]Trainingsarten!$A$9:$N$84,12,FALSE),"")</f>
        <v>209</v>
      </c>
      <c r="Q799" s="292" t="s">
        <v>14</v>
      </c>
      <c r="R799" s="292">
        <f>IFERROR(VLOOKUP(F799,[1]Trainingsarten!$A$9:$N$84,14,FALSE),"")</f>
        <v>228.8</v>
      </c>
      <c r="S799" s="293">
        <f>IFERROR(L799/J799,"")</f>
        <v>1.6423357664233578</v>
      </c>
      <c r="T799" s="362">
        <f>T798+(K799-T798)/7</f>
        <v>26.654573570958089</v>
      </c>
      <c r="U799" s="80">
        <f>U798+(K799-U798)/42</f>
        <v>26.957949004781558</v>
      </c>
      <c r="V799" s="294">
        <f t="shared" si="54"/>
        <v>5.9087013591056134</v>
      </c>
      <c r="W799" s="297">
        <f t="shared" si="53"/>
        <v>0.98874634588226062</v>
      </c>
    </row>
    <row r="800" spans="2:23" ht="15" x14ac:dyDescent="0.2">
      <c r="B800" s="26" t="s">
        <v>9</v>
      </c>
      <c r="C800" s="298">
        <v>43888</v>
      </c>
      <c r="D800" s="294"/>
      <c r="E800" s="2131"/>
      <c r="F800" s="831"/>
      <c r="G800" s="1810"/>
      <c r="H800" s="1811" t="str">
        <f>IFERROR(VLOOKUP(F800,[1]Trainingsarten!$A$9:$K$84,10,FALSE),"")</f>
        <v/>
      </c>
      <c r="I800" s="1812" t="str">
        <f t="shared" si="55"/>
        <v/>
      </c>
      <c r="J800" s="1813"/>
      <c r="K800" s="1814" t="str">
        <f>IFERROR(VLOOKUP(F800,[1]Trainingsarten!$A$9:$K$84,11,FALSE),"0")</f>
        <v>0</v>
      </c>
      <c r="L800" s="1813"/>
      <c r="M800" s="1815"/>
      <c r="N800" s="1816" t="str">
        <f>IFERROR((L800/67)/(1/(I800*24)/3.6),"")</f>
        <v/>
      </c>
      <c r="O800" s="2396"/>
      <c r="P800" s="291" t="str">
        <f>IFERROR(VLOOKUP(F800,[1]Trainingsarten!$A$9:$N$84,12,FALSE),"")</f>
        <v/>
      </c>
      <c r="Q800" s="292" t="s">
        <v>14</v>
      </c>
      <c r="R800" s="292" t="str">
        <f>IFERROR(VLOOKUP(F800,[1]Trainingsarten!$A$9:$N$84,14,FALSE),"")</f>
        <v/>
      </c>
      <c r="S800" s="293" t="str">
        <f>IFERROR(L800/J800,"")</f>
        <v/>
      </c>
      <c r="T800" s="362">
        <f>T799+(K800-T799)/7</f>
        <v>22.846777346535504</v>
      </c>
      <c r="U800" s="80">
        <f>U799+(K800-U799)/42</f>
        <v>26.316093076096283</v>
      </c>
      <c r="V800" s="294">
        <f t="shared" si="54"/>
        <v>0.30337543382346865</v>
      </c>
      <c r="W800" s="297">
        <f t="shared" si="53"/>
        <v>0.86816752321369217</v>
      </c>
    </row>
    <row r="801" spans="2:23" ht="16" thickBot="1" x14ac:dyDescent="0.25">
      <c r="B801" s="27">
        <f>SUM(K797:K803)</f>
        <v>135</v>
      </c>
      <c r="C801" s="298">
        <v>43889</v>
      </c>
      <c r="D801" s="294"/>
      <c r="E801" s="2131"/>
      <c r="F801" s="831"/>
      <c r="G801" s="1810"/>
      <c r="H801" s="1811" t="str">
        <f>IFERROR(VLOOKUP(F801,[1]Trainingsarten!$A$9:$K$84,10,FALSE),"")</f>
        <v/>
      </c>
      <c r="I801" s="1812" t="str">
        <f t="shared" si="55"/>
        <v/>
      </c>
      <c r="J801" s="1813"/>
      <c r="K801" s="1814" t="str">
        <f>IFERROR(VLOOKUP(F801,[1]Trainingsarten!$A$9:$K$84,11,FALSE),"0")</f>
        <v>0</v>
      </c>
      <c r="L801" s="1813"/>
      <c r="M801" s="1815"/>
      <c r="N801" s="1816" t="str">
        <f>IFERROR((L801/67)/(1/(I801*24)/3.6),"")</f>
        <v/>
      </c>
      <c r="O801" s="2396"/>
      <c r="P801" s="291" t="str">
        <f>IFERROR(VLOOKUP(F801,[1]Trainingsarten!$A$9:$N$84,12,FALSE),"")</f>
        <v/>
      </c>
      <c r="Q801" s="292" t="s">
        <v>14</v>
      </c>
      <c r="R801" s="292" t="str">
        <f>IFERROR(VLOOKUP(F801,[1]Trainingsarten!$A$9:$N$84,14,FALSE),"")</f>
        <v/>
      </c>
      <c r="S801" s="293" t="str">
        <f>IFERROR(L801/J801,"")</f>
        <v/>
      </c>
      <c r="T801" s="362">
        <f>T800+(K801-T800)/7</f>
        <v>19.582952011316145</v>
      </c>
      <c r="U801" s="80">
        <f>U800+(K801-U800)/42</f>
        <v>25.689519431427325</v>
      </c>
      <c r="V801" s="294">
        <f t="shared" si="54"/>
        <v>3.4693157295607797</v>
      </c>
      <c r="W801" s="297">
        <f t="shared" si="53"/>
        <v>0.76229343501690039</v>
      </c>
    </row>
    <row r="802" spans="2:23" ht="15" x14ac:dyDescent="0.2">
      <c r="B802" s="28" t="s">
        <v>20</v>
      </c>
      <c r="C802" s="298">
        <v>43890</v>
      </c>
      <c r="D802" s="294"/>
      <c r="E802" s="2131"/>
      <c r="F802" s="831"/>
      <c r="G802" s="1810"/>
      <c r="H802" s="1811" t="str">
        <f>IFERROR(VLOOKUP(F802,[1]Trainingsarten!$A$9:$K$84,10,FALSE),"")</f>
        <v/>
      </c>
      <c r="I802" s="1812" t="str">
        <f t="shared" si="55"/>
        <v/>
      </c>
      <c r="J802" s="1813"/>
      <c r="K802" s="1814" t="str">
        <f>IFERROR(VLOOKUP(F802,[1]Trainingsarten!$A$9:$K$84,11,FALSE),"0")</f>
        <v>0</v>
      </c>
      <c r="L802" s="1813"/>
      <c r="M802" s="1815"/>
      <c r="N802" s="1816" t="str">
        <f>IFERROR((L802/67)/(1/(I802*24)/3.6),"")</f>
        <v/>
      </c>
      <c r="O802" s="2396"/>
      <c r="P802" s="291" t="str">
        <f>IFERROR(VLOOKUP(F802,[1]Trainingsarten!$A$9:$N$84,12,FALSE),"")</f>
        <v/>
      </c>
      <c r="Q802" s="292" t="s">
        <v>14</v>
      </c>
      <c r="R802" s="292" t="str">
        <f>IFERROR(VLOOKUP(F802,[1]Trainingsarten!$A$9:$N$84,14,FALSE),"")</f>
        <v/>
      </c>
      <c r="S802" s="293" t="str">
        <f>IFERROR(L802/J802,"")</f>
        <v/>
      </c>
      <c r="T802" s="362">
        <f>T801+(K802-T801)/7</f>
        <v>16.78538743827098</v>
      </c>
      <c r="U802" s="80">
        <f>U801+(K802-U801)/42</f>
        <v>25.077864206869531</v>
      </c>
      <c r="V802" s="294">
        <f t="shared" si="54"/>
        <v>6.1065674201111797</v>
      </c>
      <c r="W802" s="297">
        <f t="shared" si="53"/>
        <v>0.66933082099044905</v>
      </c>
    </row>
    <row r="803" spans="2:23" ht="16" thickBot="1" x14ac:dyDescent="0.25">
      <c r="B803" s="29">
        <f>AVERAGE(W797:W803)</f>
        <v>0.8385038430007562</v>
      </c>
      <c r="C803" s="133">
        <v>43891</v>
      </c>
      <c r="D803" s="315">
        <v>25</v>
      </c>
      <c r="E803" s="2185" t="s">
        <v>33</v>
      </c>
      <c r="F803" s="1848" t="s">
        <v>277</v>
      </c>
      <c r="G803" s="1820">
        <v>4.6689814814814816E-2</v>
      </c>
      <c r="H803" s="1821">
        <v>11.55</v>
      </c>
      <c r="I803" s="1822">
        <f t="shared" si="55"/>
        <v>4.0424082090748754E-3</v>
      </c>
      <c r="J803" s="1823">
        <v>128</v>
      </c>
      <c r="K803" s="1824">
        <v>69</v>
      </c>
      <c r="L803" s="1823">
        <v>203</v>
      </c>
      <c r="M803" s="1825"/>
      <c r="N803" s="1826">
        <f>IFERROR((L803/67)/(1/(I803*24)/3.6),"")</f>
        <v>1.0582180009045681</v>
      </c>
      <c r="O803" s="2397" t="s">
        <v>269</v>
      </c>
      <c r="P803" s="313">
        <f>IFERROR(VLOOKUP(F803,[1]Trainingsarten!$A$9:$N$84,12,FALSE),"")</f>
        <v>209</v>
      </c>
      <c r="Q803" s="314" t="s">
        <v>14</v>
      </c>
      <c r="R803" s="314">
        <f>IFERROR(VLOOKUP(F803,[1]Trainingsarten!$A$9:$N$84,14,FALSE),"")</f>
        <v>228.8</v>
      </c>
      <c r="S803" s="1827">
        <f>IFERROR(L803/J803,"")</f>
        <v>1.5859375</v>
      </c>
      <c r="T803" s="362">
        <f>T802+(K803-T802)/7</f>
        <v>24.24461780423227</v>
      </c>
      <c r="U803" s="80">
        <f>U802+(K803-U802)/42</f>
        <v>26.123629344801209</v>
      </c>
      <c r="V803" s="80">
        <f t="shared" si="54"/>
        <v>8.2924767685985508</v>
      </c>
      <c r="W803" s="317">
        <f t="shared" si="53"/>
        <v>0.92807233957547797</v>
      </c>
    </row>
    <row r="804" spans="2:23" ht="16" thickBot="1" x14ac:dyDescent="0.25">
      <c r="B804" s="1776">
        <f>B797+1</f>
        <v>10</v>
      </c>
      <c r="C804" s="1828">
        <v>43892</v>
      </c>
      <c r="D804" s="321"/>
      <c r="E804" s="2134"/>
      <c r="F804" s="1847"/>
      <c r="G804" s="1184"/>
      <c r="H804" s="1185" t="str">
        <f>IFERROR(VLOOKUP(F804,[1]Trainingsarten!$A$9:$K$84,10,FALSE),"")</f>
        <v/>
      </c>
      <c r="I804" s="838" t="str">
        <f t="shared" si="55"/>
        <v/>
      </c>
      <c r="J804" s="513"/>
      <c r="K804" s="512" t="str">
        <f>IFERROR(VLOOKUP(F804,[1]Trainingsarten!$A$9:$K$84,11,FALSE),"0")</f>
        <v>0</v>
      </c>
      <c r="L804" s="513"/>
      <c r="M804" s="761"/>
      <c r="N804" s="59" t="str">
        <f>IFERROR((L804/67)/(1/(I804*24)/3.6),"")</f>
        <v/>
      </c>
      <c r="O804" s="2355"/>
      <c r="P804" s="319" t="str">
        <f>IFERROR(VLOOKUP(F804,[1]Trainingsarten!$A$9:$N$84,12,FALSE),"")</f>
        <v/>
      </c>
      <c r="Q804" s="61" t="s">
        <v>14</v>
      </c>
      <c r="R804" s="61" t="str">
        <f>IFERROR(VLOOKUP(F804,[1]Trainingsarten!$A$9:$N$84,14,FALSE),"")</f>
        <v/>
      </c>
      <c r="S804" s="1789" t="str">
        <f>IFERROR(L804/J804,"")</f>
        <v/>
      </c>
      <c r="T804" s="1833">
        <f>T803+(K804-T803)/7</f>
        <v>20.78110097505623</v>
      </c>
      <c r="U804" s="1849">
        <f>U803+(K804-U803)/42</f>
        <v>25.501638169924991</v>
      </c>
      <c r="V804" s="1790">
        <f t="shared" si="54"/>
        <v>1.8790115405689392</v>
      </c>
      <c r="W804" s="65">
        <f t="shared" si="53"/>
        <v>0.81489278596871229</v>
      </c>
    </row>
    <row r="805" spans="2:23" ht="15" x14ac:dyDescent="0.2">
      <c r="B805" s="1792" t="s">
        <v>19</v>
      </c>
      <c r="C805" s="298">
        <v>43893</v>
      </c>
      <c r="D805" s="294"/>
      <c r="E805" s="2131"/>
      <c r="F805" s="831"/>
      <c r="G805" s="1810"/>
      <c r="H805" s="1811" t="str">
        <f>IFERROR(VLOOKUP(F805,[1]Trainingsarten!$A$9:$K$84,10,FALSE),"")</f>
        <v/>
      </c>
      <c r="I805" s="1812" t="str">
        <f t="shared" si="55"/>
        <v/>
      </c>
      <c r="J805" s="1813"/>
      <c r="K805" s="1814" t="str">
        <f>IFERROR(VLOOKUP(F805,[1]Trainingsarten!$A$9:$K$84,11,FALSE),"0")</f>
        <v>0</v>
      </c>
      <c r="L805" s="1813"/>
      <c r="M805" s="1815"/>
      <c r="N805" s="1816" t="str">
        <f>IFERROR((L805/67)/(1/(I805*24)/3.6),"")</f>
        <v/>
      </c>
      <c r="O805" s="2396"/>
      <c r="P805" s="291" t="str">
        <f>IFERROR(VLOOKUP(F805,[1]Trainingsarten!$A$9:$N$84,12,FALSE),"")</f>
        <v/>
      </c>
      <c r="Q805" s="292" t="s">
        <v>14</v>
      </c>
      <c r="R805" s="292" t="str">
        <f>IFERROR(VLOOKUP(F805,[1]Trainingsarten!$A$9:$N$84,14,FALSE),"")</f>
        <v/>
      </c>
      <c r="S805" s="293" t="str">
        <f>IFERROR(L805/J805,"")</f>
        <v/>
      </c>
      <c r="T805" s="362">
        <f>T804+(K805-T804)/7</f>
        <v>17.812372264333913</v>
      </c>
      <c r="U805" s="80">
        <f>U804+(K805-U804)/42</f>
        <v>24.894456308736302</v>
      </c>
      <c r="V805" s="294">
        <f t="shared" si="54"/>
        <v>4.7205371948687613</v>
      </c>
      <c r="W805" s="297">
        <f t="shared" si="53"/>
        <v>0.7155156169481377</v>
      </c>
    </row>
    <row r="806" spans="2:23" ht="16" thickBot="1" x14ac:dyDescent="0.25">
      <c r="B806" s="24">
        <f>SUM(H804:H810)</f>
        <v>35.199999999999996</v>
      </c>
      <c r="C806" s="298">
        <v>43894</v>
      </c>
      <c r="D806" s="294">
        <v>26</v>
      </c>
      <c r="E806" s="2131" t="s">
        <v>33</v>
      </c>
      <c r="F806" s="831" t="s">
        <v>271</v>
      </c>
      <c r="G806" s="1810">
        <v>4.0462962962962964E-2</v>
      </c>
      <c r="H806" s="1811">
        <v>11.11</v>
      </c>
      <c r="I806" s="1812">
        <f t="shared" si="55"/>
        <v>3.6420308697536425E-3</v>
      </c>
      <c r="J806" s="1813">
        <v>140</v>
      </c>
      <c r="K806" s="1814">
        <v>73</v>
      </c>
      <c r="L806" s="1813">
        <v>226</v>
      </c>
      <c r="M806" s="1815"/>
      <c r="N806" s="1816">
        <f>IFERROR((L806/67)/(1/(I806*24)/3.6),"")</f>
        <v>1.0614291279874259</v>
      </c>
      <c r="O806" s="2396" t="s">
        <v>269</v>
      </c>
      <c r="P806" s="291">
        <f>IFERROR(VLOOKUP(F806,[1]Trainingsarten!$A$9:$N$84,12,FALSE),"")</f>
        <v>209</v>
      </c>
      <c r="Q806" s="292" t="s">
        <v>14</v>
      </c>
      <c r="R806" s="292">
        <f>IFERROR(VLOOKUP(F806,[1]Trainingsarten!$A$9:$N$84,14,FALSE),"")</f>
        <v>228.8</v>
      </c>
      <c r="S806" s="293">
        <f>IFERROR(L806/J806,"")</f>
        <v>1.6142857142857143</v>
      </c>
      <c r="T806" s="362">
        <f>T805+(K806-T805)/7</f>
        <v>25.696319083714783</v>
      </c>
      <c r="U806" s="80">
        <f>U805+(K806-U805)/42</f>
        <v>26.039826396623532</v>
      </c>
      <c r="V806" s="294">
        <f t="shared" si="54"/>
        <v>7.0820840444023894</v>
      </c>
      <c r="W806" s="297">
        <f t="shared" si="53"/>
        <v>0.98680838698090212</v>
      </c>
    </row>
    <row r="807" spans="2:23" ht="15" x14ac:dyDescent="0.2">
      <c r="B807" s="26" t="s">
        <v>9</v>
      </c>
      <c r="C807" s="298">
        <v>43895</v>
      </c>
      <c r="D807" s="294"/>
      <c r="E807" s="2131"/>
      <c r="F807" s="831"/>
      <c r="G807" s="1810"/>
      <c r="H807" s="1811" t="str">
        <f>IFERROR(VLOOKUP(F807,[1]Trainingsarten!$A$9:$K$84,10,FALSE),"")</f>
        <v/>
      </c>
      <c r="I807" s="1812" t="str">
        <f t="shared" si="55"/>
        <v/>
      </c>
      <c r="J807" s="1813"/>
      <c r="K807" s="1814" t="str">
        <f>IFERROR(VLOOKUP(F807,[1]Trainingsarten!$A$9:$K$84,11,FALSE),"0")</f>
        <v>0</v>
      </c>
      <c r="L807" s="1813"/>
      <c r="M807" s="1815"/>
      <c r="N807" s="1816" t="str">
        <f>IFERROR((L807/67)/(1/(I807*24)/3.6),"")</f>
        <v/>
      </c>
      <c r="O807" s="2396"/>
      <c r="P807" s="291" t="str">
        <f>IFERROR(VLOOKUP(F807,[1]Trainingsarten!$A$9:$N$84,12,FALSE),"")</f>
        <v/>
      </c>
      <c r="Q807" s="292" t="s">
        <v>14</v>
      </c>
      <c r="R807" s="292" t="str">
        <f>IFERROR(VLOOKUP(F807,[1]Trainingsarten!$A$9:$N$84,14,FALSE),"")</f>
        <v/>
      </c>
      <c r="S807" s="293" t="str">
        <f>IFERROR(L807/J807,"")</f>
        <v/>
      </c>
      <c r="T807" s="362">
        <f>T806+(K807-T806)/7</f>
        <v>22.025416357469815</v>
      </c>
      <c r="U807" s="80">
        <f>U806+(K807-U806)/42</f>
        <v>25.419830530037256</v>
      </c>
      <c r="V807" s="294">
        <f t="shared" si="54"/>
        <v>0.34350731290874847</v>
      </c>
      <c r="W807" s="297">
        <f t="shared" si="53"/>
        <v>0.86646590076371899</v>
      </c>
    </row>
    <row r="808" spans="2:23" ht="16" thickBot="1" x14ac:dyDescent="0.25">
      <c r="B808" s="27">
        <f>SUM(K804:K810)</f>
        <v>229</v>
      </c>
      <c r="C808" s="298">
        <v>43896</v>
      </c>
      <c r="D808" s="294">
        <v>27</v>
      </c>
      <c r="E808" s="2131" t="s">
        <v>33</v>
      </c>
      <c r="F808" s="831" t="s">
        <v>272</v>
      </c>
      <c r="G808" s="1810">
        <v>3.408564814814815E-2</v>
      </c>
      <c r="H808" s="1811">
        <v>9.26</v>
      </c>
      <c r="I808" s="1812">
        <f t="shared" si="55"/>
        <v>3.6809555235581158E-3</v>
      </c>
      <c r="J808" s="1813">
        <v>141</v>
      </c>
      <c r="K808" s="1814">
        <v>59</v>
      </c>
      <c r="L808" s="1813">
        <v>222</v>
      </c>
      <c r="M808" s="1815"/>
      <c r="N808" s="1816">
        <f>IFERROR((L808/67)/(1/(I808*24)/3.6),"")</f>
        <v>1.0537861448696044</v>
      </c>
      <c r="O808" s="2396" t="s">
        <v>269</v>
      </c>
      <c r="P808" s="291">
        <f>IFERROR(VLOOKUP(F808,[1]Trainingsarten!$A$9:$N$84,12,FALSE),"")</f>
        <v>209</v>
      </c>
      <c r="Q808" s="292" t="s">
        <v>14</v>
      </c>
      <c r="R808" s="292">
        <f>IFERROR(VLOOKUP(F808,[1]Trainingsarten!$A$9:$N$84,14,FALSE),"")</f>
        <v>228.8</v>
      </c>
      <c r="S808" s="293">
        <f>IFERROR(L808/J808,"")</f>
        <v>1.574468085106383</v>
      </c>
      <c r="T808" s="362">
        <f>T807+(K808-T807)/7</f>
        <v>27.30749973497413</v>
      </c>
      <c r="U808" s="80">
        <f>U807+(K808-U807)/42</f>
        <v>26.21935837456018</v>
      </c>
      <c r="V808" s="294">
        <f t="shared" si="54"/>
        <v>3.3944141725674406</v>
      </c>
      <c r="W808" s="297">
        <f t="shared" si="53"/>
        <v>1.0415014488481815</v>
      </c>
    </row>
    <row r="809" spans="2:23" ht="15" x14ac:dyDescent="0.2">
      <c r="B809" s="28" t="s">
        <v>20</v>
      </c>
      <c r="C809" s="298">
        <v>43897</v>
      </c>
      <c r="D809" s="294"/>
      <c r="E809" s="2131"/>
      <c r="F809" s="831"/>
      <c r="G809" s="1810"/>
      <c r="H809" s="1811" t="str">
        <f>IFERROR(VLOOKUP(F809,[1]Trainingsarten!$A$9:$K$84,10,FALSE),"")</f>
        <v/>
      </c>
      <c r="I809" s="1812" t="str">
        <f t="shared" si="55"/>
        <v/>
      </c>
      <c r="J809" s="1813"/>
      <c r="K809" s="1814" t="str">
        <f>IFERROR(VLOOKUP(F809,[1]Trainingsarten!$A$9:$K$84,11,FALSE),"0")</f>
        <v>0</v>
      </c>
      <c r="L809" s="1813"/>
      <c r="M809" s="1815"/>
      <c r="N809" s="1816" t="str">
        <f>IFERROR((L809/67)/(1/(I809*24)/3.6),"")</f>
        <v/>
      </c>
      <c r="O809" s="2396"/>
      <c r="P809" s="291" t="str">
        <f>IFERROR(VLOOKUP(F809,[1]Trainingsarten!$A$9:$N$84,12,FALSE),"")</f>
        <v/>
      </c>
      <c r="Q809" s="292" t="s">
        <v>14</v>
      </c>
      <c r="R809" s="292" t="str">
        <f>IFERROR(VLOOKUP(F809,[1]Trainingsarten!$A$9:$N$84,14,FALSE),"")</f>
        <v/>
      </c>
      <c r="S809" s="293" t="str">
        <f>IFERROR(L809/J809,"")</f>
        <v/>
      </c>
      <c r="T809" s="362">
        <f>T808+(K809-T808)/7</f>
        <v>23.406428344263539</v>
      </c>
      <c r="U809" s="80">
        <f>U808+(K809-U808)/42</f>
        <v>25.595087937070652</v>
      </c>
      <c r="V809" s="294">
        <f t="shared" si="54"/>
        <v>-1.0881413604139496</v>
      </c>
      <c r="W809" s="297">
        <f t="shared" ref="W809:W872" si="56">T809/U809</f>
        <v>0.91448907703742766</v>
      </c>
    </row>
    <row r="810" spans="2:23" ht="16" thickBot="1" x14ac:dyDescent="0.25">
      <c r="B810" s="29">
        <f>AVERAGE(W804:W810)</f>
        <v>0.94033926439164006</v>
      </c>
      <c r="C810" s="1817">
        <v>43898</v>
      </c>
      <c r="D810" s="80">
        <v>28</v>
      </c>
      <c r="E810" s="2135" t="s">
        <v>33</v>
      </c>
      <c r="F810" s="1846" t="s">
        <v>278</v>
      </c>
      <c r="G810" s="1837">
        <v>5.4363425925925933E-2</v>
      </c>
      <c r="H810" s="1838">
        <v>14.83</v>
      </c>
      <c r="I810" s="1839">
        <f t="shared" si="55"/>
        <v>3.6657738318223825E-3</v>
      </c>
      <c r="J810" s="1840">
        <v>142</v>
      </c>
      <c r="K810" s="1841">
        <v>97</v>
      </c>
      <c r="L810" s="1840">
        <v>225</v>
      </c>
      <c r="M810" s="1842"/>
      <c r="N810" s="1843">
        <f>IFERROR((L810/67)/(1/(I810*24)/3.6),"")</f>
        <v>1.063621541651151</v>
      </c>
      <c r="O810" s="2398" t="s">
        <v>262</v>
      </c>
      <c r="P810" s="78">
        <f>IFERROR(VLOOKUP(F810,[1]Trainingsarten!$A$9:$N$84,12,FALSE),"")</f>
        <v>209</v>
      </c>
      <c r="Q810" s="79" t="s">
        <v>14</v>
      </c>
      <c r="R810" s="79">
        <f>IFERROR(VLOOKUP(F810,[1]Trainingsarten!$A$9:$N$84,14,FALSE),"")</f>
        <v>228.8</v>
      </c>
      <c r="S810" s="1827">
        <f>IFERROR(L810/J810,"")</f>
        <v>1.5845070422535212</v>
      </c>
      <c r="T810" s="1818">
        <f>T809+(K810-T809)/7</f>
        <v>33.91979572365446</v>
      </c>
      <c r="U810" s="315">
        <f>U809+(K810-U809)/42</f>
        <v>27.295204890949922</v>
      </c>
      <c r="V810" s="315">
        <f t="shared" si="54"/>
        <v>2.1886595928071131</v>
      </c>
      <c r="W810" s="82">
        <f t="shared" si="56"/>
        <v>1.2427016341944004</v>
      </c>
    </row>
    <row r="811" spans="2:23" ht="16" thickBot="1" x14ac:dyDescent="0.25">
      <c r="B811" s="1776">
        <f>B804+1</f>
        <v>11</v>
      </c>
      <c r="C811" s="1828">
        <v>43899</v>
      </c>
      <c r="D811" s="1778">
        <v>29</v>
      </c>
      <c r="E811" s="2178" t="s">
        <v>33</v>
      </c>
      <c r="F811" s="1847" t="s">
        <v>279</v>
      </c>
      <c r="G811" s="1780">
        <v>3.7071759259259256E-2</v>
      </c>
      <c r="H811" s="1781">
        <v>9.19</v>
      </c>
      <c r="I811" s="1782">
        <f t="shared" si="55"/>
        <v>4.0339237496473624E-3</v>
      </c>
      <c r="J811" s="1783">
        <v>132</v>
      </c>
      <c r="K811" s="1784">
        <v>55</v>
      </c>
      <c r="L811" s="1783">
        <v>206</v>
      </c>
      <c r="M811" s="1785"/>
      <c r="N811" s="1786">
        <f>IFERROR((L811/67)/(1/(I811*24)/3.6),"")</f>
        <v>1.071602812921248</v>
      </c>
      <c r="O811" s="2394" t="s">
        <v>262</v>
      </c>
      <c r="P811" s="1829">
        <f>IFERROR(VLOOKUP(F811,[1]Trainingsarten!$A$9:$N$84,12,FALSE),"")</f>
        <v>182</v>
      </c>
      <c r="Q811" s="1788" t="s">
        <v>14</v>
      </c>
      <c r="R811" s="1788">
        <f>IFERROR(VLOOKUP(F811,[1]Trainingsarten!$A$9:$N$84,14,FALSE),"")</f>
        <v>208</v>
      </c>
      <c r="S811" s="1789">
        <f>IFERROR(L811/J811,"")</f>
        <v>1.5606060606060606</v>
      </c>
      <c r="T811" s="1209">
        <f>T810+(K811-T810)/7</f>
        <v>36.93125347741811</v>
      </c>
      <c r="U811" s="1210">
        <f>U810+(K811-U810)/42</f>
        <v>27.954842869736829</v>
      </c>
      <c r="V811" s="1830">
        <f t="shared" si="54"/>
        <v>-6.6245908327045377</v>
      </c>
      <c r="W811" s="1834">
        <f t="shared" si="56"/>
        <v>1.3211039550288048</v>
      </c>
    </row>
    <row r="812" spans="2:23" ht="15" x14ac:dyDescent="0.2">
      <c r="B812" s="1792" t="s">
        <v>19</v>
      </c>
      <c r="C812" s="298">
        <v>43900</v>
      </c>
      <c r="D812" s="294"/>
      <c r="E812" s="2131"/>
      <c r="F812" s="831"/>
      <c r="G812" s="1810"/>
      <c r="H812" s="1811" t="str">
        <f>IFERROR(VLOOKUP(F812,[1]Trainingsarten!$A$9:$K$84,10,FALSE),"")</f>
        <v/>
      </c>
      <c r="I812" s="1812" t="str">
        <f t="shared" si="55"/>
        <v/>
      </c>
      <c r="J812" s="1813"/>
      <c r="K812" s="1814" t="str">
        <f>IFERROR(VLOOKUP(F812,[1]Trainingsarten!$A$9:$K$84,11,FALSE),"0")</f>
        <v>0</v>
      </c>
      <c r="L812" s="1813"/>
      <c r="M812" s="1815"/>
      <c r="N812" s="1816" t="str">
        <f>IFERROR((L812/67)/(1/(I812*24)/3.6),"")</f>
        <v/>
      </c>
      <c r="O812" s="2396"/>
      <c r="P812" s="291" t="str">
        <f>IFERROR(VLOOKUP(F812,[1]Trainingsarten!$A$9:$N$84,12,FALSE),"")</f>
        <v/>
      </c>
      <c r="Q812" s="292" t="s">
        <v>14</v>
      </c>
      <c r="R812" s="292" t="str">
        <f>IFERROR(VLOOKUP(F812,[1]Trainingsarten!$A$9:$N$84,14,FALSE),"")</f>
        <v/>
      </c>
      <c r="S812" s="293" t="str">
        <f>IFERROR(L812/J812,"")</f>
        <v/>
      </c>
      <c r="T812" s="362">
        <f>T811+(K812-T811)/7</f>
        <v>31.655360123501239</v>
      </c>
      <c r="U812" s="80">
        <f>U811+(K812-U811)/42</f>
        <v>27.289251372838333</v>
      </c>
      <c r="V812" s="294">
        <f t="shared" si="54"/>
        <v>-8.9764106076812809</v>
      </c>
      <c r="W812" s="297">
        <f t="shared" si="56"/>
        <v>1.159993716610658</v>
      </c>
    </row>
    <row r="813" spans="2:23" ht="16" thickBot="1" x14ac:dyDescent="0.25">
      <c r="B813" s="24">
        <f>SUM(H811:H817)</f>
        <v>42.069999999999993</v>
      </c>
      <c r="C813" s="298">
        <v>43901</v>
      </c>
      <c r="D813" s="294">
        <v>30</v>
      </c>
      <c r="E813" s="2131" t="s">
        <v>33</v>
      </c>
      <c r="F813" s="831" t="s">
        <v>270</v>
      </c>
      <c r="G813" s="1810">
        <v>3.2685185185185185E-2</v>
      </c>
      <c r="H813" s="1811">
        <v>9.2899999999999991</v>
      </c>
      <c r="I813" s="1812">
        <f t="shared" si="55"/>
        <v>3.5183191803213336E-3</v>
      </c>
      <c r="J813" s="1813">
        <v>139</v>
      </c>
      <c r="K813" s="1814">
        <v>61</v>
      </c>
      <c r="L813" s="1813">
        <v>230</v>
      </c>
      <c r="M813" s="1815"/>
      <c r="N813" s="1816">
        <f>IFERROR((L813/67)/(1/(I813*24)/3.6),"")</f>
        <v>1.0435229664379932</v>
      </c>
      <c r="O813" s="2396" t="s">
        <v>280</v>
      </c>
      <c r="P813" s="291">
        <f>IFERROR(VLOOKUP(F813,[1]Trainingsarten!$A$9:$N$84,12,FALSE),"")</f>
        <v>209</v>
      </c>
      <c r="Q813" s="292" t="s">
        <v>14</v>
      </c>
      <c r="R813" s="292">
        <f>IFERROR(VLOOKUP(F813,[1]Trainingsarten!$A$9:$N$84,14,FALSE),"")</f>
        <v>228.8</v>
      </c>
      <c r="S813" s="293">
        <f>IFERROR(L813/J813,"")</f>
        <v>1.6546762589928057</v>
      </c>
      <c r="T813" s="362">
        <f>T812+(K813-T812)/7</f>
        <v>35.847451534429631</v>
      </c>
      <c r="U813" s="80">
        <f>U812+(K813-U812)/42</f>
        <v>28.091888244913612</v>
      </c>
      <c r="V813" s="294">
        <f t="shared" si="54"/>
        <v>-4.3661087506629066</v>
      </c>
      <c r="W813" s="297">
        <f t="shared" si="56"/>
        <v>1.2760783903844648</v>
      </c>
    </row>
    <row r="814" spans="2:23" ht="15" x14ac:dyDescent="0.2">
      <c r="B814" s="26" t="s">
        <v>9</v>
      </c>
      <c r="C814" s="298">
        <v>43902</v>
      </c>
      <c r="D814" s="294"/>
      <c r="E814" s="2131"/>
      <c r="F814" s="831"/>
      <c r="G814" s="1810"/>
      <c r="H814" s="1811" t="str">
        <f>IFERROR(VLOOKUP(F814,[1]Trainingsarten!$A$9:$K$84,10,FALSE),"")</f>
        <v/>
      </c>
      <c r="I814" s="1812" t="str">
        <f t="shared" si="55"/>
        <v/>
      </c>
      <c r="J814" s="1813"/>
      <c r="K814" s="1814" t="str">
        <f>IFERROR(VLOOKUP(F814,[1]Trainingsarten!$A$9:$K$84,11,FALSE),"0")</f>
        <v>0</v>
      </c>
      <c r="L814" s="1813"/>
      <c r="M814" s="1815"/>
      <c r="N814" s="1816" t="str">
        <f>IFERROR((L814/67)/(1/(I814*24)/3.6),"")</f>
        <v/>
      </c>
      <c r="O814" s="2396"/>
      <c r="P814" s="291" t="str">
        <f>IFERROR(VLOOKUP(F814,[1]Trainingsarten!$A$9:$N$84,12,FALSE),"")</f>
        <v/>
      </c>
      <c r="Q814" s="292" t="s">
        <v>14</v>
      </c>
      <c r="R814" s="292" t="str">
        <f>IFERROR(VLOOKUP(F814,[1]Trainingsarten!$A$9:$N$84,14,FALSE),"")</f>
        <v/>
      </c>
      <c r="S814" s="293" t="str">
        <f>IFERROR(L814/J814,"")</f>
        <v/>
      </c>
      <c r="T814" s="362">
        <f>T813+(K814-T813)/7</f>
        <v>30.726387029511113</v>
      </c>
      <c r="U814" s="80">
        <f>U813+(K814-U813)/42</f>
        <v>27.423033762891858</v>
      </c>
      <c r="V814" s="294">
        <f t="shared" si="54"/>
        <v>-7.7555632895160187</v>
      </c>
      <c r="W814" s="297">
        <f t="shared" si="56"/>
        <v>1.1204590744839205</v>
      </c>
    </row>
    <row r="815" spans="2:23" ht="16" thickBot="1" x14ac:dyDescent="0.25">
      <c r="B815" s="27">
        <f>SUM(K811:K817)</f>
        <v>265</v>
      </c>
      <c r="C815" s="298">
        <v>43903</v>
      </c>
      <c r="D815" s="294">
        <v>31</v>
      </c>
      <c r="E815" s="2131" t="s">
        <v>281</v>
      </c>
      <c r="F815" s="831" t="s">
        <v>282</v>
      </c>
      <c r="G815" s="1810">
        <v>3.0671296296296294E-2</v>
      </c>
      <c r="H815" s="1811">
        <v>8.65</v>
      </c>
      <c r="I815" s="1812">
        <f t="shared" si="55"/>
        <v>3.5458146007278949E-3</v>
      </c>
      <c r="J815" s="1813">
        <v>142</v>
      </c>
      <c r="K815" s="1814">
        <v>56</v>
      </c>
      <c r="L815" s="1813">
        <v>228</v>
      </c>
      <c r="M815" s="1815"/>
      <c r="N815" s="1816">
        <f>IFERROR((L815/67)/(1/(I815*24)/3.6),"")</f>
        <v>1.0425329997411783</v>
      </c>
      <c r="O815" s="2396" t="s">
        <v>280</v>
      </c>
      <c r="P815" s="291">
        <f>IFERROR(VLOOKUP(F815,[1]Trainingsarten!$A$9:$N$84,12,FALSE),"")</f>
        <v>209</v>
      </c>
      <c r="Q815" s="292" t="s">
        <v>14</v>
      </c>
      <c r="R815" s="292">
        <f>IFERROR(VLOOKUP(F815,[1]Trainingsarten!$A$9:$N$84,14,FALSE),"")</f>
        <v>228.8</v>
      </c>
      <c r="S815" s="293">
        <f>IFERROR(L815/J815,"")</f>
        <v>1.6056338028169015</v>
      </c>
      <c r="T815" s="362">
        <f>T814+(K815-T814)/7</f>
        <v>34.336903168152382</v>
      </c>
      <c r="U815" s="80">
        <f>U814+(K815-U814)/42</f>
        <v>28.103437720918244</v>
      </c>
      <c r="V815" s="294">
        <f t="shared" si="54"/>
        <v>-3.3033532666192542</v>
      </c>
      <c r="W815" s="297">
        <f t="shared" si="56"/>
        <v>1.2218043752915815</v>
      </c>
    </row>
    <row r="816" spans="2:23" ht="15" x14ac:dyDescent="0.2">
      <c r="B816" s="28" t="s">
        <v>20</v>
      </c>
      <c r="C816" s="298">
        <v>43904</v>
      </c>
      <c r="D816" s="294"/>
      <c r="E816" s="2131"/>
      <c r="F816" s="831"/>
      <c r="G816" s="1810"/>
      <c r="H816" s="1811"/>
      <c r="I816" s="1812" t="str">
        <f t="shared" si="55"/>
        <v/>
      </c>
      <c r="J816" s="1813"/>
      <c r="K816" s="1814"/>
      <c r="L816" s="1813"/>
      <c r="M816" s="1815"/>
      <c r="N816" s="1816" t="str">
        <f>IFERROR((L816/67)/(1/(I816*24)/3.6),"")</f>
        <v/>
      </c>
      <c r="O816" s="2396"/>
      <c r="P816" s="291" t="str">
        <f>IFERROR(VLOOKUP(F816,[1]Trainingsarten!$A$9:$N$84,12,FALSE),"")</f>
        <v/>
      </c>
      <c r="Q816" s="292" t="s">
        <v>14</v>
      </c>
      <c r="R816" s="292" t="str">
        <f>IFERROR(VLOOKUP(F816,[1]Trainingsarten!$A$9:$N$84,14,FALSE),"")</f>
        <v/>
      </c>
      <c r="S816" s="293" t="str">
        <f>IFERROR(L816/J816,"")</f>
        <v/>
      </c>
      <c r="T816" s="362">
        <f>T815+(K816-T815)/7</f>
        <v>29.431631286987756</v>
      </c>
      <c r="U816" s="80">
        <f>U815+(K816-U815)/42</f>
        <v>27.43430825137257</v>
      </c>
      <c r="V816" s="294">
        <f t="shared" si="54"/>
        <v>-6.2334654472341384</v>
      </c>
      <c r="W816" s="297">
        <f t="shared" si="56"/>
        <v>1.0728038417194374</v>
      </c>
    </row>
    <row r="817" spans="2:23" ht="16" thickBot="1" x14ac:dyDescent="0.25">
      <c r="B817" s="29">
        <f>AVERAGE(W811:W817)</f>
        <v>1.2143546752911654</v>
      </c>
      <c r="C817" s="353">
        <v>43905</v>
      </c>
      <c r="D817" s="315">
        <v>32</v>
      </c>
      <c r="E817" s="2185" t="s">
        <v>281</v>
      </c>
      <c r="F817" s="1846" t="s">
        <v>278</v>
      </c>
      <c r="G817" s="1820">
        <v>5.5682870370370369E-2</v>
      </c>
      <c r="H817" s="1821">
        <v>14.94</v>
      </c>
      <c r="I817" s="1822">
        <f t="shared" si="55"/>
        <v>3.7270997570529028E-3</v>
      </c>
      <c r="J817" s="1823">
        <v>141</v>
      </c>
      <c r="K817" s="1824">
        <v>93</v>
      </c>
      <c r="L817" s="1823">
        <v>217.7</v>
      </c>
      <c r="M817" s="1825"/>
      <c r="N817" s="1826">
        <f>IFERROR((L817/67)/(1/(I817*24)/3.6),"")</f>
        <v>1.0463292972886571</v>
      </c>
      <c r="O817" s="2397" t="s">
        <v>262</v>
      </c>
      <c r="P817" s="313">
        <f>IFERROR(VLOOKUP(F817,[1]Trainingsarten!$A$9:$N$84,12,FALSE),"")</f>
        <v>209</v>
      </c>
      <c r="Q817" s="314" t="s">
        <v>14</v>
      </c>
      <c r="R817" s="314">
        <f>IFERROR(VLOOKUP(F817,[1]Trainingsarten!$A$9:$N$84,14,FALSE),"")</f>
        <v>228.8</v>
      </c>
      <c r="S817" s="1827">
        <f>IFERROR(L817/J817,"")</f>
        <v>1.5439716312056737</v>
      </c>
      <c r="T817" s="1818">
        <f>T816+(K817-T816)/7</f>
        <v>38.512826817418073</v>
      </c>
      <c r="U817" s="315">
        <f>U816+(K817-U816)/42</f>
        <v>28.995396150149414</v>
      </c>
      <c r="V817" s="315">
        <f t="shared" si="54"/>
        <v>-1.9973230356151852</v>
      </c>
      <c r="W817" s="317">
        <f t="shared" si="56"/>
        <v>1.3282393735192894</v>
      </c>
    </row>
    <row r="818" spans="2:23" ht="16" thickBot="1" x14ac:dyDescent="0.25">
      <c r="B818" s="1776">
        <f>B811+1</f>
        <v>12</v>
      </c>
      <c r="C818" s="1777">
        <v>43906</v>
      </c>
      <c r="D818" s="63"/>
      <c r="E818" s="2184"/>
      <c r="F818" s="1847"/>
      <c r="G818" s="1184"/>
      <c r="H818" s="1185" t="str">
        <f>IFERROR(VLOOKUP(F818,[1]Trainingsarten!$A$9:$K$84,10,FALSE),"")</f>
        <v/>
      </c>
      <c r="I818" s="838" t="str">
        <f t="shared" si="55"/>
        <v/>
      </c>
      <c r="J818" s="513"/>
      <c r="K818" s="512" t="str">
        <f>IFERROR(VLOOKUP(F818,[1]Trainingsarten!$A$9:$K$84,11,FALSE),"0")</f>
        <v>0</v>
      </c>
      <c r="L818" s="513"/>
      <c r="M818" s="761"/>
      <c r="N818" s="59" t="str">
        <f>IFERROR((L818/67)/(1/(I818*24)/3.6),"")</f>
        <v/>
      </c>
      <c r="O818" s="2355"/>
      <c r="P818" s="319" t="str">
        <f>IFERROR(VLOOKUP(F818,[1]Trainingsarten!$A$9:$N$84,12,FALSE),"")</f>
        <v/>
      </c>
      <c r="Q818" s="61" t="s">
        <v>14</v>
      </c>
      <c r="R818" s="61" t="str">
        <f>IFERROR(VLOOKUP(F818,[1]Trainingsarten!$A$9:$N$84,14,FALSE),"")</f>
        <v/>
      </c>
      <c r="S818" s="1789" t="str">
        <f>IFERROR(L818/J818,"")</f>
        <v/>
      </c>
      <c r="T818" s="1209">
        <f>T817+(K818-T817)/7</f>
        <v>33.010994414929776</v>
      </c>
      <c r="U818" s="1210">
        <f>U817+(K818-U817)/42</f>
        <v>28.305029575145856</v>
      </c>
      <c r="V818" s="1830">
        <f t="shared" si="54"/>
        <v>-9.5174306672686591</v>
      </c>
      <c r="W818" s="65">
        <f t="shared" si="56"/>
        <v>1.1662589621144981</v>
      </c>
    </row>
    <row r="819" spans="2:23" ht="15" x14ac:dyDescent="0.2">
      <c r="B819" s="1792" t="s">
        <v>19</v>
      </c>
      <c r="C819" s="298">
        <v>43907</v>
      </c>
      <c r="D819" s="294">
        <v>33</v>
      </c>
      <c r="E819" s="2131" t="s">
        <v>33</v>
      </c>
      <c r="F819" s="831" t="s">
        <v>283</v>
      </c>
      <c r="G819" s="1810">
        <v>3.3287037037037039E-2</v>
      </c>
      <c r="H819" s="1811">
        <v>10.09</v>
      </c>
      <c r="I819" s="1812">
        <f t="shared" si="55"/>
        <v>3.2990125903901921E-3</v>
      </c>
      <c r="J819" s="1813">
        <v>148</v>
      </c>
      <c r="K819" s="1814">
        <v>71</v>
      </c>
      <c r="L819" s="1813">
        <v>242</v>
      </c>
      <c r="M819" s="1815"/>
      <c r="N819" s="1816">
        <f>IFERROR((L819/67)/(1/(I819*24)/3.6),"")</f>
        <v>1.0295282753723949</v>
      </c>
      <c r="O819" s="2396" t="s">
        <v>280</v>
      </c>
      <c r="P819" s="291" t="str">
        <f>IFERROR(VLOOKUP(F819,[1]Trainingsarten!$A$9:$N$84,12,FALSE),"")</f>
        <v/>
      </c>
      <c r="Q819" s="292" t="s">
        <v>14</v>
      </c>
      <c r="R819" s="292" t="str">
        <f>IFERROR(VLOOKUP(F819,[1]Trainingsarten!$A$9:$N$84,14,FALSE),"")</f>
        <v/>
      </c>
      <c r="S819" s="293">
        <f>IFERROR(L819/J819,"")</f>
        <v>1.6351351351351351</v>
      </c>
      <c r="T819" s="362">
        <f>T818+(K819-T818)/7</f>
        <v>38.437995212796949</v>
      </c>
      <c r="U819" s="80">
        <f>U818+(K819-U818)/42</f>
        <v>29.321576490023336</v>
      </c>
      <c r="V819" s="294">
        <f t="shared" si="54"/>
        <v>-4.7059648397839204</v>
      </c>
      <c r="W819" s="297">
        <f t="shared" si="56"/>
        <v>1.3109116157473824</v>
      </c>
    </row>
    <row r="820" spans="2:23" ht="16" thickBot="1" x14ac:dyDescent="0.25">
      <c r="B820" s="24">
        <f>SUM(H818:H824)</f>
        <v>43.18</v>
      </c>
      <c r="C820" s="298">
        <v>43908</v>
      </c>
      <c r="D820" s="294"/>
      <c r="E820" s="2131"/>
      <c r="F820" s="831"/>
      <c r="G820" s="1810"/>
      <c r="H820" s="1811" t="str">
        <f>IFERROR(VLOOKUP(F820,[1]Trainingsarten!$A$9:$K$84,10,FALSE),"")</f>
        <v/>
      </c>
      <c r="I820" s="1812" t="str">
        <f t="shared" si="55"/>
        <v/>
      </c>
      <c r="J820" s="1813"/>
      <c r="K820" s="1814" t="str">
        <f>IFERROR(VLOOKUP(F820,[1]Trainingsarten!$A$9:$K$84,11,FALSE),"0")</f>
        <v>0</v>
      </c>
      <c r="L820" s="1813"/>
      <c r="M820" s="1815"/>
      <c r="N820" s="1816" t="str">
        <f>IFERROR((L820/67)/(1/(I820*24)/3.6),"")</f>
        <v/>
      </c>
      <c r="O820" s="2396"/>
      <c r="P820" s="291" t="str">
        <f>IFERROR(VLOOKUP(F820,[1]Trainingsarten!$A$9:$N$84,12,FALSE),"")</f>
        <v/>
      </c>
      <c r="Q820" s="292" t="s">
        <v>14</v>
      </c>
      <c r="R820" s="292" t="str">
        <f>IFERROR(VLOOKUP(F820,[1]Trainingsarten!$A$9:$N$84,14,FALSE),"")</f>
        <v/>
      </c>
      <c r="S820" s="293" t="str">
        <f>IFERROR(L820/J820,"")</f>
        <v/>
      </c>
      <c r="T820" s="362">
        <f>T819+(K820-T819)/7</f>
        <v>32.946853039540244</v>
      </c>
      <c r="U820" s="80">
        <f>U819+(K820-U819)/42</f>
        <v>28.623443716451352</v>
      </c>
      <c r="V820" s="294">
        <f t="shared" si="54"/>
        <v>-9.1164187227736129</v>
      </c>
      <c r="W820" s="297">
        <f t="shared" si="56"/>
        <v>1.1510443455342869</v>
      </c>
    </row>
    <row r="821" spans="2:23" ht="15" x14ac:dyDescent="0.2">
      <c r="B821" s="26" t="s">
        <v>9</v>
      </c>
      <c r="C821" s="298">
        <v>43909</v>
      </c>
      <c r="D821" s="294">
        <v>34</v>
      </c>
      <c r="E821" s="2131" t="s">
        <v>281</v>
      </c>
      <c r="F821" s="831" t="s">
        <v>270</v>
      </c>
      <c r="G821" s="1810">
        <v>3.498842592592593E-2</v>
      </c>
      <c r="H821" s="1811">
        <v>9.35</v>
      </c>
      <c r="I821" s="1812">
        <f t="shared" si="55"/>
        <v>3.7420776391364633E-3</v>
      </c>
      <c r="J821" s="1813">
        <v>145</v>
      </c>
      <c r="K821" s="1814">
        <v>58</v>
      </c>
      <c r="L821" s="1813">
        <v>217</v>
      </c>
      <c r="M821" s="1815"/>
      <c r="N821" s="1816">
        <f>IFERROR((L821/67)/(1/(I821*24)/3.6),"")</f>
        <v>1.0471561976215182</v>
      </c>
      <c r="O821" s="2396" t="s">
        <v>269</v>
      </c>
      <c r="P821" s="291">
        <f>IFERROR(VLOOKUP(F821,[1]Trainingsarten!$A$9:$N$84,12,FALSE),"")</f>
        <v>209</v>
      </c>
      <c r="Q821" s="292" t="s">
        <v>14</v>
      </c>
      <c r="R821" s="292">
        <f>IFERROR(VLOOKUP(F821,[1]Trainingsarten!$A$9:$N$84,14,FALSE),"")</f>
        <v>228.8</v>
      </c>
      <c r="S821" s="293">
        <f>IFERROR(L821/J821,"")</f>
        <v>1.4965517241379311</v>
      </c>
      <c r="T821" s="362">
        <f>T820+(K821-T820)/7</f>
        <v>36.52587403389164</v>
      </c>
      <c r="U821" s="80">
        <f>U820+(K821-U820)/42</f>
        <v>29.322885532726318</v>
      </c>
      <c r="V821" s="294">
        <f t="shared" si="54"/>
        <v>-4.3234093230888924</v>
      </c>
      <c r="W821" s="297">
        <f t="shared" si="56"/>
        <v>1.2456439184038113</v>
      </c>
    </row>
    <row r="822" spans="2:23" ht="16" thickBot="1" x14ac:dyDescent="0.25">
      <c r="B822" s="27">
        <f>SUM(K818:K824)</f>
        <v>276</v>
      </c>
      <c r="C822" s="298">
        <v>43910</v>
      </c>
      <c r="D822" s="294">
        <v>35</v>
      </c>
      <c r="E822" s="2131" t="s">
        <v>281</v>
      </c>
      <c r="F822" s="831" t="s">
        <v>279</v>
      </c>
      <c r="G822" s="1810">
        <v>3.1354166666666662E-2</v>
      </c>
      <c r="H822" s="1811">
        <v>7.96</v>
      </c>
      <c r="I822" s="1812">
        <f t="shared" si="55"/>
        <v>3.9389656616415402E-3</v>
      </c>
      <c r="J822" s="1813">
        <v>134</v>
      </c>
      <c r="K822" s="1814">
        <v>48</v>
      </c>
      <c r="L822" s="1813">
        <v>207.6</v>
      </c>
      <c r="M822" s="1815"/>
      <c r="N822" s="1816">
        <f>IFERROR((L822/67)/(1/(I822*24)/3.6),"")</f>
        <v>1.0545046126153153</v>
      </c>
      <c r="O822" s="2396" t="s">
        <v>269</v>
      </c>
      <c r="P822" s="291">
        <f>IFERROR(VLOOKUP(F822,[1]Trainingsarten!$A$9:$N$84,12,FALSE),"")</f>
        <v>182</v>
      </c>
      <c r="Q822" s="292" t="s">
        <v>14</v>
      </c>
      <c r="R822" s="292">
        <f>IFERROR(VLOOKUP(F822,[1]Trainingsarten!$A$9:$N$84,14,FALSE),"")</f>
        <v>208</v>
      </c>
      <c r="S822" s="293">
        <f>IFERROR(L822/J822,"")</f>
        <v>1.5492537313432835</v>
      </c>
      <c r="T822" s="362">
        <f>T821+(K822-T821)/7</f>
        <v>38.165034886192835</v>
      </c>
      <c r="U822" s="80">
        <f>U821+(K822-U821)/42</f>
        <v>29.767578734328072</v>
      </c>
      <c r="V822" s="294">
        <f t="shared" si="54"/>
        <v>-7.2029885011653221</v>
      </c>
      <c r="W822" s="297">
        <f t="shared" si="56"/>
        <v>1.2821007454724824</v>
      </c>
    </row>
    <row r="823" spans="2:23" ht="15" x14ac:dyDescent="0.2">
      <c r="B823" s="28" t="s">
        <v>20</v>
      </c>
      <c r="C823" s="298">
        <v>43911</v>
      </c>
      <c r="D823" s="294"/>
      <c r="E823" s="2131"/>
      <c r="F823" s="831"/>
      <c r="G823" s="1810"/>
      <c r="H823" s="1811" t="str">
        <f>IFERROR(VLOOKUP(F823,[1]Trainingsarten!$A$9:$K$84,10,FALSE),"")</f>
        <v/>
      </c>
      <c r="I823" s="1812" t="str">
        <f t="shared" si="55"/>
        <v/>
      </c>
      <c r="J823" s="1813"/>
      <c r="K823" s="1814" t="str">
        <f>IFERROR(VLOOKUP(F823,[1]Trainingsarten!$A$9:$K$84,11,FALSE),"0")</f>
        <v>0</v>
      </c>
      <c r="L823" s="1813"/>
      <c r="M823" s="1815"/>
      <c r="N823" s="1816" t="str">
        <f>IFERROR((L823/67)/(1/(I823*24)/3.6),"")</f>
        <v/>
      </c>
      <c r="O823" s="2396"/>
      <c r="P823" s="291" t="str">
        <f>IFERROR(VLOOKUP(F823,[1]Trainingsarten!$A$9:$N$84,12,FALSE),"")</f>
        <v/>
      </c>
      <c r="Q823" s="292" t="s">
        <v>14</v>
      </c>
      <c r="R823" s="292" t="str">
        <f>IFERROR(VLOOKUP(F823,[1]Trainingsarten!$A$9:$N$84,14,FALSE),"")</f>
        <v/>
      </c>
      <c r="S823" s="293" t="str">
        <f>IFERROR(L823/J823,"")</f>
        <v/>
      </c>
      <c r="T823" s="362">
        <f>T822+(K823-T822)/7</f>
        <v>32.712887045308143</v>
      </c>
      <c r="U823" s="80">
        <f>U822+(K823-U822)/42</f>
        <v>29.058826859701213</v>
      </c>
      <c r="V823" s="294">
        <f t="shared" si="54"/>
        <v>-8.3974561518647626</v>
      </c>
      <c r="W823" s="297">
        <f t="shared" si="56"/>
        <v>1.1257469960246187</v>
      </c>
    </row>
    <row r="824" spans="2:23" ht="16" thickBot="1" x14ac:dyDescent="0.25">
      <c r="B824" s="29">
        <f>AVERAGE(W818:W824)</f>
        <v>1.2363787274117553</v>
      </c>
      <c r="C824" s="353">
        <v>43912</v>
      </c>
      <c r="D824" s="80">
        <v>36</v>
      </c>
      <c r="E824" s="2135" t="s">
        <v>281</v>
      </c>
      <c r="F824" s="1846" t="s">
        <v>284</v>
      </c>
      <c r="G824" s="1837">
        <v>5.8854166666666673E-2</v>
      </c>
      <c r="H824" s="1838">
        <v>15.78</v>
      </c>
      <c r="I824" s="1839">
        <f t="shared" si="55"/>
        <v>3.7296683565694977E-3</v>
      </c>
      <c r="J824" s="1840">
        <v>140</v>
      </c>
      <c r="K824" s="1841">
        <v>99</v>
      </c>
      <c r="L824" s="1840">
        <v>218.7</v>
      </c>
      <c r="M824" s="1842"/>
      <c r="N824" s="1843">
        <f>IFERROR((L824/67)/(1/(I824*24)/3.6),"")</f>
        <v>1.051859996594972</v>
      </c>
      <c r="O824" s="2398" t="s">
        <v>262</v>
      </c>
      <c r="P824" s="78">
        <f>IFERROR(VLOOKUP(F824,[1]Trainingsarten!$A$9:$N$84,12,FALSE),"")</f>
        <v>209</v>
      </c>
      <c r="Q824" s="79" t="s">
        <v>14</v>
      </c>
      <c r="R824" s="79">
        <f>IFERROR(VLOOKUP(F824,[1]Trainingsarten!$A$9:$N$84,14,FALSE),"")</f>
        <v>228.8</v>
      </c>
      <c r="S824" s="1827">
        <f>IFERROR(L824/J824,"")</f>
        <v>1.5621428571428571</v>
      </c>
      <c r="T824" s="1818">
        <f>T823+(K824-T823)/7</f>
        <v>42.182474610264123</v>
      </c>
      <c r="U824" s="315">
        <f>U823+(K824-U823)/42</f>
        <v>30.724092886851185</v>
      </c>
      <c r="V824" s="315">
        <f t="shared" si="54"/>
        <v>-3.6540601856069301</v>
      </c>
      <c r="W824" s="82">
        <f t="shared" si="56"/>
        <v>1.3729445085852059</v>
      </c>
    </row>
    <row r="825" spans="2:23" ht="16" thickBot="1" x14ac:dyDescent="0.25">
      <c r="B825" s="1776">
        <f>B818+1</f>
        <v>13</v>
      </c>
      <c r="C825" s="1777">
        <v>43913</v>
      </c>
      <c r="D825" s="1830"/>
      <c r="E825" s="2182"/>
      <c r="F825" s="1847"/>
      <c r="G825" s="1780"/>
      <c r="H825" s="1781" t="str">
        <f>IFERROR(VLOOKUP(F825,[1]Trainingsarten!$A$9:$K$84,10,FALSE),"")</f>
        <v/>
      </c>
      <c r="I825" s="1782" t="str">
        <f t="shared" si="55"/>
        <v/>
      </c>
      <c r="J825" s="1783"/>
      <c r="K825" s="1784" t="str">
        <f>IFERROR(VLOOKUP(F825,[1]Trainingsarten!$A$9:$K$84,11,FALSE),"0")</f>
        <v>0</v>
      </c>
      <c r="L825" s="1783"/>
      <c r="M825" s="1785"/>
      <c r="N825" s="1786" t="str">
        <f>IFERROR((L825/67)/(1/(I825*24)/3.6),"")</f>
        <v/>
      </c>
      <c r="O825" s="2394"/>
      <c r="P825" s="1829" t="str">
        <f>IFERROR(VLOOKUP(F825,[1]Trainingsarten!$A$9:$N$84,12,FALSE),"")</f>
        <v/>
      </c>
      <c r="Q825" s="1788" t="s">
        <v>14</v>
      </c>
      <c r="R825" s="1788" t="str">
        <f>IFERROR(VLOOKUP(F825,[1]Trainingsarten!$A$9:$N$84,14,FALSE),"")</f>
        <v/>
      </c>
      <c r="S825" s="1789" t="str">
        <f>IFERROR(L825/J825,"")</f>
        <v/>
      </c>
      <c r="T825" s="1209">
        <f>T824+(K825-T824)/7</f>
        <v>36.156406808797819</v>
      </c>
      <c r="U825" s="1210">
        <f>U824+(K825-U824)/42</f>
        <v>29.992566865735682</v>
      </c>
      <c r="V825" s="1830">
        <f t="shared" si="54"/>
        <v>-11.458381723412938</v>
      </c>
      <c r="W825" s="1834">
        <f t="shared" si="56"/>
        <v>1.2055122514406686</v>
      </c>
    </row>
    <row r="826" spans="2:23" ht="15" x14ac:dyDescent="0.2">
      <c r="B826" s="1792" t="s">
        <v>19</v>
      </c>
      <c r="C826" s="298">
        <v>43914</v>
      </c>
      <c r="D826" s="294">
        <v>37</v>
      </c>
      <c r="E826" s="2131" t="s">
        <v>281</v>
      </c>
      <c r="F826" s="831" t="s">
        <v>270</v>
      </c>
      <c r="G826" s="1810">
        <v>3.4004629629629628E-2</v>
      </c>
      <c r="H826" s="1811">
        <v>9.33</v>
      </c>
      <c r="I826" s="1812">
        <f t="shared" si="55"/>
        <v>3.6446548370449761E-3</v>
      </c>
      <c r="J826" s="1813">
        <v>137</v>
      </c>
      <c r="K826" s="1814">
        <v>59</v>
      </c>
      <c r="L826" s="1813">
        <v>222.1</v>
      </c>
      <c r="M826" s="1815"/>
      <c r="N826" s="1816">
        <f>IFERROR((L826/67)/(1/(I826*24)/3.6),"")</f>
        <v>1.0438639599430501</v>
      </c>
      <c r="O826" s="2396" t="s">
        <v>269</v>
      </c>
      <c r="P826" s="291">
        <f>IFERROR(VLOOKUP(F826,[1]Trainingsarten!$A$9:$N$84,12,FALSE),"")</f>
        <v>209</v>
      </c>
      <c r="Q826" s="292" t="s">
        <v>14</v>
      </c>
      <c r="R826" s="292">
        <f>IFERROR(VLOOKUP(F826,[1]Trainingsarten!$A$9:$N$84,14,FALSE),"")</f>
        <v>228.8</v>
      </c>
      <c r="S826" s="293">
        <f>IFERROR(L826/J826,"")</f>
        <v>1.6211678832116787</v>
      </c>
      <c r="T826" s="362">
        <f>T825+(K826-T825)/7</f>
        <v>39.419777264683844</v>
      </c>
      <c r="U826" s="80">
        <f>U825+(K826-U825)/42</f>
        <v>30.683220035599117</v>
      </c>
      <c r="V826" s="294">
        <f t="shared" ref="V826:V889" si="57">U825-T825</f>
        <v>-6.1638399430621362</v>
      </c>
      <c r="W826" s="297">
        <f t="shared" si="56"/>
        <v>1.2847340409171022</v>
      </c>
    </row>
    <row r="827" spans="2:23" ht="16" thickBot="1" x14ac:dyDescent="0.25">
      <c r="B827" s="24">
        <f>SUM(H825:H831)</f>
        <v>49.27</v>
      </c>
      <c r="C827" s="298">
        <v>43915</v>
      </c>
      <c r="D827" s="294"/>
      <c r="E827" s="2131"/>
      <c r="F827" s="831"/>
      <c r="G827" s="1810"/>
      <c r="H827" s="1811" t="str">
        <f>IFERROR(VLOOKUP(F827,[1]Trainingsarten!$A$9:$K$84,10,FALSE),"")</f>
        <v/>
      </c>
      <c r="I827" s="1812" t="str">
        <f t="shared" si="55"/>
        <v/>
      </c>
      <c r="J827" s="1813"/>
      <c r="K827" s="1814" t="str">
        <f>IFERROR(VLOOKUP(F827,[1]Trainingsarten!$A$9:$K$84,11,FALSE),"0")</f>
        <v>0</v>
      </c>
      <c r="L827" s="1813"/>
      <c r="M827" s="1815"/>
      <c r="N827" s="1816" t="str">
        <f>IFERROR((L827/67)/(1/(I827*24)/3.6),"")</f>
        <v/>
      </c>
      <c r="O827" s="2396"/>
      <c r="P827" s="291" t="str">
        <f>IFERROR(VLOOKUP(F827,[1]Trainingsarten!$A$9:$N$84,12,FALSE),"")</f>
        <v/>
      </c>
      <c r="Q827" s="292" t="s">
        <v>14</v>
      </c>
      <c r="R827" s="292" t="str">
        <f>IFERROR(VLOOKUP(F827,[1]Trainingsarten!$A$9:$N$84,14,FALSE),"")</f>
        <v/>
      </c>
      <c r="S827" s="293" t="str">
        <f>IFERROR(L827/J827,"")</f>
        <v/>
      </c>
      <c r="T827" s="362">
        <f>T826+(K827-T826)/7</f>
        <v>33.788380512586151</v>
      </c>
      <c r="U827" s="80">
        <f>U826+(K827-U826)/42</f>
        <v>29.95266717760866</v>
      </c>
      <c r="V827" s="294">
        <f t="shared" si="57"/>
        <v>-8.7365572290847275</v>
      </c>
      <c r="W827" s="297">
        <f t="shared" si="56"/>
        <v>1.1280591578784311</v>
      </c>
    </row>
    <row r="828" spans="2:23" ht="15" x14ac:dyDescent="0.2">
      <c r="B828" s="26" t="s">
        <v>9</v>
      </c>
      <c r="C828" s="298">
        <v>43916</v>
      </c>
      <c r="D828" s="294">
        <v>38</v>
      </c>
      <c r="E828" s="2131" t="s">
        <v>33</v>
      </c>
      <c r="F828" s="831" t="s">
        <v>261</v>
      </c>
      <c r="G828" s="1810">
        <v>2.8576388888888887E-2</v>
      </c>
      <c r="H828" s="1811">
        <v>8.84</v>
      </c>
      <c r="I828" s="1812">
        <f t="shared" si="55"/>
        <v>3.2326231774761184E-3</v>
      </c>
      <c r="J828" s="1813">
        <v>151</v>
      </c>
      <c r="K828" s="1814">
        <v>63</v>
      </c>
      <c r="L828" s="1813">
        <v>249.2</v>
      </c>
      <c r="M828" s="1815"/>
      <c r="N828" s="1816">
        <f>IFERROR((L828/67)/(1/(I828*24)/3.6),"")</f>
        <v>1.0388242047680152</v>
      </c>
      <c r="O828" s="2396" t="s">
        <v>280</v>
      </c>
      <c r="P828" s="291">
        <f>IFERROR(VLOOKUP(F828,[1]Trainingsarten!$A$9:$N$84,12,FALSE),"")</f>
        <v>248</v>
      </c>
      <c r="Q828" s="292" t="s">
        <v>14</v>
      </c>
      <c r="R828" s="292">
        <f>IFERROR(VLOOKUP(F828,[1]Trainingsarten!$A$9:$N$84,14,FALSE),"")</f>
        <v>273</v>
      </c>
      <c r="S828" s="293">
        <f>IFERROR(L828/J828,"")</f>
        <v>1.6503311258278146</v>
      </c>
      <c r="T828" s="362">
        <f>T827+(K828-T827)/7</f>
        <v>37.961469010788129</v>
      </c>
      <c r="U828" s="80">
        <f>U827+(K828-U827)/42</f>
        <v>30.739508435284645</v>
      </c>
      <c r="V828" s="294">
        <f t="shared" si="57"/>
        <v>-3.8357133349774912</v>
      </c>
      <c r="W828" s="297">
        <f t="shared" si="56"/>
        <v>1.2349406657138891</v>
      </c>
    </row>
    <row r="829" spans="2:23" ht="16" thickBot="1" x14ac:dyDescent="0.25">
      <c r="B829" s="27">
        <f>SUM(K825:K831)</f>
        <v>315</v>
      </c>
      <c r="C829" s="298">
        <v>43917</v>
      </c>
      <c r="D829" s="294">
        <v>39</v>
      </c>
      <c r="E829" s="2131" t="s">
        <v>281</v>
      </c>
      <c r="F829" s="831" t="s">
        <v>279</v>
      </c>
      <c r="G829" s="1810">
        <v>3.5428240740740739E-2</v>
      </c>
      <c r="H829" s="1811">
        <v>9.16</v>
      </c>
      <c r="I829" s="1812">
        <f t="shared" si="55"/>
        <v>3.867711871259906E-3</v>
      </c>
      <c r="J829" s="1813">
        <v>135</v>
      </c>
      <c r="K829" s="1814">
        <v>56</v>
      </c>
      <c r="L829" s="1813">
        <v>211.4</v>
      </c>
      <c r="M829" s="1815"/>
      <c r="N829" s="1816">
        <f>IFERROR((L829/67)/(1/(I829*24)/3.6),"")</f>
        <v>1.0543821286580199</v>
      </c>
      <c r="O829" s="2396" t="s">
        <v>269</v>
      </c>
      <c r="P829" s="291">
        <f>IFERROR(VLOOKUP(F829,[1]Trainingsarten!$A$9:$N$84,12,FALSE),"")</f>
        <v>182</v>
      </c>
      <c r="Q829" s="292" t="s">
        <v>14</v>
      </c>
      <c r="R829" s="292">
        <f>IFERROR(VLOOKUP(F829,[1]Trainingsarten!$A$9:$N$84,14,FALSE),"")</f>
        <v>208</v>
      </c>
      <c r="S829" s="293">
        <f>IFERROR(L829/J829,"")</f>
        <v>1.5659259259259259</v>
      </c>
      <c r="T829" s="362">
        <f>T828+(K829-T828)/7</f>
        <v>40.538402009246965</v>
      </c>
      <c r="U829" s="80">
        <f>U828+(K829-U828)/42</f>
        <v>31.340948710635011</v>
      </c>
      <c r="V829" s="294">
        <f t="shared" si="57"/>
        <v>-7.2219605755034841</v>
      </c>
      <c r="W829" s="297">
        <f t="shared" si="56"/>
        <v>1.2934644188192987</v>
      </c>
    </row>
    <row r="830" spans="2:23" ht="15" x14ac:dyDescent="0.2">
      <c r="B830" s="28" t="s">
        <v>20</v>
      </c>
      <c r="C830" s="298">
        <v>43918</v>
      </c>
      <c r="D830" s="294">
        <v>40</v>
      </c>
      <c r="E830" s="2131" t="s">
        <v>281</v>
      </c>
      <c r="F830" s="831" t="s">
        <v>272</v>
      </c>
      <c r="G830" s="1810">
        <v>3.876157407407408E-2</v>
      </c>
      <c r="H830" s="1811">
        <v>10.37</v>
      </c>
      <c r="I830" s="1812">
        <f t="shared" si="55"/>
        <v>3.7378567091681855E-3</v>
      </c>
      <c r="J830" s="1813">
        <v>136</v>
      </c>
      <c r="K830" s="1814">
        <v>65</v>
      </c>
      <c r="L830" s="1813">
        <v>217.9</v>
      </c>
      <c r="M830" s="1815"/>
      <c r="N830" s="1816">
        <f>IFERROR((L830/67)/(1/(I830*24)/3.6),"")</f>
        <v>1.0503131881575734</v>
      </c>
      <c r="O830" s="2396" t="s">
        <v>269</v>
      </c>
      <c r="P830" s="291">
        <f>IFERROR(VLOOKUP(F830,[1]Trainingsarten!$A$9:$N$84,12,FALSE),"")</f>
        <v>209</v>
      </c>
      <c r="Q830" s="292" t="s">
        <v>14</v>
      </c>
      <c r="R830" s="292">
        <f>IFERROR(VLOOKUP(F830,[1]Trainingsarten!$A$9:$N$84,14,FALSE),"")</f>
        <v>228.8</v>
      </c>
      <c r="S830" s="293">
        <f>IFERROR(L830/J830,"")</f>
        <v>1.6022058823529413</v>
      </c>
      <c r="T830" s="362">
        <f>T829+(K830-T829)/7</f>
        <v>44.032916007925969</v>
      </c>
      <c r="U830" s="80">
        <f>U829+(K830-U829)/42</f>
        <v>32.142354693715127</v>
      </c>
      <c r="V830" s="294">
        <f t="shared" si="57"/>
        <v>-9.1974532986119542</v>
      </c>
      <c r="W830" s="297">
        <f t="shared" si="56"/>
        <v>1.3699343569416784</v>
      </c>
    </row>
    <row r="831" spans="2:23" ht="16" thickBot="1" x14ac:dyDescent="0.25">
      <c r="B831" s="29">
        <f>AVERAGE(W825:W831)</f>
        <v>1.2811468258238461</v>
      </c>
      <c r="C831" s="353">
        <v>43919</v>
      </c>
      <c r="D831" s="315">
        <v>41</v>
      </c>
      <c r="E831" s="2185" t="s">
        <v>281</v>
      </c>
      <c r="F831" s="1846" t="s">
        <v>272</v>
      </c>
      <c r="G831" s="1820">
        <v>4.2905092592592592E-2</v>
      </c>
      <c r="H831" s="1821">
        <v>11.57</v>
      </c>
      <c r="I831" s="1822">
        <f t="shared" si="55"/>
        <v>3.7083053234738626E-3</v>
      </c>
      <c r="J831" s="1823">
        <v>138</v>
      </c>
      <c r="K831" s="1824">
        <v>72</v>
      </c>
      <c r="L831" s="1823">
        <v>219.5</v>
      </c>
      <c r="M831" s="1825"/>
      <c r="N831" s="1826">
        <f>IFERROR((L831/67)/(1/(I831*24)/3.6),"")</f>
        <v>1.0496607283375687</v>
      </c>
      <c r="O831" s="2397" t="s">
        <v>262</v>
      </c>
      <c r="P831" s="313">
        <f>IFERROR(VLOOKUP(F831,[1]Trainingsarten!$A$9:$N$84,12,FALSE),"")</f>
        <v>209</v>
      </c>
      <c r="Q831" s="314" t="s">
        <v>14</v>
      </c>
      <c r="R831" s="314">
        <f>IFERROR(VLOOKUP(F831,[1]Trainingsarten!$A$9:$N$84,14,FALSE),"")</f>
        <v>228.8</v>
      </c>
      <c r="S831" s="1827">
        <f>IFERROR(L831/J831,"")</f>
        <v>1.5905797101449275</v>
      </c>
      <c r="T831" s="1818">
        <f>T830+(K831-T830)/7</f>
        <v>48.028213721079403</v>
      </c>
      <c r="U831" s="315">
        <f>U830+(K831-U830)/42</f>
        <v>33.091346248626671</v>
      </c>
      <c r="V831" s="315">
        <f t="shared" si="57"/>
        <v>-11.890561314210842</v>
      </c>
      <c r="W831" s="317">
        <f t="shared" si="56"/>
        <v>1.4513828890558549</v>
      </c>
    </row>
    <row r="832" spans="2:23" ht="16" thickBot="1" x14ac:dyDescent="0.25">
      <c r="B832" s="1776">
        <f>B825+1</f>
        <v>14</v>
      </c>
      <c r="C832" s="1777">
        <v>43920</v>
      </c>
      <c r="D832" s="63"/>
      <c r="E832" s="2184"/>
      <c r="F832" s="1847"/>
      <c r="G832" s="925"/>
      <c r="H832" s="1500" t="str">
        <f>IFERROR(VLOOKUP(F832,[1]Trainingsarten!$A$9:$K$84,10,FALSE),"")</f>
        <v/>
      </c>
      <c r="I832" s="838" t="str">
        <f t="shared" si="55"/>
        <v/>
      </c>
      <c r="J832" s="57"/>
      <c r="K832" s="56" t="str">
        <f>IFERROR(VLOOKUP(F832,[1]Trainingsarten!$A$9:$K$84,11,FALSE),"0")</f>
        <v>0</v>
      </c>
      <c r="L832" s="57"/>
      <c r="M832" s="839"/>
      <c r="N832" s="59" t="str">
        <f>IFERROR((L832/67)/(1/(I832*24)/3.6),"")</f>
        <v/>
      </c>
      <c r="O832" s="2377"/>
      <c r="P832" s="319" t="str">
        <f>IFERROR(VLOOKUP(F832,[1]Trainingsarten!$A$9:$N$84,12,FALSE),"")</f>
        <v/>
      </c>
      <c r="Q832" s="61" t="s">
        <v>14</v>
      </c>
      <c r="R832" s="61" t="str">
        <f>IFERROR(VLOOKUP(F832,[1]Trainingsarten!$A$9:$N$84,14,FALSE),"")</f>
        <v/>
      </c>
      <c r="S832" s="1789" t="str">
        <f>IFERROR(L832/J832,"")</f>
        <v/>
      </c>
      <c r="T832" s="1833">
        <f>T831+(K832-T831)/7</f>
        <v>41.167040332353771</v>
      </c>
      <c r="U832" s="1849">
        <f>U831+(K832-U831)/42</f>
        <v>32.303457052230797</v>
      </c>
      <c r="V832" s="1830">
        <f t="shared" si="57"/>
        <v>-14.936867472452732</v>
      </c>
      <c r="W832" s="65">
        <f t="shared" si="56"/>
        <v>1.2743849757563603</v>
      </c>
    </row>
    <row r="833" spans="2:23" ht="15" x14ac:dyDescent="0.2">
      <c r="B833" s="1792" t="s">
        <v>19</v>
      </c>
      <c r="C833" s="298">
        <v>43921</v>
      </c>
      <c r="D833" s="294"/>
      <c r="E833" s="2131"/>
      <c r="F833" s="831"/>
      <c r="G833" s="1850"/>
      <c r="H833" s="1851" t="str">
        <f>IFERROR(VLOOKUP(F833,[1]Trainingsarten!$A$9:$K$84,10,FALSE),"")</f>
        <v/>
      </c>
      <c r="I833" s="1812" t="str">
        <f t="shared" si="55"/>
        <v/>
      </c>
      <c r="J833" s="1852"/>
      <c r="K833" s="1853" t="str">
        <f>IFERROR(VLOOKUP(F833,[1]Trainingsarten!$A$9:$K$84,11,FALSE),"0")</f>
        <v>0</v>
      </c>
      <c r="L833" s="1852"/>
      <c r="M833" s="1854"/>
      <c r="N833" s="1816" t="str">
        <f>IFERROR((L833/67)/(1/(I833*24)/3.6),"")</f>
        <v/>
      </c>
      <c r="O833" s="2399"/>
      <c r="P833" s="291" t="str">
        <f>IFERROR(VLOOKUP(F833,[1]Trainingsarten!$A$9:$N$84,12,FALSE),"")</f>
        <v/>
      </c>
      <c r="Q833" s="292" t="s">
        <v>14</v>
      </c>
      <c r="R833" s="292" t="str">
        <f>IFERROR(VLOOKUP(F833,[1]Trainingsarten!$A$9:$N$84,14,FALSE),"")</f>
        <v/>
      </c>
      <c r="S833" s="293" t="str">
        <f>IFERROR(L833/J833,"")</f>
        <v/>
      </c>
      <c r="T833" s="362">
        <f>T832+(K833-T832)/7</f>
        <v>35.286034570588946</v>
      </c>
      <c r="U833" s="80">
        <f>U832+(K833-U832)/42</f>
        <v>31.534327122415778</v>
      </c>
      <c r="V833" s="294">
        <f t="shared" si="57"/>
        <v>-8.8635832801229739</v>
      </c>
      <c r="W833" s="297">
        <f t="shared" si="56"/>
        <v>1.118972173834853</v>
      </c>
    </row>
    <row r="834" spans="2:23" ht="16" thickBot="1" x14ac:dyDescent="0.25">
      <c r="B834" s="24">
        <f>SUM(H832:H838)</f>
        <v>33.950000000000003</v>
      </c>
      <c r="C834" s="298">
        <v>43922</v>
      </c>
      <c r="D834" s="294">
        <v>42</v>
      </c>
      <c r="E834" s="2131" t="s">
        <v>281</v>
      </c>
      <c r="F834" s="831" t="s">
        <v>270</v>
      </c>
      <c r="G834" s="1850">
        <v>3.5335648148148151E-2</v>
      </c>
      <c r="H834" s="1851">
        <v>9.64</v>
      </c>
      <c r="I834" s="1812">
        <f t="shared" si="55"/>
        <v>3.6655236668203472E-3</v>
      </c>
      <c r="J834" s="1852">
        <v>142</v>
      </c>
      <c r="K834" s="1853">
        <v>64</v>
      </c>
      <c r="L834" s="1852">
        <v>222</v>
      </c>
      <c r="M834" s="1854"/>
      <c r="N834" s="1816">
        <f>IFERROR((L834/67)/(1/(I834*24)/3.6),"")</f>
        <v>1.0493683037096673</v>
      </c>
      <c r="O834" s="2399" t="s">
        <v>269</v>
      </c>
      <c r="P834" s="291">
        <f>IFERROR(VLOOKUP(F834,[1]Trainingsarten!$A$9:$N$84,12,FALSE),"")</f>
        <v>209</v>
      </c>
      <c r="Q834" s="292" t="s">
        <v>14</v>
      </c>
      <c r="R834" s="292">
        <f>IFERROR(VLOOKUP(F834,[1]Trainingsarten!$A$9:$N$84,14,FALSE),"")</f>
        <v>228.8</v>
      </c>
      <c r="S834" s="293">
        <f>IFERROR(L834/J834,"")</f>
        <v>1.5633802816901408</v>
      </c>
      <c r="T834" s="362">
        <f>T833+(K834-T833)/7</f>
        <v>39.388029631933385</v>
      </c>
      <c r="U834" s="80">
        <f>U833+(K834-U833)/42</f>
        <v>32.307319333786829</v>
      </c>
      <c r="V834" s="294">
        <f t="shared" si="57"/>
        <v>-3.7517074481731676</v>
      </c>
      <c r="W834" s="297">
        <f t="shared" si="56"/>
        <v>1.2191673727241612</v>
      </c>
    </row>
    <row r="835" spans="2:23" ht="15" x14ac:dyDescent="0.2">
      <c r="B835" s="26" t="s">
        <v>9</v>
      </c>
      <c r="C835" s="298">
        <v>43923</v>
      </c>
      <c r="D835" s="294"/>
      <c r="E835" s="2131"/>
      <c r="F835" s="831"/>
      <c r="G835" s="1810"/>
      <c r="H835" s="1811" t="str">
        <f>IFERROR(VLOOKUP(F835,[1]Trainingsarten!$A$9:$K$84,10,FALSE),"")</f>
        <v/>
      </c>
      <c r="I835" s="1812" t="str">
        <f t="shared" si="55"/>
        <v/>
      </c>
      <c r="J835" s="1813"/>
      <c r="K835" s="1814" t="str">
        <f>IFERROR(VLOOKUP(F835,[1]Trainingsarten!$A$9:$K$84,11,FALSE),"0")</f>
        <v>0</v>
      </c>
      <c r="L835" s="1813"/>
      <c r="M835" s="1815"/>
      <c r="N835" s="1816" t="str">
        <f>IFERROR((L835/67)/(1/(I835*24)/3.6),"")</f>
        <v/>
      </c>
      <c r="O835" s="2396"/>
      <c r="P835" s="291" t="str">
        <f>IFERROR(VLOOKUP(F835,[1]Trainingsarten!$A$9:$N$84,12,FALSE),"")</f>
        <v/>
      </c>
      <c r="Q835" s="292" t="s">
        <v>14</v>
      </c>
      <c r="R835" s="292" t="str">
        <f>IFERROR(VLOOKUP(F835,[1]Trainingsarten!$A$9:$N$84,14,FALSE),"")</f>
        <v/>
      </c>
      <c r="S835" s="293" t="str">
        <f>IFERROR(L835/J835,"")</f>
        <v/>
      </c>
      <c r="T835" s="362">
        <f>T834+(K835-T834)/7</f>
        <v>33.761168255942898</v>
      </c>
      <c r="U835" s="80">
        <f>U834+(K835-U834)/42</f>
        <v>31.538097444887143</v>
      </c>
      <c r="V835" s="294">
        <f t="shared" si="57"/>
        <v>-7.0807102981465562</v>
      </c>
      <c r="W835" s="297">
        <f t="shared" si="56"/>
        <v>1.0704884248309707</v>
      </c>
    </row>
    <row r="836" spans="2:23" ht="16" thickBot="1" x14ac:dyDescent="0.25">
      <c r="B836" s="27">
        <f>SUM(K832:K838)</f>
        <v>219</v>
      </c>
      <c r="C836" s="298">
        <v>43924</v>
      </c>
      <c r="D836" s="294">
        <v>43</v>
      </c>
      <c r="E836" s="2131" t="s">
        <v>33</v>
      </c>
      <c r="F836" s="831" t="s">
        <v>270</v>
      </c>
      <c r="G836" s="1810">
        <v>3.4305555555555554E-2</v>
      </c>
      <c r="H836" s="1811">
        <v>9.7100000000000009</v>
      </c>
      <c r="I836" s="1812">
        <f t="shared" si="55"/>
        <v>3.5330129305412516E-3</v>
      </c>
      <c r="J836" s="1813">
        <v>141</v>
      </c>
      <c r="K836" s="1814">
        <v>64</v>
      </c>
      <c r="L836" s="1813">
        <v>231.3</v>
      </c>
      <c r="M836" s="1815"/>
      <c r="N836" s="1816">
        <f>IFERROR((L836/67)/(1/(I836*24)/3.6),"")</f>
        <v>1.0538038950458828</v>
      </c>
      <c r="O836" s="2396" t="s">
        <v>269</v>
      </c>
      <c r="P836" s="291">
        <f>IFERROR(VLOOKUP(F836,[1]Trainingsarten!$A$9:$N$84,12,FALSE),"")</f>
        <v>209</v>
      </c>
      <c r="Q836" s="292" t="s">
        <v>14</v>
      </c>
      <c r="R836" s="292">
        <f>IFERROR(VLOOKUP(F836,[1]Trainingsarten!$A$9:$N$84,14,FALSE),"")</f>
        <v>228.8</v>
      </c>
      <c r="S836" s="293">
        <f>IFERROR(L836/J836,"")</f>
        <v>1.6404255319148937</v>
      </c>
      <c r="T836" s="362">
        <f>T835+(K836-T835)/7</f>
        <v>38.081001362236769</v>
      </c>
      <c r="U836" s="80">
        <f>U835+(K836-U835)/42</f>
        <v>32.310999886675546</v>
      </c>
      <c r="V836" s="294">
        <f t="shared" si="57"/>
        <v>-2.2230708110557558</v>
      </c>
      <c r="W836" s="297">
        <f t="shared" si="56"/>
        <v>1.178577001510271</v>
      </c>
    </row>
    <row r="837" spans="2:23" ht="15" x14ac:dyDescent="0.2">
      <c r="B837" s="28" t="s">
        <v>20</v>
      </c>
      <c r="C837" s="298">
        <v>43925</v>
      </c>
      <c r="D837" s="294"/>
      <c r="E837" s="2131"/>
      <c r="F837" s="831"/>
      <c r="G837" s="1810"/>
      <c r="H837" s="1811" t="str">
        <f>IFERROR(VLOOKUP(F837,[1]Trainingsarten!$A$9:$K$84,10,FALSE),"")</f>
        <v/>
      </c>
      <c r="I837" s="1812" t="str">
        <f t="shared" si="55"/>
        <v/>
      </c>
      <c r="J837" s="1813"/>
      <c r="K837" s="1814" t="str">
        <f>IFERROR(VLOOKUP(F837,[1]Trainingsarten!$A$9:$K$84,11,FALSE),"0")</f>
        <v>0</v>
      </c>
      <c r="L837" s="1813"/>
      <c r="M837" s="1815"/>
      <c r="N837" s="1816" t="str">
        <f>IFERROR((L837/67)/(1/(I837*24)/3.6),"")</f>
        <v/>
      </c>
      <c r="O837" s="2396"/>
      <c r="P837" s="291" t="str">
        <f>IFERROR(VLOOKUP(F837,[1]Trainingsarten!$A$9:$N$84,12,FALSE),"")</f>
        <v/>
      </c>
      <c r="Q837" s="292" t="s">
        <v>14</v>
      </c>
      <c r="R837" s="292" t="str">
        <f>IFERROR(VLOOKUP(F837,[1]Trainingsarten!$A$9:$N$84,14,FALSE),"")</f>
        <v/>
      </c>
      <c r="S837" s="293" t="str">
        <f>IFERROR(L837/J837,"")</f>
        <v/>
      </c>
      <c r="T837" s="362">
        <f>T836+(K837-T836)/7</f>
        <v>32.64085831048866</v>
      </c>
      <c r="U837" s="80">
        <f>U836+(K837-U836)/42</f>
        <v>31.541690365564225</v>
      </c>
      <c r="V837" s="294">
        <f t="shared" si="57"/>
        <v>-5.770001475561223</v>
      </c>
      <c r="W837" s="297">
        <f t="shared" si="56"/>
        <v>1.0348480988870672</v>
      </c>
    </row>
    <row r="838" spans="2:23" ht="16" thickBot="1" x14ac:dyDescent="0.25">
      <c r="B838" s="29">
        <f>AVERAGE(W832:W838)</f>
        <v>1.162828335617758</v>
      </c>
      <c r="C838" s="353">
        <v>43926</v>
      </c>
      <c r="D838" s="80">
        <v>44</v>
      </c>
      <c r="E838" s="2135" t="s">
        <v>281</v>
      </c>
      <c r="F838" s="1846" t="s">
        <v>278</v>
      </c>
      <c r="G838" s="1837">
        <v>5.4201388888888889E-2</v>
      </c>
      <c r="H838" s="1838">
        <v>14.6</v>
      </c>
      <c r="I838" s="1839">
        <f t="shared" si="55"/>
        <v>3.7124238964992393E-3</v>
      </c>
      <c r="J838" s="1840">
        <v>136</v>
      </c>
      <c r="K838" s="1841">
        <v>91</v>
      </c>
      <c r="L838" s="1840">
        <v>219</v>
      </c>
      <c r="M838" s="1842"/>
      <c r="N838" s="1843">
        <f>IFERROR((L838/67)/(1/(I838*24)/3.6),"")</f>
        <v>1.0484328358208956</v>
      </c>
      <c r="O838" s="2398" t="s">
        <v>262</v>
      </c>
      <c r="P838" s="78">
        <f>IFERROR(VLOOKUP(F838,[1]Trainingsarten!$A$9:$N$84,12,FALSE),"")</f>
        <v>209</v>
      </c>
      <c r="Q838" s="79" t="s">
        <v>14</v>
      </c>
      <c r="R838" s="79">
        <f>IFERROR(VLOOKUP(F838,[1]Trainingsarten!$A$9:$N$84,14,FALSE),"")</f>
        <v>228.8</v>
      </c>
      <c r="S838" s="1827">
        <f>IFERROR(L838/J838,"")</f>
        <v>1.6102941176470589</v>
      </c>
      <c r="T838" s="1818">
        <f>T837+(K838-T837)/7</f>
        <v>40.977878551847425</v>
      </c>
      <c r="U838" s="315">
        <f>U837+(K838-U837)/42</f>
        <v>32.957364404479364</v>
      </c>
      <c r="V838" s="315">
        <f t="shared" si="57"/>
        <v>-1.0991679449244351</v>
      </c>
      <c r="W838" s="82">
        <f t="shared" si="56"/>
        <v>1.243360301780623</v>
      </c>
    </row>
    <row r="839" spans="2:23" ht="16" thickBot="1" x14ac:dyDescent="0.25">
      <c r="B839" s="1776">
        <f>B832+1</f>
        <v>15</v>
      </c>
      <c r="C839" s="1777">
        <v>43927</v>
      </c>
      <c r="D839" s="1830"/>
      <c r="E839" s="2182"/>
      <c r="F839" s="1847"/>
      <c r="G839" s="1780"/>
      <c r="H839" s="1855" t="str">
        <f>IFERROR(VLOOKUP(F839,[1]Trainingsarten!$A$9:$K$84,10,FALSE),"")</f>
        <v/>
      </c>
      <c r="I839" s="1782" t="str">
        <f t="shared" si="55"/>
        <v/>
      </c>
      <c r="J839" s="1783"/>
      <c r="K839" s="1784" t="str">
        <f>IFERROR(VLOOKUP(F839,[1]Trainingsarten!$A$9:$K$84,11,FALSE),"0")</f>
        <v>0</v>
      </c>
      <c r="L839" s="1783"/>
      <c r="M839" s="1785"/>
      <c r="N839" s="1786" t="str">
        <f>IFERROR((L839/67)/(1/(I839*24)/3.6),"")</f>
        <v/>
      </c>
      <c r="O839" s="2394"/>
      <c r="P839" s="1829" t="str">
        <f>IFERROR(VLOOKUP(F839,[1]Trainingsarten!$A$9:$N$84,12,FALSE),"")</f>
        <v/>
      </c>
      <c r="Q839" s="1788" t="s">
        <v>14</v>
      </c>
      <c r="R839" s="1788" t="str">
        <f>IFERROR(VLOOKUP(F839,[1]Trainingsarten!$A$9:$N$84,14,FALSE),"")</f>
        <v/>
      </c>
      <c r="S839" s="1789" t="str">
        <f>IFERROR(L839/J839,"")</f>
        <v/>
      </c>
      <c r="T839" s="1209">
        <f>T838+(K839-T838)/7</f>
        <v>35.123895901583509</v>
      </c>
      <c r="U839" s="1210">
        <f>U838+(K839-U838)/42</f>
        <v>32.172665251991759</v>
      </c>
      <c r="V839" s="1830">
        <f t="shared" si="57"/>
        <v>-8.0205141473680612</v>
      </c>
      <c r="W839" s="1834">
        <f t="shared" si="56"/>
        <v>1.0917309966854252</v>
      </c>
    </row>
    <row r="840" spans="2:23" ht="15" x14ac:dyDescent="0.2">
      <c r="B840" s="1792" t="s">
        <v>19</v>
      </c>
      <c r="C840" s="298">
        <v>43928</v>
      </c>
      <c r="D840" s="295">
        <v>45</v>
      </c>
      <c r="E840" s="2111" t="s">
        <v>281</v>
      </c>
      <c r="F840" s="831" t="s">
        <v>270</v>
      </c>
      <c r="G840" s="1810">
        <v>3.5995370370370372E-2</v>
      </c>
      <c r="H840" s="1856">
        <v>9.6999999999999993</v>
      </c>
      <c r="I840" s="1812">
        <f t="shared" si="55"/>
        <v>3.7108629247804511E-3</v>
      </c>
      <c r="J840" s="1813"/>
      <c r="K840" s="1814">
        <v>60</v>
      </c>
      <c r="L840" s="1813">
        <v>218</v>
      </c>
      <c r="M840" s="1815"/>
      <c r="N840" s="1816">
        <f>IFERROR((L840/67)/(1/(I840*24)/3.6),"")</f>
        <v>1.0432066471764891</v>
      </c>
      <c r="O840" s="2396" t="s">
        <v>269</v>
      </c>
      <c r="P840" s="291">
        <f>IFERROR(VLOOKUP(F840,[1]Trainingsarten!$A$9:$N$84,12,FALSE),"")</f>
        <v>209</v>
      </c>
      <c r="Q840" s="292" t="s">
        <v>14</v>
      </c>
      <c r="R840" s="292">
        <f>IFERROR(VLOOKUP(F840,[1]Trainingsarten!$A$9:$N$84,14,FALSE),"")</f>
        <v>228.8</v>
      </c>
      <c r="S840" s="293" t="str">
        <f>IFERROR(L840/J840,"")</f>
        <v/>
      </c>
      <c r="T840" s="362">
        <f>T839+(K840-T839)/7</f>
        <v>38.677625058500148</v>
      </c>
      <c r="U840" s="80">
        <f>U839+(K840-U839)/42</f>
        <v>32.835220841230054</v>
      </c>
      <c r="V840" s="294">
        <f t="shared" si="57"/>
        <v>-2.95123064959175</v>
      </c>
      <c r="W840" s="297">
        <f t="shared" si="56"/>
        <v>1.1779310163778156</v>
      </c>
    </row>
    <row r="841" spans="2:23" ht="16" thickBot="1" x14ac:dyDescent="0.25">
      <c r="B841" s="24">
        <f>SUM(H839:H845)</f>
        <v>45.7</v>
      </c>
      <c r="C841" s="298">
        <v>43929</v>
      </c>
      <c r="D841" s="295"/>
      <c r="E841" s="2111"/>
      <c r="F841" s="831"/>
      <c r="G841" s="1810"/>
      <c r="H841" s="1856" t="str">
        <f>IFERROR(VLOOKUP(F841,[1]Trainingsarten!$A$9:$K$84,10,FALSE),"")</f>
        <v/>
      </c>
      <c r="I841" s="1812" t="str">
        <f t="shared" si="55"/>
        <v/>
      </c>
      <c r="J841" s="1813"/>
      <c r="K841" s="1814" t="str">
        <f>IFERROR(VLOOKUP(F841,[1]Trainingsarten!$A$9:$K$84,11,FALSE),"0")</f>
        <v>0</v>
      </c>
      <c r="L841" s="1813"/>
      <c r="M841" s="1815"/>
      <c r="N841" s="1816" t="str">
        <f>IFERROR((L841/67)/(1/(I841*24)/3.6),"")</f>
        <v/>
      </c>
      <c r="O841" s="2396"/>
      <c r="P841" s="291" t="str">
        <f>IFERROR(VLOOKUP(F841,[1]Trainingsarten!$A$9:$N$84,12,FALSE),"")</f>
        <v/>
      </c>
      <c r="Q841" s="292" t="s">
        <v>14</v>
      </c>
      <c r="R841" s="292" t="str">
        <f>IFERROR(VLOOKUP(F841,[1]Trainingsarten!$A$9:$N$84,14,FALSE),"")</f>
        <v/>
      </c>
      <c r="S841" s="293" t="str">
        <f>IFERROR(L841/J841,"")</f>
        <v/>
      </c>
      <c r="T841" s="362">
        <f>T840+(K841-T840)/7</f>
        <v>33.152250050142982</v>
      </c>
      <c r="U841" s="80">
        <f>U840+(K841-U840)/42</f>
        <v>32.053429868819812</v>
      </c>
      <c r="V841" s="294">
        <f t="shared" si="57"/>
        <v>-5.8424042172700936</v>
      </c>
      <c r="W841" s="297">
        <f t="shared" si="56"/>
        <v>1.0342808924293014</v>
      </c>
    </row>
    <row r="842" spans="2:23" ht="15" x14ac:dyDescent="0.2">
      <c r="B842" s="26" t="s">
        <v>9</v>
      </c>
      <c r="C842" s="298">
        <v>43930</v>
      </c>
      <c r="D842" s="295">
        <v>46</v>
      </c>
      <c r="E842" s="2111" t="s">
        <v>33</v>
      </c>
      <c r="F842" s="831" t="s">
        <v>261</v>
      </c>
      <c r="G842" s="1810">
        <v>3.0706018518518521E-2</v>
      </c>
      <c r="H842" s="1856">
        <v>9.73</v>
      </c>
      <c r="I842" s="1812">
        <f t="shared" si="55"/>
        <v>3.1558086863842259E-3</v>
      </c>
      <c r="J842" s="1813">
        <v>156</v>
      </c>
      <c r="K842" s="1814">
        <v>70</v>
      </c>
      <c r="L842" s="1813">
        <v>253.6</v>
      </c>
      <c r="M842" s="1815"/>
      <c r="N842" s="1816">
        <f>IFERROR((L842/67)/(1/(I842*24)/3.6),"")</f>
        <v>1.032045527756899</v>
      </c>
      <c r="O842" s="2396" t="s">
        <v>280</v>
      </c>
      <c r="P842" s="291">
        <f>IFERROR(VLOOKUP(F842,[1]Trainingsarten!$A$9:$N$84,12,FALSE),"")</f>
        <v>248</v>
      </c>
      <c r="Q842" s="292" t="s">
        <v>14</v>
      </c>
      <c r="R842" s="292">
        <f>IFERROR(VLOOKUP(F842,[1]Trainingsarten!$A$9:$N$84,14,FALSE),"")</f>
        <v>273</v>
      </c>
      <c r="S842" s="293">
        <f>IFERROR(L842/J842,"")</f>
        <v>1.6256410256410256</v>
      </c>
      <c r="T842" s="362">
        <f>T841+(K842-T841)/7</f>
        <v>38.416214328693982</v>
      </c>
      <c r="U842" s="80">
        <f>U841+(K842-U841)/42</f>
        <v>32.95691963384791</v>
      </c>
      <c r="V842" s="294">
        <f t="shared" si="57"/>
        <v>-1.0988201813231697</v>
      </c>
      <c r="W842" s="297">
        <f t="shared" si="56"/>
        <v>1.1656494222002225</v>
      </c>
    </row>
    <row r="843" spans="2:23" ht="16" thickBot="1" x14ac:dyDescent="0.25">
      <c r="B843" s="27">
        <f>SUM(K839:K845)</f>
        <v>294</v>
      </c>
      <c r="C843" s="298">
        <v>43931</v>
      </c>
      <c r="D843" s="295">
        <v>47</v>
      </c>
      <c r="E843" s="2111" t="s">
        <v>281</v>
      </c>
      <c r="F843" s="831" t="s">
        <v>270</v>
      </c>
      <c r="G843" s="1810">
        <v>3.6284722222222225E-2</v>
      </c>
      <c r="H843" s="1856">
        <v>9.56</v>
      </c>
      <c r="I843" s="1812">
        <f t="shared" si="55"/>
        <v>3.7954730357973037E-3</v>
      </c>
      <c r="J843" s="1813">
        <v>141</v>
      </c>
      <c r="K843" s="1814">
        <v>59</v>
      </c>
      <c r="L843" s="1813">
        <v>216</v>
      </c>
      <c r="M843" s="1815"/>
      <c r="N843" s="1816">
        <f>IFERROR((L843/67)/(1/(I843*24)/3.6),"")</f>
        <v>1.0572035221382627</v>
      </c>
      <c r="O843" s="2396" t="s">
        <v>269</v>
      </c>
      <c r="P843" s="291">
        <f>IFERROR(VLOOKUP(F843,[1]Trainingsarten!$A$9:$N$84,12,FALSE),"")</f>
        <v>209</v>
      </c>
      <c r="Q843" s="292" t="s">
        <v>14</v>
      </c>
      <c r="R843" s="292">
        <f>IFERROR(VLOOKUP(F843,[1]Trainingsarten!$A$9:$N$84,14,FALSE),"")</f>
        <v>228.8</v>
      </c>
      <c r="S843" s="293">
        <f>IFERROR(L843/J843,"")</f>
        <v>1.5319148936170213</v>
      </c>
      <c r="T843" s="362">
        <f>T842+(K843-T842)/7</f>
        <v>41.356755138880558</v>
      </c>
      <c r="U843" s="80">
        <f>U842+(K843-U842)/42</f>
        <v>33.576992975899152</v>
      </c>
      <c r="V843" s="294">
        <f t="shared" si="57"/>
        <v>-5.4592946948460721</v>
      </c>
      <c r="W843" s="297">
        <f t="shared" si="56"/>
        <v>1.2316991926157757</v>
      </c>
    </row>
    <row r="844" spans="2:23" ht="15" x14ac:dyDescent="0.2">
      <c r="B844" s="28" t="s">
        <v>20</v>
      </c>
      <c r="C844" s="298">
        <v>43932</v>
      </c>
      <c r="D844" s="295"/>
      <c r="E844" s="2111"/>
      <c r="F844" s="831"/>
      <c r="G844" s="1810"/>
      <c r="H844" s="1856" t="str">
        <f>IFERROR(VLOOKUP(F844,[1]Trainingsarten!$A$9:$K$84,10,FALSE),"")</f>
        <v/>
      </c>
      <c r="I844" s="1812" t="str">
        <f t="shared" ref="I844:I907" si="58">IFERROR(G844/H844,"")</f>
        <v/>
      </c>
      <c r="J844" s="1813"/>
      <c r="K844" s="1814" t="str">
        <f>IFERROR(VLOOKUP(F844,[1]Trainingsarten!$A$9:$K$84,11,FALSE),"0")</f>
        <v>0</v>
      </c>
      <c r="L844" s="1813"/>
      <c r="M844" s="1815"/>
      <c r="N844" s="1816" t="str">
        <f>IFERROR((L844/67)/(1/(I844*24)/3.6),"")</f>
        <v/>
      </c>
      <c r="O844" s="2396"/>
      <c r="P844" s="291" t="str">
        <f>IFERROR(VLOOKUP(F844,[1]Trainingsarten!$A$9:$N$84,12,FALSE),"")</f>
        <v/>
      </c>
      <c r="Q844" s="292" t="s">
        <v>14</v>
      </c>
      <c r="R844" s="292" t="str">
        <f>IFERROR(VLOOKUP(F844,[1]Trainingsarten!$A$9:$N$84,14,FALSE),"")</f>
        <v/>
      </c>
      <c r="S844" s="293" t="str">
        <f>IFERROR(L844/J844,"")</f>
        <v/>
      </c>
      <c r="T844" s="362">
        <f>T843+(K844-T843)/7</f>
        <v>35.448647261897619</v>
      </c>
      <c r="U844" s="80">
        <f>U843+(K844-U843)/42</f>
        <v>32.777540762187265</v>
      </c>
      <c r="V844" s="294">
        <f t="shared" si="57"/>
        <v>-7.779762162981406</v>
      </c>
      <c r="W844" s="297">
        <f t="shared" si="56"/>
        <v>1.0814919740040958</v>
      </c>
    </row>
    <row r="845" spans="2:23" ht="16" thickBot="1" x14ac:dyDescent="0.25">
      <c r="B845" s="29">
        <f>AVERAGE(W839:W845)</f>
        <v>1.1569125059134626</v>
      </c>
      <c r="C845" s="353">
        <v>43933</v>
      </c>
      <c r="D845" s="45">
        <v>48</v>
      </c>
      <c r="E845" s="2109" t="s">
        <v>281</v>
      </c>
      <c r="F845" s="833" t="s">
        <v>285</v>
      </c>
      <c r="G845" s="1665">
        <v>6.3495370370370369E-2</v>
      </c>
      <c r="H845" s="1857">
        <v>16.71</v>
      </c>
      <c r="I845" s="1667">
        <f t="shared" si="58"/>
        <v>3.7998426313806321E-3</v>
      </c>
      <c r="J845" s="1668">
        <v>140</v>
      </c>
      <c r="K845" s="1669">
        <v>105</v>
      </c>
      <c r="L845" s="1668">
        <v>214</v>
      </c>
      <c r="M845" s="1670"/>
      <c r="N845" s="40">
        <f>IFERROR((L845/67)/(1/(I845*24)/3.6),"")</f>
        <v>1.0486204524951541</v>
      </c>
      <c r="O845" s="2388" t="s">
        <v>262</v>
      </c>
      <c r="P845" s="313">
        <f>IFERROR(VLOOKUP(F845,[1]Trainingsarten!$A$9:$N$84,12,FALSE),"")</f>
        <v>209</v>
      </c>
      <c r="Q845" s="314" t="s">
        <v>14</v>
      </c>
      <c r="R845" s="314">
        <f>IFERROR(VLOOKUP(F845,[1]Trainingsarten!$A$9:$N$84,14,FALSE),"")</f>
        <v>228.8</v>
      </c>
      <c r="S845" s="43">
        <f>IFERROR(L845/J845,"")</f>
        <v>1.5285714285714285</v>
      </c>
      <c r="T845" s="45">
        <f>T844+(K845-T844)/7</f>
        <v>45.384554795912244</v>
      </c>
      <c r="U845" s="315">
        <f>U844+(K845-U844)/42</f>
        <v>34.497123124992328</v>
      </c>
      <c r="V845" s="315">
        <f t="shared" si="57"/>
        <v>-2.6711064997103549</v>
      </c>
      <c r="W845" s="317">
        <f t="shared" si="56"/>
        <v>1.3156040470816024</v>
      </c>
    </row>
    <row r="846" spans="2:23" ht="16" thickBot="1" x14ac:dyDescent="0.25">
      <c r="B846" s="1776">
        <f>B839+1</f>
        <v>16</v>
      </c>
      <c r="C846" s="1777">
        <v>43934</v>
      </c>
      <c r="D846" s="50"/>
      <c r="E846" s="2101"/>
      <c r="F846" s="1847"/>
      <c r="G846" s="1184"/>
      <c r="H846" s="1185" t="str">
        <f>IFERROR(VLOOKUP(F846,[1]Trainingsarten!$A$9:$K$84,10,FALSE),"")</f>
        <v/>
      </c>
      <c r="I846" s="838" t="str">
        <f t="shared" si="58"/>
        <v/>
      </c>
      <c r="J846" s="513"/>
      <c r="K846" s="512" t="str">
        <f>IFERROR(VLOOKUP(F846,[1]Trainingsarten!$A$9:$K$84,11,FALSE),"0")</f>
        <v>0</v>
      </c>
      <c r="L846" s="513"/>
      <c r="M846" s="761"/>
      <c r="N846" s="59" t="str">
        <f>IFERROR((L846/67)/(1/(I846*24)/3.6),"")</f>
        <v/>
      </c>
      <c r="O846" s="2355"/>
      <c r="P846" s="319" t="str">
        <f>IFERROR(VLOOKUP(F846,[1]Trainingsarten!$A$9:$N$84,12,FALSE),"")</f>
        <v/>
      </c>
      <c r="Q846" s="61" t="s">
        <v>14</v>
      </c>
      <c r="R846" s="61" t="str">
        <f>IFERROR(VLOOKUP(F846,[1]Trainingsarten!$A$9:$N$84,14,FALSE),"")</f>
        <v/>
      </c>
      <c r="S846" s="1789" t="str">
        <f>IFERROR(L846/J846,"")</f>
        <v/>
      </c>
      <c r="T846" s="1209">
        <f>T845+(K846-T845)/7</f>
        <v>38.901046967924778</v>
      </c>
      <c r="U846" s="1210">
        <f>U845+(K846-U845)/42</f>
        <v>33.675763050587747</v>
      </c>
      <c r="V846" s="1830">
        <f t="shared" si="57"/>
        <v>-10.887431670919916</v>
      </c>
      <c r="W846" s="65">
        <f t="shared" si="56"/>
        <v>1.1551645291448216</v>
      </c>
    </row>
    <row r="847" spans="2:23" ht="15" x14ac:dyDescent="0.2">
      <c r="B847" s="1792" t="s">
        <v>19</v>
      </c>
      <c r="C847" s="298">
        <v>43935</v>
      </c>
      <c r="D847" s="295">
        <v>49</v>
      </c>
      <c r="E847" s="2111" t="s">
        <v>281</v>
      </c>
      <c r="F847" s="831" t="s">
        <v>270</v>
      </c>
      <c r="G847" s="1810">
        <v>3.6249999999999998E-2</v>
      </c>
      <c r="H847" s="1811">
        <v>9.83</v>
      </c>
      <c r="I847" s="1812">
        <f t="shared" si="58"/>
        <v>3.687690742624618E-3</v>
      </c>
      <c r="J847" s="1813">
        <v>138</v>
      </c>
      <c r="K847" s="1814">
        <v>60</v>
      </c>
      <c r="L847" s="1813">
        <v>219</v>
      </c>
      <c r="M847" s="1815"/>
      <c r="N847" s="1816">
        <f>IFERROR((L847/67)/(1/(I847*24)/3.6),"")</f>
        <v>1.0414478978454622</v>
      </c>
      <c r="O847" s="2396" t="s">
        <v>269</v>
      </c>
      <c r="P847" s="291">
        <f>IFERROR(VLOOKUP(F847,[1]Trainingsarten!$A$9:$N$84,12,FALSE),"")</f>
        <v>209</v>
      </c>
      <c r="Q847" s="292" t="s">
        <v>14</v>
      </c>
      <c r="R847" s="292">
        <f>IFERROR(VLOOKUP(F847,[1]Trainingsarten!$A$9:$N$84,14,FALSE),"")</f>
        <v>228.8</v>
      </c>
      <c r="S847" s="293">
        <f>IFERROR(L847/J847,"")</f>
        <v>1.5869565217391304</v>
      </c>
      <c r="T847" s="362">
        <f>T846+(K847-T846)/7</f>
        <v>41.915183115364094</v>
      </c>
      <c r="U847" s="80">
        <f>U846+(K847-U846)/42</f>
        <v>34.302530597002324</v>
      </c>
      <c r="V847" s="294">
        <f t="shared" si="57"/>
        <v>-5.2252839173370305</v>
      </c>
      <c r="W847" s="297">
        <f t="shared" si="56"/>
        <v>1.221926848715559</v>
      </c>
    </row>
    <row r="848" spans="2:23" ht="16" thickBot="1" x14ac:dyDescent="0.25">
      <c r="B848" s="24">
        <f>SUM(H846:H852)</f>
        <v>45.7</v>
      </c>
      <c r="C848" s="298">
        <v>43936</v>
      </c>
      <c r="D848" s="295"/>
      <c r="E848" s="2111"/>
      <c r="F848" s="831"/>
      <c r="G848" s="1810"/>
      <c r="H848" s="1811" t="str">
        <f>IFERROR(VLOOKUP(F848,[1]Trainingsarten!$A$9:$K$84,10,FALSE),"")</f>
        <v/>
      </c>
      <c r="I848" s="1812" t="str">
        <f t="shared" si="58"/>
        <v/>
      </c>
      <c r="J848" s="1813"/>
      <c r="K848" s="1814" t="str">
        <f>IFERROR(VLOOKUP(F848,[1]Trainingsarten!$A$9:$K$84,11,FALSE),"0")</f>
        <v>0</v>
      </c>
      <c r="L848" s="1813"/>
      <c r="M848" s="1815"/>
      <c r="N848" s="1816" t="str">
        <f>IFERROR((L848/67)/(1/(I848*24)/3.6),"")</f>
        <v/>
      </c>
      <c r="O848" s="2396"/>
      <c r="P848" s="291" t="str">
        <f>IFERROR(VLOOKUP(F848,[1]Trainingsarten!$A$9:$N$84,12,FALSE),"")</f>
        <v/>
      </c>
      <c r="Q848" s="292" t="s">
        <v>14</v>
      </c>
      <c r="R848" s="292" t="str">
        <f>IFERROR(VLOOKUP(F848,[1]Trainingsarten!$A$9:$N$84,14,FALSE),"")</f>
        <v/>
      </c>
      <c r="S848" s="293" t="str">
        <f>IFERROR(L848/J848,"")</f>
        <v/>
      </c>
      <c r="T848" s="362">
        <f>T847+(K848-T847)/7</f>
        <v>35.92729981316922</v>
      </c>
      <c r="U848" s="80">
        <f>U847+(K848-U847)/42</f>
        <v>33.48580367802608</v>
      </c>
      <c r="V848" s="294">
        <f t="shared" si="57"/>
        <v>-7.6126525183617701</v>
      </c>
      <c r="W848" s="297">
        <f t="shared" si="56"/>
        <v>1.0729113793600029</v>
      </c>
    </row>
    <row r="849" spans="2:23" ht="15" x14ac:dyDescent="0.2">
      <c r="B849" s="26" t="s">
        <v>9</v>
      </c>
      <c r="C849" s="298">
        <v>43937</v>
      </c>
      <c r="D849" s="295">
        <v>50</v>
      </c>
      <c r="E849" s="2111" t="s">
        <v>33</v>
      </c>
      <c r="F849" s="831" t="s">
        <v>261</v>
      </c>
      <c r="G849" s="1810">
        <v>2.9814814814814811E-2</v>
      </c>
      <c r="H849" s="1811">
        <v>9.44</v>
      </c>
      <c r="I849" s="1812">
        <f t="shared" si="58"/>
        <v>3.1583490269930948E-3</v>
      </c>
      <c r="J849" s="1813">
        <v>155</v>
      </c>
      <c r="K849" s="1814">
        <v>68</v>
      </c>
      <c r="L849" s="1813">
        <v>256.60000000000002</v>
      </c>
      <c r="M849" s="1815"/>
      <c r="N849" s="1816">
        <f>IFERROR((L849/67)/(1/(I849*24)/3.6),"")</f>
        <v>1.0450948646597522</v>
      </c>
      <c r="O849" s="2396" t="s">
        <v>280</v>
      </c>
      <c r="P849" s="291">
        <f>IFERROR(VLOOKUP(F849,[1]Trainingsarten!$A$9:$N$84,12,FALSE),"")</f>
        <v>248</v>
      </c>
      <c r="Q849" s="292" t="s">
        <v>14</v>
      </c>
      <c r="R849" s="292">
        <f>IFERROR(VLOOKUP(F849,[1]Trainingsarten!$A$9:$N$84,14,FALSE),"")</f>
        <v>273</v>
      </c>
      <c r="S849" s="293">
        <f>IFERROR(L849/J849,"")</f>
        <v>1.6554838709677422</v>
      </c>
      <c r="T849" s="362">
        <f>T848+(K849-T848)/7</f>
        <v>40.509114125573618</v>
      </c>
      <c r="U849" s="80">
        <f>U848+(K849-U848)/42</f>
        <v>34.307570257120695</v>
      </c>
      <c r="V849" s="294">
        <f t="shared" si="57"/>
        <v>-2.4414961351431401</v>
      </c>
      <c r="W849" s="297">
        <f t="shared" si="56"/>
        <v>1.1807631325090928</v>
      </c>
    </row>
    <row r="850" spans="2:23" ht="16" thickBot="1" x14ac:dyDescent="0.25">
      <c r="B850" s="27">
        <f>SUM(K846:K852)</f>
        <v>286</v>
      </c>
      <c r="C850" s="298">
        <v>43938</v>
      </c>
      <c r="D850" s="295">
        <v>51</v>
      </c>
      <c r="E850" s="2111" t="s">
        <v>281</v>
      </c>
      <c r="F850" s="831" t="s">
        <v>279</v>
      </c>
      <c r="G850" s="1810">
        <v>3.9837962962962964E-2</v>
      </c>
      <c r="H850" s="1811">
        <v>9.75</v>
      </c>
      <c r="I850" s="1812">
        <f t="shared" si="58"/>
        <v>4.0859449192782527E-3</v>
      </c>
      <c r="J850" s="1813">
        <v>138</v>
      </c>
      <c r="K850" s="1814">
        <v>57</v>
      </c>
      <c r="L850" s="1813">
        <v>204.4</v>
      </c>
      <c r="M850" s="1815"/>
      <c r="N850" s="1816">
        <f>IFERROR((L850/67)/(1/(I850*24)/3.6),"")</f>
        <v>1.07699165709912</v>
      </c>
      <c r="O850" s="2396" t="s">
        <v>269</v>
      </c>
      <c r="P850" s="291">
        <f>IFERROR(VLOOKUP(F850,[1]Trainingsarten!$A$9:$N$84,12,FALSE),"")</f>
        <v>182</v>
      </c>
      <c r="Q850" s="292" t="s">
        <v>14</v>
      </c>
      <c r="R850" s="292">
        <f>IFERROR(VLOOKUP(F850,[1]Trainingsarten!$A$9:$N$84,14,FALSE),"")</f>
        <v>208</v>
      </c>
      <c r="S850" s="293">
        <f>IFERROR(L850/J850,"")</f>
        <v>1.481159420289855</v>
      </c>
      <c r="T850" s="362">
        <f>T849+(K850-T849)/7</f>
        <v>42.86495496477739</v>
      </c>
      <c r="U850" s="80">
        <f>U849+(K850-U849)/42</f>
        <v>34.847866203379724</v>
      </c>
      <c r="V850" s="294">
        <f t="shared" si="57"/>
        <v>-6.2015438684529229</v>
      </c>
      <c r="W850" s="297">
        <f t="shared" si="56"/>
        <v>1.2300596746615184</v>
      </c>
    </row>
    <row r="851" spans="2:23" ht="15" x14ac:dyDescent="0.2">
      <c r="B851" s="28" t="s">
        <v>20</v>
      </c>
      <c r="C851" s="298">
        <v>43939</v>
      </c>
      <c r="D851" s="295"/>
      <c r="E851" s="2111"/>
      <c r="F851" s="831"/>
      <c r="G851" s="1810"/>
      <c r="H851" s="1811" t="str">
        <f>IFERROR(VLOOKUP(F851,[1]Trainingsarten!$A$9:$K$84,10,FALSE),"")</f>
        <v/>
      </c>
      <c r="I851" s="1812" t="str">
        <f t="shared" si="58"/>
        <v/>
      </c>
      <c r="J851" s="1813"/>
      <c r="K851" s="1814" t="str">
        <f>IFERROR(VLOOKUP(F851,[1]Trainingsarten!$A$9:$K$84,11,FALSE),"0")</f>
        <v>0</v>
      </c>
      <c r="L851" s="1813"/>
      <c r="M851" s="1815"/>
      <c r="N851" s="1816" t="str">
        <f>IFERROR((L851/67)/(1/(I851*24)/3.6),"")</f>
        <v/>
      </c>
      <c r="O851" s="2396"/>
      <c r="P851" s="291" t="str">
        <f>IFERROR(VLOOKUP(F851,[1]Trainingsarten!$A$9:$N$84,12,FALSE),"")</f>
        <v/>
      </c>
      <c r="Q851" s="292" t="s">
        <v>14</v>
      </c>
      <c r="R851" s="292" t="str">
        <f>IFERROR(VLOOKUP(F851,[1]Trainingsarten!$A$9:$N$84,14,FALSE),"")</f>
        <v/>
      </c>
      <c r="S851" s="293" t="str">
        <f>IFERROR(L851/J851,"")</f>
        <v/>
      </c>
      <c r="T851" s="362">
        <f>T850+(K851-T850)/7</f>
        <v>36.741389969809191</v>
      </c>
      <c r="U851" s="80">
        <f>U850+(K851-U850)/42</f>
        <v>34.018155103299257</v>
      </c>
      <c r="V851" s="294">
        <f t="shared" si="57"/>
        <v>-8.017088761397666</v>
      </c>
      <c r="W851" s="297">
        <f t="shared" si="56"/>
        <v>1.0800523972637723</v>
      </c>
    </row>
    <row r="852" spans="2:23" ht="16" thickBot="1" x14ac:dyDescent="0.25">
      <c r="B852" s="29">
        <f>AVERAGE(W846:W852)</f>
        <v>1.1757613737543673</v>
      </c>
      <c r="C852" s="1858">
        <v>43940</v>
      </c>
      <c r="D852" s="1859">
        <v>52</v>
      </c>
      <c r="E852" s="2186" t="s">
        <v>281</v>
      </c>
      <c r="F852" s="1846" t="s">
        <v>285</v>
      </c>
      <c r="G852" s="1192">
        <v>6.4097222222222222E-2</v>
      </c>
      <c r="H852" s="1838">
        <v>16.68</v>
      </c>
      <c r="I852" s="1860">
        <f t="shared" si="58"/>
        <v>3.8427591260325072E-3</v>
      </c>
      <c r="J852" s="534">
        <v>141</v>
      </c>
      <c r="K852" s="1814">
        <v>101</v>
      </c>
      <c r="L852" s="534">
        <v>213.7</v>
      </c>
      <c r="M852" s="1842"/>
      <c r="N852" s="1861">
        <f>IFERROR((L852/67)/(1/(I852*24)/3.6),"")</f>
        <v>1.0589772361215504</v>
      </c>
      <c r="O852" s="2398" t="s">
        <v>262</v>
      </c>
      <c r="P852" s="78">
        <f>IFERROR(VLOOKUP(F852,[1]Trainingsarten!$A$9:$N$84,12,FALSE),"")</f>
        <v>209</v>
      </c>
      <c r="Q852" s="79" t="s">
        <v>14</v>
      </c>
      <c r="R852" s="79">
        <f>IFERROR(VLOOKUP(F852,[1]Trainingsarten!$A$9:$N$84,14,FALSE),"")</f>
        <v>228.8</v>
      </c>
      <c r="S852" s="1827">
        <f>IFERROR(L852/J852,"")</f>
        <v>1.5156028368794325</v>
      </c>
      <c r="T852" s="1862">
        <f>T851+(K852-T851)/7</f>
        <v>45.921191402693594</v>
      </c>
      <c r="U852" s="1863">
        <f>U851+(K852-U851)/42</f>
        <v>35.612960934173081</v>
      </c>
      <c r="V852" s="1863">
        <f t="shared" si="57"/>
        <v>-2.7232348665099337</v>
      </c>
      <c r="W852" s="1864">
        <f t="shared" si="56"/>
        <v>1.2894516546258039</v>
      </c>
    </row>
    <row r="853" spans="2:23" ht="16" thickBot="1" x14ac:dyDescent="0.25">
      <c r="B853" s="1776">
        <f>B846+1</f>
        <v>17</v>
      </c>
      <c r="C853" s="1865">
        <v>43941</v>
      </c>
      <c r="D853" s="1866"/>
      <c r="E853" s="2187"/>
      <c r="F853" s="1847"/>
      <c r="G853" s="1780"/>
      <c r="H853" s="1781" t="str">
        <f>IFERROR(VLOOKUP(F853,[1]Trainingsarten!$A$9:$K$84,10,FALSE),"")</f>
        <v/>
      </c>
      <c r="I853" s="1867" t="str">
        <f t="shared" si="58"/>
        <v/>
      </c>
      <c r="J853" s="1783"/>
      <c r="K853" s="1784" t="str">
        <f>IFERROR(VLOOKUP(F853,[1]Trainingsarten!$A$9:$K$84,11,FALSE),"0")</f>
        <v>0</v>
      </c>
      <c r="L853" s="1783"/>
      <c r="M853" s="1785"/>
      <c r="N853" s="1868" t="str">
        <f>IFERROR((L853/67)/(1/(I853*24)/3.6),"")</f>
        <v/>
      </c>
      <c r="O853" s="2394"/>
      <c r="P853" s="1829" t="str">
        <f>IFERROR(VLOOKUP(F853,[1]Trainingsarten!$A$9:$N$84,12,FALSE),"")</f>
        <v/>
      </c>
      <c r="Q853" s="1788" t="s">
        <v>14</v>
      </c>
      <c r="R853" s="1788" t="str">
        <f>IFERROR(VLOOKUP(F853,[1]Trainingsarten!$A$9:$N$84,14,FALSE),"")</f>
        <v/>
      </c>
      <c r="S853" s="1789" t="str">
        <f>IFERROR(L853/J853,"")</f>
        <v/>
      </c>
      <c r="T853" s="1869">
        <f>T852+(K853-T852)/7</f>
        <v>39.361021202308798</v>
      </c>
      <c r="U853" s="1870">
        <f>U852+(K853-U852)/42</f>
        <v>34.765033292883246</v>
      </c>
      <c r="V853" s="1866">
        <f t="shared" si="57"/>
        <v>-10.308230468520513</v>
      </c>
      <c r="W853" s="1871">
        <f t="shared" si="56"/>
        <v>1.1322014528421693</v>
      </c>
    </row>
    <row r="854" spans="2:23" ht="15" x14ac:dyDescent="0.2">
      <c r="B854" s="1792" t="s">
        <v>19</v>
      </c>
      <c r="C854" s="484">
        <v>43942</v>
      </c>
      <c r="D854" s="1872">
        <v>53</v>
      </c>
      <c r="E854" s="2188" t="s">
        <v>33</v>
      </c>
      <c r="F854" s="831" t="s">
        <v>271</v>
      </c>
      <c r="G854" s="1810">
        <v>4.2106481481481488E-2</v>
      </c>
      <c r="H854" s="1811">
        <v>11.27</v>
      </c>
      <c r="I854" s="1873">
        <f t="shared" si="58"/>
        <v>3.7361562982681003E-3</v>
      </c>
      <c r="J854" s="1813">
        <v>144</v>
      </c>
      <c r="K854" s="1814">
        <v>71</v>
      </c>
      <c r="L854" s="1813">
        <v>219.3</v>
      </c>
      <c r="M854" s="1815"/>
      <c r="N854" s="1874">
        <f>IFERROR((L854/67)/(1/(I854*24)/3.6),"")</f>
        <v>1.0565805400680717</v>
      </c>
      <c r="O854" s="2396" t="s">
        <v>269</v>
      </c>
      <c r="P854" s="291">
        <f>IFERROR(VLOOKUP(F854,[1]Trainingsarten!$A$9:$N$84,12,FALSE),"")</f>
        <v>209</v>
      </c>
      <c r="Q854" s="292" t="s">
        <v>14</v>
      </c>
      <c r="R854" s="292">
        <f>IFERROR(VLOOKUP(F854,[1]Trainingsarten!$A$9:$N$84,14,FALSE),"")</f>
        <v>228.8</v>
      </c>
      <c r="S854" s="293">
        <f>IFERROR(L854/J854,"")</f>
        <v>1.5229166666666667</v>
      </c>
      <c r="T854" s="527">
        <f>T853+(K854-T853)/7</f>
        <v>43.880875316264685</v>
      </c>
      <c r="U854" s="1859">
        <f>U853+(K854-U853)/42</f>
        <v>35.627770595433645</v>
      </c>
      <c r="V854" s="1872">
        <f t="shared" si="57"/>
        <v>-4.5959879094255527</v>
      </c>
      <c r="W854" s="1875">
        <f t="shared" si="56"/>
        <v>1.2316480819007189</v>
      </c>
    </row>
    <row r="855" spans="2:23" ht="16" thickBot="1" x14ac:dyDescent="0.25">
      <c r="B855" s="24">
        <f>SUM(H853:H859)</f>
        <v>51.15</v>
      </c>
      <c r="C855" s="484">
        <v>43943</v>
      </c>
      <c r="D855" s="1872"/>
      <c r="E855" s="2188"/>
      <c r="F855" s="831"/>
      <c r="G855" s="1810"/>
      <c r="H855" s="1811" t="str">
        <f>IFERROR(VLOOKUP(F855,[1]Trainingsarten!$A$9:$K$84,10,FALSE),"")</f>
        <v/>
      </c>
      <c r="I855" s="1873" t="str">
        <f t="shared" si="58"/>
        <v/>
      </c>
      <c r="J855" s="1813"/>
      <c r="K855" s="1814" t="str">
        <f>IFERROR(VLOOKUP(F855,[1]Trainingsarten!$A$9:$K$84,11,FALSE),"0")</f>
        <v>0</v>
      </c>
      <c r="L855" s="1813"/>
      <c r="M855" s="1815"/>
      <c r="N855" s="1874" t="str">
        <f>IFERROR((L855/67)/(1/(I855*24)/3.6),"")</f>
        <v/>
      </c>
      <c r="O855" s="2396"/>
      <c r="P855" s="291" t="str">
        <f>IFERROR(VLOOKUP(F855,[1]Trainingsarten!$A$9:$N$84,12,FALSE),"")</f>
        <v/>
      </c>
      <c r="Q855" s="292" t="s">
        <v>14</v>
      </c>
      <c r="R855" s="292" t="str">
        <f>IFERROR(VLOOKUP(F855,[1]Trainingsarten!$A$9:$N$84,14,FALSE),"")</f>
        <v/>
      </c>
      <c r="S855" s="293" t="str">
        <f>IFERROR(L855/J855,"")</f>
        <v/>
      </c>
      <c r="T855" s="527">
        <f>T854+(K855-T854)/7</f>
        <v>37.612178842512584</v>
      </c>
      <c r="U855" s="1859">
        <f>U854+(K855-U854)/42</f>
        <v>34.779490343161413</v>
      </c>
      <c r="V855" s="1872">
        <f t="shared" si="57"/>
        <v>-8.2531047208310397</v>
      </c>
      <c r="W855" s="1875">
        <f t="shared" si="56"/>
        <v>1.0814470963030702</v>
      </c>
    </row>
    <row r="856" spans="2:23" ht="15" x14ac:dyDescent="0.2">
      <c r="B856" s="26" t="s">
        <v>9</v>
      </c>
      <c r="C856" s="484">
        <v>43944</v>
      </c>
      <c r="D856" s="485">
        <v>54</v>
      </c>
      <c r="E856" s="2119" t="s">
        <v>33</v>
      </c>
      <c r="F856" s="831" t="s">
        <v>261</v>
      </c>
      <c r="G856" s="1810">
        <v>3.3148148148148149E-2</v>
      </c>
      <c r="H856" s="1811">
        <v>10.32</v>
      </c>
      <c r="I856" s="1873">
        <f t="shared" si="58"/>
        <v>3.2120298593166811E-3</v>
      </c>
      <c r="J856" s="1813">
        <v>156</v>
      </c>
      <c r="K856" s="1814">
        <v>74</v>
      </c>
      <c r="L856" s="1813">
        <v>250.6</v>
      </c>
      <c r="M856" s="1815"/>
      <c r="N856" s="1874">
        <f>IFERROR((L856/67)/(1/(I856*24)/3.6),"")</f>
        <v>1.0380053222260788</v>
      </c>
      <c r="O856" s="2396" t="s">
        <v>280</v>
      </c>
      <c r="P856" s="291">
        <f>IFERROR(VLOOKUP(F856,[1]Trainingsarten!$A$9:$N$84,12,FALSE),"")</f>
        <v>248</v>
      </c>
      <c r="Q856" s="292" t="s">
        <v>14</v>
      </c>
      <c r="R856" s="292">
        <f>IFERROR(VLOOKUP(F856,[1]Trainingsarten!$A$9:$N$84,14,FALSE),"")</f>
        <v>273</v>
      </c>
      <c r="S856" s="293">
        <f>IFERROR(L856/J856,"")</f>
        <v>1.6064102564102565</v>
      </c>
      <c r="T856" s="527">
        <f>T855+(K856-T855)/7</f>
        <v>42.810439007867927</v>
      </c>
      <c r="U856" s="1859">
        <f>U855+(K856-U855)/42</f>
        <v>35.71331200165757</v>
      </c>
      <c r="V856" s="1872">
        <f t="shared" si="57"/>
        <v>-2.8326884993511712</v>
      </c>
      <c r="W856" s="1875">
        <f t="shared" si="56"/>
        <v>1.1987249742023633</v>
      </c>
    </row>
    <row r="857" spans="2:23" ht="16" thickBot="1" x14ac:dyDescent="0.25">
      <c r="B857" s="27">
        <f>SUM(K853:K859)</f>
        <v>321</v>
      </c>
      <c r="C857" s="484">
        <v>43945</v>
      </c>
      <c r="D857" s="485">
        <v>55</v>
      </c>
      <c r="E857" s="2119" t="s">
        <v>33</v>
      </c>
      <c r="F857" s="831" t="s">
        <v>279</v>
      </c>
      <c r="G857" s="1810">
        <v>3.9456018518518522E-2</v>
      </c>
      <c r="H857" s="1811">
        <v>9.8800000000000008</v>
      </c>
      <c r="I857" s="1873">
        <f t="shared" si="58"/>
        <v>3.9935241415504572E-3</v>
      </c>
      <c r="J857" s="1813">
        <v>128</v>
      </c>
      <c r="K857" s="1814">
        <v>59</v>
      </c>
      <c r="L857" s="1813">
        <v>209</v>
      </c>
      <c r="M857" s="1815"/>
      <c r="N857" s="1874">
        <f>IFERROR((L857/67)/(1/(I857*24)/3.6),"")</f>
        <v>1.0763203214695751</v>
      </c>
      <c r="O857" s="2396" t="s">
        <v>269</v>
      </c>
      <c r="P857" s="291">
        <f>IFERROR(VLOOKUP(F857,[1]Trainingsarten!$A$9:$N$84,12,FALSE),"")</f>
        <v>182</v>
      </c>
      <c r="Q857" s="292" t="s">
        <v>14</v>
      </c>
      <c r="R857" s="292">
        <f>IFERROR(VLOOKUP(F857,[1]Trainingsarten!$A$9:$N$84,14,FALSE),"")</f>
        <v>208</v>
      </c>
      <c r="S857" s="293">
        <f>IFERROR(L857/J857,"")</f>
        <v>1.6328125</v>
      </c>
      <c r="T857" s="527">
        <f>T856+(K857-T856)/7</f>
        <v>45.123233435315363</v>
      </c>
      <c r="U857" s="1859">
        <f>U856+(K857-U856)/42</f>
        <v>36.267756953999054</v>
      </c>
      <c r="V857" s="1872">
        <f t="shared" si="57"/>
        <v>-7.0971270062103571</v>
      </c>
      <c r="W857" s="1875">
        <f t="shared" si="56"/>
        <v>1.244169400731022</v>
      </c>
    </row>
    <row r="858" spans="2:23" ht="15" x14ac:dyDescent="0.2">
      <c r="B858" s="28" t="s">
        <v>20</v>
      </c>
      <c r="C858" s="298">
        <v>43946</v>
      </c>
      <c r="D858" s="295"/>
      <c r="E858" s="2111"/>
      <c r="F858" s="831"/>
      <c r="G858" s="1810"/>
      <c r="H858" s="1811" t="str">
        <f>IFERROR(VLOOKUP(F858,[1]Trainingsarten!$A$9:$K$84,10,FALSE),"")</f>
        <v/>
      </c>
      <c r="I858" s="1812" t="str">
        <f t="shared" si="58"/>
        <v/>
      </c>
      <c r="J858" s="1813"/>
      <c r="K858" s="1814" t="str">
        <f>IFERROR(VLOOKUP(F858,[1]Trainingsarten!$A$9:$K$84,11,FALSE),"0")</f>
        <v>0</v>
      </c>
      <c r="L858" s="1813"/>
      <c r="M858" s="1815"/>
      <c r="N858" s="1816" t="str">
        <f>IFERROR((L858/67)/(1/(I858*24)/3.6),"")</f>
        <v/>
      </c>
      <c r="O858" s="2396"/>
      <c r="P858" s="291" t="str">
        <f>IFERROR(VLOOKUP(F858,[1]Trainingsarten!$A$9:$N$84,12,FALSE),"")</f>
        <v/>
      </c>
      <c r="Q858" s="292" t="s">
        <v>14</v>
      </c>
      <c r="R858" s="292" t="str">
        <f>IFERROR(VLOOKUP(F858,[1]Trainingsarten!$A$9:$N$84,14,FALSE),"")</f>
        <v/>
      </c>
      <c r="S858" s="293" t="str">
        <f>IFERROR(L858/J858,"")</f>
        <v/>
      </c>
      <c r="T858" s="362">
        <f>T857+(K858-T857)/7</f>
        <v>38.677057230270314</v>
      </c>
      <c r="U858" s="80">
        <f>U857+(K858-U857)/42</f>
        <v>35.404238931284794</v>
      </c>
      <c r="V858" s="294">
        <f t="shared" si="57"/>
        <v>-8.8554764813163089</v>
      </c>
      <c r="W858" s="297">
        <f t="shared" si="56"/>
        <v>1.0924414250321171</v>
      </c>
    </row>
    <row r="859" spans="2:23" ht="16" thickBot="1" x14ac:dyDescent="0.25">
      <c r="B859" s="29">
        <f>AVERAGE(W853:W859)</f>
        <v>1.1879773664551239</v>
      </c>
      <c r="C859" s="1817">
        <v>43947</v>
      </c>
      <c r="D859" s="1818">
        <v>56</v>
      </c>
      <c r="E859" s="2180" t="s">
        <v>281</v>
      </c>
      <c r="F859" s="1846" t="s">
        <v>286</v>
      </c>
      <c r="G859" s="1820">
        <v>7.633101851851852E-2</v>
      </c>
      <c r="H859" s="1821">
        <v>19.68</v>
      </c>
      <c r="I859" s="1822">
        <f t="shared" si="58"/>
        <v>3.878608664558868E-3</v>
      </c>
      <c r="J859" s="1823">
        <v>138</v>
      </c>
      <c r="K859" s="1824">
        <v>117</v>
      </c>
      <c r="L859" s="1823">
        <v>212</v>
      </c>
      <c r="M859" s="1825"/>
      <c r="N859" s="1826">
        <f>IFERROR((L859/67)/(1/(I859*24)/3.6),"")</f>
        <v>1.0603537192088337</v>
      </c>
      <c r="O859" s="2397" t="s">
        <v>262</v>
      </c>
      <c r="P859" s="313">
        <f>IFERROR(VLOOKUP(F859,[1]Trainingsarten!$A$9:$N$84,12,FALSE),"")</f>
        <v>209</v>
      </c>
      <c r="Q859" s="314" t="s">
        <v>14</v>
      </c>
      <c r="R859" s="314">
        <f>IFERROR(VLOOKUP(F859,[1]Trainingsarten!$A$9:$N$84,14,FALSE),"")</f>
        <v>228.8</v>
      </c>
      <c r="S859" s="1827">
        <f>IFERROR(L859/J859,"")</f>
        <v>1.536231884057971</v>
      </c>
      <c r="T859" s="1818">
        <f>T858+(K859-T858)/7</f>
        <v>49.866049054517411</v>
      </c>
      <c r="U859" s="315">
        <f>U858+(K859-U858)/42</f>
        <v>37.346995147206584</v>
      </c>
      <c r="V859" s="315">
        <f t="shared" si="57"/>
        <v>-3.2728182989855199</v>
      </c>
      <c r="W859" s="317">
        <f>T859/U859</f>
        <v>1.335209134174405</v>
      </c>
    </row>
    <row r="860" spans="2:23" ht="16" thickBot="1" x14ac:dyDescent="0.25">
      <c r="B860" s="1776">
        <f>B853+1</f>
        <v>18</v>
      </c>
      <c r="C860" s="1777">
        <v>43948</v>
      </c>
      <c r="D860" s="50"/>
      <c r="E860" s="2101"/>
      <c r="F860" s="1847"/>
      <c r="G860" s="1184"/>
      <c r="H860" s="1185" t="str">
        <f>IFERROR(VLOOKUP(F860,[1]Trainingsarten!$A$9:$K$84,10,FALSE),"")</f>
        <v/>
      </c>
      <c r="I860" s="838" t="str">
        <f t="shared" si="58"/>
        <v/>
      </c>
      <c r="J860" s="513"/>
      <c r="K860" s="512" t="str">
        <f>IFERROR(VLOOKUP(F860,[1]Trainingsarten!$A$9:$K$84,11,FALSE),"0")</f>
        <v>0</v>
      </c>
      <c r="L860" s="513"/>
      <c r="M860" s="761"/>
      <c r="N860" s="59" t="str">
        <f>IFERROR((L860/67)/(1/(I860*24)/3.6),"")</f>
        <v/>
      </c>
      <c r="O860" s="2355"/>
      <c r="P860" s="319" t="str">
        <f>IFERROR(VLOOKUP(F860,[1]Trainingsarten!$A$9:$N$84,12,FALSE),"")</f>
        <v/>
      </c>
      <c r="Q860" s="61" t="s">
        <v>14</v>
      </c>
      <c r="R860" s="61" t="str">
        <f>IFERROR(VLOOKUP(F860,[1]Trainingsarten!$A$9:$N$84,14,FALSE),"")</f>
        <v/>
      </c>
      <c r="S860" s="1789" t="str">
        <f>IFERROR(L860/J860,"")</f>
        <v/>
      </c>
      <c r="T860" s="1209">
        <f>T859+(K860-T859)/7</f>
        <v>42.742327761014927</v>
      </c>
      <c r="U860" s="1210">
        <f>U859+(K860-U859)/42</f>
        <v>36.457780977035</v>
      </c>
      <c r="V860" s="1830">
        <f t="shared" si="57"/>
        <v>-12.519053907310827</v>
      </c>
      <c r="W860" s="322">
        <f t="shared" si="56"/>
        <v>1.1723787519580142</v>
      </c>
    </row>
    <row r="861" spans="2:23" ht="15" x14ac:dyDescent="0.2">
      <c r="B861" s="1792" t="s">
        <v>19</v>
      </c>
      <c r="C861" s="298">
        <v>43949</v>
      </c>
      <c r="D861" s="295"/>
      <c r="E861" s="2111"/>
      <c r="F861" s="831"/>
      <c r="G861" s="1810"/>
      <c r="H861" s="1811" t="str">
        <f>IFERROR(VLOOKUP(F861,[1]Trainingsarten!$A$9:$K$84,10,FALSE),"")</f>
        <v/>
      </c>
      <c r="I861" s="1812" t="str">
        <f t="shared" si="58"/>
        <v/>
      </c>
      <c r="J861" s="1813"/>
      <c r="K861" s="1814" t="str">
        <f>IFERROR(VLOOKUP(F861,[1]Trainingsarten!$A$9:$K$84,11,FALSE),"0")</f>
        <v>0</v>
      </c>
      <c r="L861" s="1813"/>
      <c r="M861" s="1815"/>
      <c r="N861" s="1816" t="str">
        <f>IFERROR((L861/67)/(1/(I861*24)/3.6),"")</f>
        <v/>
      </c>
      <c r="O861" s="2396"/>
      <c r="P861" s="291" t="str">
        <f>IFERROR(VLOOKUP(F861,[1]Trainingsarten!$A$9:$N$84,12,FALSE),"")</f>
        <v/>
      </c>
      <c r="Q861" s="292" t="s">
        <v>14</v>
      </c>
      <c r="R861" s="292" t="str">
        <f>IFERROR(VLOOKUP(F861,[1]Trainingsarten!$A$9:$N$84,14,FALSE),"")</f>
        <v/>
      </c>
      <c r="S861" s="293" t="str">
        <f>IFERROR(L861/J861,"")</f>
        <v/>
      </c>
      <c r="T861" s="362">
        <f>T860+(K861-T860)/7</f>
        <v>36.636280938012796</v>
      </c>
      <c r="U861" s="80">
        <f>U860+(K861-U860)/42</f>
        <v>35.589738572819883</v>
      </c>
      <c r="V861" s="294">
        <f t="shared" si="57"/>
        <v>-6.2845467839799269</v>
      </c>
      <c r="W861" s="297">
        <f t="shared" si="56"/>
        <v>1.0294057334265492</v>
      </c>
    </row>
    <row r="862" spans="2:23" ht="16" thickBot="1" x14ac:dyDescent="0.25">
      <c r="B862" s="24">
        <f>SUM(H860:H866)</f>
        <v>33.75</v>
      </c>
      <c r="C862" s="298">
        <v>43950</v>
      </c>
      <c r="D862" s="295">
        <v>57</v>
      </c>
      <c r="E862" s="2111" t="s">
        <v>281</v>
      </c>
      <c r="F862" s="831" t="s">
        <v>279</v>
      </c>
      <c r="G862" s="1810">
        <v>4.1006944444444443E-2</v>
      </c>
      <c r="H862" s="1811">
        <v>9.81</v>
      </c>
      <c r="I862" s="1812">
        <f t="shared" si="58"/>
        <v>4.1801166610035108E-3</v>
      </c>
      <c r="J862" s="1813">
        <v>132</v>
      </c>
      <c r="K862" s="1814">
        <v>55</v>
      </c>
      <c r="L862" s="1813">
        <v>197</v>
      </c>
      <c r="M862" s="1815"/>
      <c r="N862" s="1816">
        <f>IFERROR((L862/67)/(1/(I862*24)/3.6),"")</f>
        <v>1.0619243233374411</v>
      </c>
      <c r="O862" s="2396" t="s">
        <v>269</v>
      </c>
      <c r="P862" s="291">
        <f>IFERROR(VLOOKUP(F862,[1]Trainingsarten!$A$9:$N$84,12,FALSE),"")</f>
        <v>182</v>
      </c>
      <c r="Q862" s="292" t="s">
        <v>14</v>
      </c>
      <c r="R862" s="292">
        <f>IFERROR(VLOOKUP(F862,[1]Trainingsarten!$A$9:$N$84,14,FALSE),"")</f>
        <v>208</v>
      </c>
      <c r="S862" s="293">
        <f>IFERROR(L862/J862,"")</f>
        <v>1.4924242424242424</v>
      </c>
      <c r="T862" s="362">
        <f>T861+(K862-T861)/7</f>
        <v>39.259669375439536</v>
      </c>
      <c r="U862" s="80">
        <f>U861+(K862-U861)/42</f>
        <v>36.05188765441941</v>
      </c>
      <c r="V862" s="294">
        <f t="shared" si="57"/>
        <v>-1.0465423651929129</v>
      </c>
      <c r="W862" s="297">
        <f t="shared" si="56"/>
        <v>1.0889768034275704</v>
      </c>
    </row>
    <row r="863" spans="2:23" ht="15" x14ac:dyDescent="0.2">
      <c r="B863" s="26" t="s">
        <v>9</v>
      </c>
      <c r="C863" s="298">
        <v>43951</v>
      </c>
      <c r="D863" s="295"/>
      <c r="E863" s="2111"/>
      <c r="F863" s="831"/>
      <c r="G863" s="1810"/>
      <c r="H863" s="1811" t="str">
        <f>IFERROR(VLOOKUP(F863,[1]Trainingsarten!$A$9:$K$84,10,FALSE),"")</f>
        <v/>
      </c>
      <c r="I863" s="1812" t="str">
        <f t="shared" si="58"/>
        <v/>
      </c>
      <c r="J863" s="1813"/>
      <c r="K863" s="1814" t="str">
        <f>IFERROR(VLOOKUP(F863,[1]Trainingsarten!$A$9:$K$84,11,FALSE),"0")</f>
        <v>0</v>
      </c>
      <c r="L863" s="1813"/>
      <c r="M863" s="1815"/>
      <c r="N863" s="1816" t="str">
        <f>IFERROR((L863/67)/(1/(I863*24)/3.6),"")</f>
        <v/>
      </c>
      <c r="O863" s="2396"/>
      <c r="P863" s="291" t="str">
        <f>IFERROR(VLOOKUP(F863,[1]Trainingsarten!$A$9:$N$84,12,FALSE),"")</f>
        <v/>
      </c>
      <c r="Q863" s="292" t="s">
        <v>14</v>
      </c>
      <c r="R863" s="292" t="str">
        <f>IFERROR(VLOOKUP(F863,[1]Trainingsarten!$A$9:$N$84,14,FALSE),"")</f>
        <v/>
      </c>
      <c r="S863" s="293" t="str">
        <f>IFERROR(L863/J863,"")</f>
        <v/>
      </c>
      <c r="T863" s="362">
        <f>T862+(K863-T862)/7</f>
        <v>33.651145178948177</v>
      </c>
      <c r="U863" s="80">
        <f>U862+(K863-U862)/42</f>
        <v>35.193509376933235</v>
      </c>
      <c r="V863" s="294">
        <f t="shared" si="57"/>
        <v>-3.207781721020126</v>
      </c>
      <c r="W863" s="297">
        <f t="shared" si="56"/>
        <v>0.95617475422908615</v>
      </c>
    </row>
    <row r="864" spans="2:23" ht="16" thickBot="1" x14ac:dyDescent="0.25">
      <c r="B864" s="27">
        <f>SUM(K860:K866)</f>
        <v>190</v>
      </c>
      <c r="C864" s="298">
        <v>43952</v>
      </c>
      <c r="D864" s="295">
        <v>58</v>
      </c>
      <c r="E864" s="2111" t="s">
        <v>281</v>
      </c>
      <c r="F864" s="831" t="s">
        <v>270</v>
      </c>
      <c r="G864" s="1810">
        <v>3.9918981481481479E-2</v>
      </c>
      <c r="H864" s="1811">
        <v>10.32</v>
      </c>
      <c r="I864" s="1812">
        <f t="shared" si="58"/>
        <v>3.8681183606086703E-3</v>
      </c>
      <c r="J864" s="1813">
        <v>140</v>
      </c>
      <c r="K864" s="1814">
        <v>61</v>
      </c>
      <c r="L864" s="1813">
        <v>211</v>
      </c>
      <c r="M864" s="1815"/>
      <c r="N864" s="1816">
        <f>IFERROR((L864/67)/(1/(I864*24)/3.6),"")</f>
        <v>1.0524976859886614</v>
      </c>
      <c r="O864" s="2396" t="s">
        <v>269</v>
      </c>
      <c r="P864" s="291">
        <f>IFERROR(VLOOKUP(F864,[1]Trainingsarten!$A$9:$N$84,12,FALSE),"")</f>
        <v>209</v>
      </c>
      <c r="Q864" s="292" t="s">
        <v>14</v>
      </c>
      <c r="R864" s="292">
        <f>IFERROR(VLOOKUP(F864,[1]Trainingsarten!$A$9:$N$84,14,FALSE),"")</f>
        <v>228.8</v>
      </c>
      <c r="S864" s="293">
        <f>IFERROR(L864/J864,"")</f>
        <v>1.5071428571428571</v>
      </c>
      <c r="T864" s="362">
        <f>T863+(K864-T863)/7</f>
        <v>37.558124439098435</v>
      </c>
      <c r="U864" s="80">
        <f>U863+(K864-U863)/42</f>
        <v>35.807949629863394</v>
      </c>
      <c r="V864" s="294">
        <f t="shared" si="57"/>
        <v>1.5423641979850586</v>
      </c>
      <c r="W864" s="297">
        <f t="shared" si="56"/>
        <v>1.0488767111025932</v>
      </c>
    </row>
    <row r="865" spans="2:23" ht="15" x14ac:dyDescent="0.2">
      <c r="B865" s="28" t="s">
        <v>20</v>
      </c>
      <c r="C865" s="298">
        <v>43953</v>
      </c>
      <c r="D865" s="295"/>
      <c r="E865" s="2111"/>
      <c r="F865" s="831"/>
      <c r="G865" s="1810"/>
      <c r="H865" s="1811" t="str">
        <f>IFERROR(VLOOKUP(F865,[1]Trainingsarten!$A$9:$K$84,10,FALSE),"")</f>
        <v/>
      </c>
      <c r="I865" s="1812" t="str">
        <f t="shared" si="58"/>
        <v/>
      </c>
      <c r="J865" s="1813"/>
      <c r="K865" s="1814" t="str">
        <f>IFERROR(VLOOKUP(F865,[1]Trainingsarten!$A$9:$K$84,11,FALSE),"0")</f>
        <v>0</v>
      </c>
      <c r="L865" s="1813"/>
      <c r="M865" s="1815"/>
      <c r="N865" s="1816" t="str">
        <f>IFERROR((L865/67)/(1/(I865*24)/3.6),"")</f>
        <v/>
      </c>
      <c r="O865" s="2396"/>
      <c r="P865" s="291" t="str">
        <f>IFERROR(VLOOKUP(F865,[1]Trainingsarten!$A$9:$N$84,12,FALSE),"")</f>
        <v/>
      </c>
      <c r="Q865" s="292" t="s">
        <v>14</v>
      </c>
      <c r="R865" s="292" t="str">
        <f>IFERROR(VLOOKUP(F865,[1]Trainingsarten!$A$9:$N$84,14,FALSE),"")</f>
        <v/>
      </c>
      <c r="S865" s="293" t="str">
        <f>IFERROR(L865/J865,"")</f>
        <v/>
      </c>
      <c r="T865" s="362">
        <f>T864+(K865-T864)/7</f>
        <v>32.192678090655804</v>
      </c>
      <c r="U865" s="80">
        <f>U864+(K865-U864)/42</f>
        <v>34.955379400580931</v>
      </c>
      <c r="V865" s="294">
        <f t="shared" si="57"/>
        <v>-1.7501748092350411</v>
      </c>
      <c r="W865" s="297">
        <f t="shared" si="56"/>
        <v>0.92096491706569161</v>
      </c>
    </row>
    <row r="866" spans="2:23" ht="16" thickBot="1" x14ac:dyDescent="0.25">
      <c r="B866" s="29">
        <f>AVERAGE(W860:W866)</f>
        <v>1.0400454042310996</v>
      </c>
      <c r="C866" s="133">
        <v>43954</v>
      </c>
      <c r="D866" s="362">
        <v>59</v>
      </c>
      <c r="E866" s="2115" t="s">
        <v>281</v>
      </c>
      <c r="F866" s="1846" t="s">
        <v>278</v>
      </c>
      <c r="G866" s="1192">
        <v>5.7592592592592591E-2</v>
      </c>
      <c r="H866" s="1838">
        <v>13.62</v>
      </c>
      <c r="I866" s="1839">
        <f t="shared" si="58"/>
        <v>4.2285310273562846E-3</v>
      </c>
      <c r="J866" s="534">
        <v>138</v>
      </c>
      <c r="K866" s="1841">
        <v>74</v>
      </c>
      <c r="L866" s="534">
        <v>194</v>
      </c>
      <c r="M866" s="1842"/>
      <c r="N866" s="1843">
        <f>IFERROR((L866/67)/(1/(I866*24)/3.6),"")</f>
        <v>1.0578648607184344</v>
      </c>
      <c r="O866" s="2398" t="s">
        <v>262</v>
      </c>
      <c r="P866" s="78">
        <f>IFERROR(VLOOKUP(F866,[1]Trainingsarten!$A$9:$N$84,12,FALSE),"")</f>
        <v>209</v>
      </c>
      <c r="Q866" s="79" t="s">
        <v>14</v>
      </c>
      <c r="R866" s="79">
        <f>IFERROR(VLOOKUP(F866,[1]Trainingsarten!$A$9:$N$84,14,FALSE),"")</f>
        <v>228.8</v>
      </c>
      <c r="S866" s="1827">
        <f>IFERROR(L866/J866,"")</f>
        <v>1.4057971014492754</v>
      </c>
      <c r="T866" s="362">
        <f>T865+(K866-T865)/7</f>
        <v>38.165152649133546</v>
      </c>
      <c r="U866" s="80">
        <f>U865+(K866-U865)/42</f>
        <v>35.885013224376621</v>
      </c>
      <c r="V866" s="80">
        <f t="shared" si="57"/>
        <v>2.7627013099251272</v>
      </c>
      <c r="W866" s="82">
        <f t="shared" si="56"/>
        <v>1.0635401584081912</v>
      </c>
    </row>
    <row r="867" spans="2:23" ht="16" thickBot="1" x14ac:dyDescent="0.25">
      <c r="B867" s="1776">
        <f>B860+1</f>
        <v>19</v>
      </c>
      <c r="C867" s="1777">
        <v>43955</v>
      </c>
      <c r="D867" s="1778"/>
      <c r="E867" s="2178"/>
      <c r="F867" s="1847"/>
      <c r="G867" s="1780"/>
      <c r="H867" s="1781" t="str">
        <f>IFERROR(VLOOKUP(F867,[1]Trainingsarten!$A$9:$K$84,10,FALSE),"")</f>
        <v/>
      </c>
      <c r="I867" s="1782" t="str">
        <f t="shared" si="58"/>
        <v/>
      </c>
      <c r="J867" s="1783"/>
      <c r="K867" s="1784" t="str">
        <f>IFERROR(VLOOKUP(F867,[1]Trainingsarten!$A$9:$K$84,11,FALSE),"0")</f>
        <v>0</v>
      </c>
      <c r="L867" s="1783"/>
      <c r="M867" s="1785"/>
      <c r="N867" s="1786" t="str">
        <f>IFERROR((L867/67)/(1/(I867*24)/3.6),"")</f>
        <v/>
      </c>
      <c r="O867" s="2394"/>
      <c r="P867" s="1829" t="str">
        <f>IFERROR(VLOOKUP(F867,[1]Trainingsarten!$A$9:$N$84,12,FALSE),"")</f>
        <v/>
      </c>
      <c r="Q867" s="1788" t="s">
        <v>14</v>
      </c>
      <c r="R867" s="1788" t="str">
        <f>IFERROR(VLOOKUP(F867,[1]Trainingsarten!$A$9:$N$84,14,FALSE),"")</f>
        <v/>
      </c>
      <c r="S867" s="1789" t="str">
        <f>IFERROR(L867/J867,"")</f>
        <v/>
      </c>
      <c r="T867" s="1833">
        <f>T866+(K867-T866)/7</f>
        <v>32.712987984971612</v>
      </c>
      <c r="U867" s="1849">
        <f>U866+(K867-U866)/42</f>
        <v>35.030608147605747</v>
      </c>
      <c r="V867" s="1830">
        <f t="shared" si="57"/>
        <v>-2.2801394247569249</v>
      </c>
      <c r="W867" s="1834">
        <f t="shared" si="56"/>
        <v>0.93384013909011909</v>
      </c>
    </row>
    <row r="868" spans="2:23" ht="15" x14ac:dyDescent="0.2">
      <c r="B868" s="1792" t="s">
        <v>19</v>
      </c>
      <c r="C868" s="1878">
        <v>43956</v>
      </c>
      <c r="D868" s="1876">
        <v>60</v>
      </c>
      <c r="E868" s="2189" t="s">
        <v>281</v>
      </c>
      <c r="F868" s="1879" t="s">
        <v>270</v>
      </c>
      <c r="G868" s="1810">
        <v>3.8217592592592588E-2</v>
      </c>
      <c r="H868" s="1811">
        <v>9.8000000000000007</v>
      </c>
      <c r="I868" s="1812">
        <f t="shared" si="58"/>
        <v>3.899754346182917E-3</v>
      </c>
      <c r="J868" s="1813">
        <v>142</v>
      </c>
      <c r="K868" s="1814">
        <v>58</v>
      </c>
      <c r="L868" s="1813">
        <v>210</v>
      </c>
      <c r="M868" s="1815"/>
      <c r="N868" s="1816">
        <f>IFERROR((L868/67)/(1/(I868*24)/3.6),"")</f>
        <v>1.0560767590618336</v>
      </c>
      <c r="O868" s="2396" t="s">
        <v>269</v>
      </c>
      <c r="P868" s="291">
        <f>IFERROR(VLOOKUP(F868,[1]Trainingsarten!$A$9:$N$84,12,FALSE),"")</f>
        <v>209</v>
      </c>
      <c r="Q868" s="292" t="s">
        <v>14</v>
      </c>
      <c r="R868" s="292">
        <f>IFERROR(VLOOKUP(F868,[1]Trainingsarten!$A$9:$N$84,14,FALSE),"")</f>
        <v>228.8</v>
      </c>
      <c r="S868" s="293">
        <f>IFERROR(L868/J868,"")</f>
        <v>1.4788732394366197</v>
      </c>
      <c r="T868" s="362">
        <f>T867+(K868-T867)/7</f>
        <v>36.325418272832813</v>
      </c>
      <c r="U868" s="80">
        <f>U867+(K868-U867)/42</f>
        <v>35.577498429805608</v>
      </c>
      <c r="V868" s="294">
        <f t="shared" si="57"/>
        <v>2.3176201626341353</v>
      </c>
      <c r="W868" s="297">
        <f t="shared" si="56"/>
        <v>1.0210222718301245</v>
      </c>
    </row>
    <row r="869" spans="2:23" ht="16" thickBot="1" x14ac:dyDescent="0.25">
      <c r="B869" s="24">
        <f>SUM(H867:H873)</f>
        <v>50.620000000000005</v>
      </c>
      <c r="C869" s="298">
        <v>43957</v>
      </c>
      <c r="D869" s="295"/>
      <c r="E869" s="2111"/>
      <c r="F869" s="831"/>
      <c r="G869" s="1810"/>
      <c r="H869" s="1811" t="str">
        <f>IFERROR(VLOOKUP(F869,[1]Trainingsarten!$A$9:$K$84,10,FALSE),"")</f>
        <v/>
      </c>
      <c r="I869" s="1812" t="str">
        <f t="shared" si="58"/>
        <v/>
      </c>
      <c r="J869" s="1813"/>
      <c r="K869" s="1814" t="str">
        <f>IFERROR(VLOOKUP(F869,[1]Trainingsarten!$A$9:$K$84,11,FALSE),"0")</f>
        <v>0</v>
      </c>
      <c r="L869" s="1813"/>
      <c r="M869" s="1815"/>
      <c r="N869" s="1816" t="str">
        <f>IFERROR((L869/67)/(1/(I869*24)/3.6),"")</f>
        <v/>
      </c>
      <c r="O869" s="2396"/>
      <c r="P869" s="291" t="str">
        <f>IFERROR(VLOOKUP(F869,[1]Trainingsarten!$A$9:$N$84,12,FALSE),"")</f>
        <v/>
      </c>
      <c r="Q869" s="292" t="s">
        <v>14</v>
      </c>
      <c r="R869" s="292" t="str">
        <f>IFERROR(VLOOKUP(F869,[1]Trainingsarten!$A$9:$N$84,14,FALSE),"")</f>
        <v/>
      </c>
      <c r="S869" s="293" t="str">
        <f>IFERROR(L869/J869,"")</f>
        <v/>
      </c>
      <c r="T869" s="362">
        <f>T868+(K869-T868)/7</f>
        <v>31.136072805285266</v>
      </c>
      <c r="U869" s="80">
        <f>U868+(K869-U868)/42</f>
        <v>34.730415133857854</v>
      </c>
      <c r="V869" s="294">
        <f t="shared" si="57"/>
        <v>-0.74791984302720493</v>
      </c>
      <c r="W869" s="297">
        <f t="shared" si="56"/>
        <v>0.89650736063132896</v>
      </c>
    </row>
    <row r="870" spans="2:23" ht="15" x14ac:dyDescent="0.2">
      <c r="B870" s="26" t="s">
        <v>9</v>
      </c>
      <c r="C870" s="298">
        <v>43958</v>
      </c>
      <c r="D870" s="295">
        <v>61</v>
      </c>
      <c r="E870" s="2111" t="s">
        <v>33</v>
      </c>
      <c r="F870" s="831" t="s">
        <v>261</v>
      </c>
      <c r="G870" s="1810">
        <v>3.1863425925925927E-2</v>
      </c>
      <c r="H870" s="1811">
        <v>9.7899999999999991</v>
      </c>
      <c r="I870" s="1812">
        <f t="shared" si="58"/>
        <v>3.2546911058147017E-3</v>
      </c>
      <c r="J870" s="1813">
        <v>154</v>
      </c>
      <c r="K870" s="1814">
        <v>68</v>
      </c>
      <c r="L870" s="1813">
        <v>248</v>
      </c>
      <c r="M870" s="1815"/>
      <c r="N870" s="1816">
        <f>IFERROR((L870/67)/(1/(I870*24)/3.6),"")</f>
        <v>1.0408793621270565</v>
      </c>
      <c r="O870" s="2396" t="s">
        <v>280</v>
      </c>
      <c r="P870" s="291">
        <f>IFERROR(VLOOKUP(F870,[1]Trainingsarten!$A$9:$N$84,12,FALSE),"")</f>
        <v>248</v>
      </c>
      <c r="Q870" s="292" t="s">
        <v>14</v>
      </c>
      <c r="R870" s="292">
        <f>IFERROR(VLOOKUP(F870,[1]Trainingsarten!$A$9:$N$84,14,FALSE),"")</f>
        <v>273</v>
      </c>
      <c r="S870" s="293">
        <f>IFERROR(L870/J870,"")</f>
        <v>1.6103896103896105</v>
      </c>
      <c r="T870" s="362">
        <f>T869+(K870-T869)/7</f>
        <v>36.402348118815944</v>
      </c>
      <c r="U870" s="80">
        <f>U869+(K870-U869)/42</f>
        <v>35.522548106861237</v>
      </c>
      <c r="V870" s="294">
        <f t="shared" si="57"/>
        <v>3.5943423285725871</v>
      </c>
      <c r="W870" s="297">
        <f t="shared" si="56"/>
        <v>1.024767367738036</v>
      </c>
    </row>
    <row r="871" spans="2:23" ht="16" thickBot="1" x14ac:dyDescent="0.25">
      <c r="B871" s="27">
        <f>SUM(K867:K873)</f>
        <v>310</v>
      </c>
      <c r="C871" s="298">
        <v>43959</v>
      </c>
      <c r="D871" s="295">
        <v>62</v>
      </c>
      <c r="E871" s="2111" t="s">
        <v>281</v>
      </c>
      <c r="F871" s="831" t="s">
        <v>279</v>
      </c>
      <c r="G871" s="1810">
        <v>3.9629629629629633E-2</v>
      </c>
      <c r="H871" s="1811">
        <v>9.65</v>
      </c>
      <c r="I871" s="1812">
        <f t="shared" si="58"/>
        <v>4.1066973709460754E-3</v>
      </c>
      <c r="J871" s="1813">
        <v>133</v>
      </c>
      <c r="K871" s="1814">
        <v>56</v>
      </c>
      <c r="L871" s="1813">
        <v>203</v>
      </c>
      <c r="M871" s="1815"/>
      <c r="N871" s="1816">
        <f>IFERROR((L871/67)/(1/(I871*24)/3.6),"")</f>
        <v>1.075047560126827</v>
      </c>
      <c r="O871" s="2396" t="s">
        <v>287</v>
      </c>
      <c r="P871" s="291">
        <f>IFERROR(VLOOKUP(F871,[1]Trainingsarten!$A$9:$N$84,12,FALSE),"")</f>
        <v>182</v>
      </c>
      <c r="Q871" s="292" t="s">
        <v>14</v>
      </c>
      <c r="R871" s="292">
        <f>IFERROR(VLOOKUP(F871,[1]Trainingsarten!$A$9:$N$84,14,FALSE),"")</f>
        <v>208</v>
      </c>
      <c r="S871" s="293">
        <f>IFERROR(L871/J871,"")</f>
        <v>1.5263157894736843</v>
      </c>
      <c r="T871" s="362">
        <f>T870+(K871-T870)/7</f>
        <v>39.202012673270808</v>
      </c>
      <c r="U871" s="80">
        <f>U870+(K871-U870)/42</f>
        <v>36.010106485269304</v>
      </c>
      <c r="V871" s="294">
        <f t="shared" si="57"/>
        <v>-0.87980001195470692</v>
      </c>
      <c r="W871" s="297">
        <f t="shared" si="56"/>
        <v>1.0886391765963597</v>
      </c>
    </row>
    <row r="872" spans="2:23" ht="15" x14ac:dyDescent="0.2">
      <c r="B872" s="28" t="s">
        <v>20</v>
      </c>
      <c r="C872" s="298">
        <v>43960</v>
      </c>
      <c r="D872" s="295"/>
      <c r="E872" s="2111"/>
      <c r="F872" s="831"/>
      <c r="G872" s="1810"/>
      <c r="H872" s="1811" t="str">
        <f>IFERROR(VLOOKUP(F872,[1]Trainingsarten!$A$9:$K$84,10,FALSE),"")</f>
        <v/>
      </c>
      <c r="I872" s="1812" t="str">
        <f t="shared" si="58"/>
        <v/>
      </c>
      <c r="J872" s="1813"/>
      <c r="K872" s="1814" t="str">
        <f>IFERROR(VLOOKUP(F872,[1]Trainingsarten!$A$9:$K$84,11,FALSE),"0")</f>
        <v>0</v>
      </c>
      <c r="L872" s="1813"/>
      <c r="M872" s="1815"/>
      <c r="N872" s="1816" t="str">
        <f>IFERROR((L872/67)/(1/(I872*24)/3.6),"")</f>
        <v/>
      </c>
      <c r="O872" s="2396"/>
      <c r="P872" s="291" t="str">
        <f>IFERROR(VLOOKUP(F872,[1]Trainingsarten!$A$9:$N$84,12,FALSE),"")</f>
        <v/>
      </c>
      <c r="Q872" s="292" t="s">
        <v>14</v>
      </c>
      <c r="R872" s="292" t="str">
        <f>IFERROR(VLOOKUP(F872,[1]Trainingsarten!$A$9:$N$84,14,FALSE),"")</f>
        <v/>
      </c>
      <c r="S872" s="293" t="str">
        <f>IFERROR(L872/J872,"")</f>
        <v/>
      </c>
      <c r="T872" s="362">
        <f>T871+(K872-T871)/7</f>
        <v>33.601725148517836</v>
      </c>
      <c r="U872" s="80">
        <f>U871+(K872-U871)/42</f>
        <v>35.152722997524798</v>
      </c>
      <c r="V872" s="294">
        <f t="shared" si="57"/>
        <v>-3.1919061880015036</v>
      </c>
      <c r="W872" s="297">
        <f t="shared" si="56"/>
        <v>0.95587830140168173</v>
      </c>
    </row>
    <row r="873" spans="2:23" ht="16" thickBot="1" x14ac:dyDescent="0.25">
      <c r="B873" s="29">
        <f>AVERAGE(W867:W873)</f>
        <v>1.0258435276689537</v>
      </c>
      <c r="C873" s="1817">
        <v>43961</v>
      </c>
      <c r="D873" s="1818">
        <v>63</v>
      </c>
      <c r="E873" s="2180" t="s">
        <v>281</v>
      </c>
      <c r="F873" s="1846" t="s">
        <v>286</v>
      </c>
      <c r="G873" s="1820">
        <v>8.3182870370370365E-2</v>
      </c>
      <c r="H873" s="1821">
        <v>21.38</v>
      </c>
      <c r="I873" s="1822">
        <f t="shared" si="58"/>
        <v>3.8906861726085299E-3</v>
      </c>
      <c r="J873" s="1823">
        <v>140</v>
      </c>
      <c r="K873" s="1824">
        <v>128</v>
      </c>
      <c r="L873" s="1823">
        <v>212.2</v>
      </c>
      <c r="M873" s="1825"/>
      <c r="N873" s="1826">
        <f>IFERROR((L873/67)/(1/(I873*24)/3.6),"")</f>
        <v>1.0646589782611731</v>
      </c>
      <c r="O873" s="2397" t="s">
        <v>287</v>
      </c>
      <c r="P873" s="313">
        <f>IFERROR(VLOOKUP(F873,[1]Trainingsarten!$A$9:$N$84,12,FALSE),"")</f>
        <v>209</v>
      </c>
      <c r="Q873" s="314" t="s">
        <v>14</v>
      </c>
      <c r="R873" s="314">
        <f>IFERROR(VLOOKUP(F873,[1]Trainingsarten!$A$9:$N$84,14,FALSE),"")</f>
        <v>228.8</v>
      </c>
      <c r="S873" s="1827">
        <f>IFERROR(L873/J873,"")</f>
        <v>1.5157142857142856</v>
      </c>
      <c r="T873" s="1818">
        <f>T872+(K873-T872)/7</f>
        <v>47.08719298444386</v>
      </c>
      <c r="U873" s="315">
        <f>U872+(K873-U872)/42</f>
        <v>37.363372449964686</v>
      </c>
      <c r="V873" s="315">
        <f t="shared" si="57"/>
        <v>1.5509978490069614</v>
      </c>
      <c r="W873" s="317">
        <f t="shared" ref="W873:W936" si="59">T873/U873</f>
        <v>1.2602500763950275</v>
      </c>
    </row>
    <row r="874" spans="2:23" ht="16" thickBot="1" x14ac:dyDescent="0.25">
      <c r="B874" s="1776">
        <f>B867+1</f>
        <v>20</v>
      </c>
      <c r="C874" s="358">
        <v>43962</v>
      </c>
      <c r="D874" s="50"/>
      <c r="E874" s="2101"/>
      <c r="F874" s="1847"/>
      <c r="G874" s="1184"/>
      <c r="H874" s="1185" t="str">
        <f>IFERROR(VLOOKUP(F874,[1]Trainingsarten!$A$9:$K$84,10,FALSE),"")</f>
        <v/>
      </c>
      <c r="I874" s="838" t="str">
        <f t="shared" si="58"/>
        <v/>
      </c>
      <c r="J874" s="513"/>
      <c r="K874" s="512" t="str">
        <f>IFERROR(VLOOKUP(F874,[1]Trainingsarten!$A$9:$K$84,11,FALSE),"0")</f>
        <v>0</v>
      </c>
      <c r="L874" s="513"/>
      <c r="M874" s="761"/>
      <c r="N874" s="59" t="str">
        <f>IFERROR((L874/67)/(1/(I874*24)/3.6),"")</f>
        <v/>
      </c>
      <c r="O874" s="2355"/>
      <c r="P874" s="319" t="str">
        <f>IFERROR(VLOOKUP(F874,[1]Trainingsarten!$A$9:$N$84,12,FALSE),"")</f>
        <v/>
      </c>
      <c r="Q874" s="61" t="s">
        <v>14</v>
      </c>
      <c r="R874" s="61" t="str">
        <f>IFERROR(VLOOKUP(F874,[1]Trainingsarten!$A$9:$N$84,14,FALSE),"")</f>
        <v/>
      </c>
      <c r="S874" s="1789" t="str">
        <f>IFERROR(L874/J874,"")</f>
        <v/>
      </c>
      <c r="T874" s="2">
        <f>T873+(K874-T873)/7</f>
        <v>40.360451129523305</v>
      </c>
      <c r="U874" s="3">
        <f>U873+(K874-U873)/42</f>
        <v>36.473768344013145</v>
      </c>
      <c r="V874" s="321">
        <f t="shared" si="57"/>
        <v>-9.7238205344791737</v>
      </c>
      <c r="W874" s="322">
        <f t="shared" si="59"/>
        <v>1.1065610426883168</v>
      </c>
    </row>
    <row r="875" spans="2:23" ht="15" x14ac:dyDescent="0.2">
      <c r="B875" s="1792" t="s">
        <v>19</v>
      </c>
      <c r="C875" s="298">
        <v>43963</v>
      </c>
      <c r="D875" s="295">
        <v>64</v>
      </c>
      <c r="E875" s="2111" t="s">
        <v>33</v>
      </c>
      <c r="F875" s="831" t="s">
        <v>270</v>
      </c>
      <c r="G875" s="1810">
        <v>3.4895833333333334E-2</v>
      </c>
      <c r="H875" s="1811">
        <v>9.85</v>
      </c>
      <c r="I875" s="1812">
        <f t="shared" si="58"/>
        <v>3.5427241962774961E-3</v>
      </c>
      <c r="J875" s="1813">
        <v>141</v>
      </c>
      <c r="K875" s="1814">
        <v>64</v>
      </c>
      <c r="L875" s="1813">
        <v>231.5</v>
      </c>
      <c r="M875" s="1815"/>
      <c r="N875" s="1816">
        <f>IFERROR((L875/67)/(1/(I875*24)/3.6),"")</f>
        <v>1.0576142131979698</v>
      </c>
      <c r="O875" s="2396" t="s">
        <v>269</v>
      </c>
      <c r="P875" s="291">
        <f>IFERROR(VLOOKUP(F875,[1]Trainingsarten!$A$9:$N$84,12,FALSE),"")</f>
        <v>209</v>
      </c>
      <c r="Q875" s="292" t="s">
        <v>14</v>
      </c>
      <c r="R875" s="292">
        <f>IFERROR(VLOOKUP(F875,[1]Trainingsarten!$A$9:$N$84,14,FALSE),"")</f>
        <v>228.8</v>
      </c>
      <c r="S875" s="293">
        <f>IFERROR(L875/J875,"")</f>
        <v>1.6418439716312057</v>
      </c>
      <c r="T875" s="362">
        <f>T874+(K875-T874)/7</f>
        <v>43.737529539591407</v>
      </c>
      <c r="U875" s="80">
        <f>U874+(K875-U874)/42</f>
        <v>37.129154812012828</v>
      </c>
      <c r="V875" s="294">
        <f t="shared" si="57"/>
        <v>-3.8866827855101604</v>
      </c>
      <c r="W875" s="297">
        <f t="shared" si="59"/>
        <v>1.1779834408037884</v>
      </c>
    </row>
    <row r="876" spans="2:23" ht="16" thickBot="1" x14ac:dyDescent="0.25">
      <c r="B876" s="24">
        <f>SUM(H874:H880)</f>
        <v>51.71</v>
      </c>
      <c r="C876" s="298">
        <v>43964</v>
      </c>
      <c r="D876" s="295"/>
      <c r="E876" s="2111"/>
      <c r="F876" s="831"/>
      <c r="G876" s="1810"/>
      <c r="H876" s="1811" t="str">
        <f>IFERROR(VLOOKUP(F876,[1]Trainingsarten!$A$9:$K$84,10,FALSE),"")</f>
        <v/>
      </c>
      <c r="I876" s="1812" t="str">
        <f t="shared" si="58"/>
        <v/>
      </c>
      <c r="J876" s="1813"/>
      <c r="K876" s="1814" t="str">
        <f>IFERROR(VLOOKUP(F876,[1]Trainingsarten!$A$9:$K$84,11,FALSE),"0")</f>
        <v>0</v>
      </c>
      <c r="L876" s="1813"/>
      <c r="M876" s="1815"/>
      <c r="N876" s="1816" t="str">
        <f>IFERROR((L876/67)/(1/(I876*24)/3.6),"")</f>
        <v/>
      </c>
      <c r="O876" s="2396"/>
      <c r="P876" s="291" t="str">
        <f>IFERROR(VLOOKUP(F876,[1]Trainingsarten!$A$9:$N$84,12,FALSE),"")</f>
        <v/>
      </c>
      <c r="Q876" s="292" t="s">
        <v>14</v>
      </c>
      <c r="R876" s="292" t="str">
        <f>IFERROR(VLOOKUP(F876,[1]Trainingsarten!$A$9:$N$84,14,FALSE),"")</f>
        <v/>
      </c>
      <c r="S876" s="293" t="str">
        <f>IFERROR(L876/J876,"")</f>
        <v/>
      </c>
      <c r="T876" s="362">
        <f>T875+(K876-T875)/7</f>
        <v>37.489311033935493</v>
      </c>
      <c r="U876" s="80">
        <f>U875+(K876-U875)/42</f>
        <v>36.245127316488713</v>
      </c>
      <c r="V876" s="294">
        <f t="shared" si="57"/>
        <v>-6.6083747275785782</v>
      </c>
      <c r="W876" s="297">
        <f t="shared" si="59"/>
        <v>1.0343269236325947</v>
      </c>
    </row>
    <row r="877" spans="2:23" ht="15" x14ac:dyDescent="0.2">
      <c r="B877" s="26" t="s">
        <v>9</v>
      </c>
      <c r="C877" s="298">
        <v>43965</v>
      </c>
      <c r="D877" s="295">
        <v>65</v>
      </c>
      <c r="E877" s="2111" t="s">
        <v>33</v>
      </c>
      <c r="F877" s="831" t="s">
        <v>257</v>
      </c>
      <c r="G877" s="1810">
        <v>3.7430555555555557E-2</v>
      </c>
      <c r="H877" s="1811">
        <v>11.63</v>
      </c>
      <c r="I877" s="1812">
        <f t="shared" si="58"/>
        <v>3.2184484570555076E-3</v>
      </c>
      <c r="J877" s="1813">
        <v>156</v>
      </c>
      <c r="K877" s="1814">
        <v>81</v>
      </c>
      <c r="L877" s="1813">
        <v>249</v>
      </c>
      <c r="M877" s="1815"/>
      <c r="N877" s="1816">
        <f>IFERROR((L877/67)/(1/(I877*24)/3.6),"")</f>
        <v>1.0334389959061099</v>
      </c>
      <c r="O877" s="2396" t="s">
        <v>280</v>
      </c>
      <c r="P877" s="291">
        <f>IFERROR(VLOOKUP(F877,[1]Trainingsarten!$A$9:$N$84,12,FALSE),"")</f>
        <v>248</v>
      </c>
      <c r="Q877" s="292" t="s">
        <v>14</v>
      </c>
      <c r="R877" s="292">
        <f>IFERROR(VLOOKUP(F877,[1]Trainingsarten!$A$9:$N$84,14,FALSE),"")</f>
        <v>273</v>
      </c>
      <c r="S877" s="293">
        <f>IFERROR(L877/J877,"")</f>
        <v>1.5961538461538463</v>
      </c>
      <c r="T877" s="362">
        <f>T876+(K877-T876)/7</f>
        <v>43.705123743373278</v>
      </c>
      <c r="U877" s="80">
        <f>U876+(K877-U876)/42</f>
        <v>37.31071952323898</v>
      </c>
      <c r="V877" s="294">
        <f t="shared" si="57"/>
        <v>-1.2441837174467807</v>
      </c>
      <c r="W877" s="297">
        <f t="shared" si="59"/>
        <v>1.1713824954823384</v>
      </c>
    </row>
    <row r="878" spans="2:23" ht="16" thickBot="1" x14ac:dyDescent="0.25">
      <c r="B878" s="27">
        <f>SUM(K874:K880)</f>
        <v>322</v>
      </c>
      <c r="C878" s="298">
        <v>43966</v>
      </c>
      <c r="D878" s="295">
        <v>66</v>
      </c>
      <c r="E878" s="2111" t="s">
        <v>33</v>
      </c>
      <c r="F878" s="831" t="s">
        <v>279</v>
      </c>
      <c r="G878" s="1810">
        <v>3.5555555555555556E-2</v>
      </c>
      <c r="H878" s="1811">
        <v>8.82</v>
      </c>
      <c r="I878" s="1812">
        <f t="shared" si="58"/>
        <v>4.0312421264802212E-3</v>
      </c>
      <c r="J878" s="1813">
        <v>131</v>
      </c>
      <c r="K878" s="1814">
        <v>50</v>
      </c>
      <c r="L878" s="1813">
        <v>203</v>
      </c>
      <c r="M878" s="1815"/>
      <c r="N878" s="1816">
        <f>IFERROR((L878/67)/(1/(I878*24)/3.6),"")</f>
        <v>1.0552949538024163</v>
      </c>
      <c r="O878" s="2396" t="s">
        <v>262</v>
      </c>
      <c r="P878" s="291">
        <f>IFERROR(VLOOKUP(F878,[1]Trainingsarten!$A$9:$N$84,12,FALSE),"")</f>
        <v>182</v>
      </c>
      <c r="Q878" s="292" t="s">
        <v>14</v>
      </c>
      <c r="R878" s="292">
        <f>IFERROR(VLOOKUP(F878,[1]Trainingsarten!$A$9:$N$84,14,FALSE),"")</f>
        <v>208</v>
      </c>
      <c r="S878" s="293">
        <f>IFERROR(L878/J878,"")</f>
        <v>1.5496183206106871</v>
      </c>
      <c r="T878" s="362">
        <f>T877+(K878-T877)/7</f>
        <v>44.604391780034241</v>
      </c>
      <c r="U878" s="80">
        <f>U877+(K878-U877)/42</f>
        <v>37.612845248876148</v>
      </c>
      <c r="V878" s="294">
        <f t="shared" si="57"/>
        <v>-6.3944042201342981</v>
      </c>
      <c r="W878" s="297">
        <f t="shared" si="59"/>
        <v>1.1858818838324121</v>
      </c>
    </row>
    <row r="879" spans="2:23" ht="15" x14ac:dyDescent="0.2">
      <c r="B879" s="28" t="s">
        <v>20</v>
      </c>
      <c r="C879" s="298">
        <v>43967</v>
      </c>
      <c r="D879" s="295"/>
      <c r="E879" s="2111"/>
      <c r="F879" s="831"/>
      <c r="G879" s="1810"/>
      <c r="H879" s="1811" t="str">
        <f>IFERROR(VLOOKUP(F879,[1]Trainingsarten!$A$9:$K$84,10,FALSE),"")</f>
        <v/>
      </c>
      <c r="I879" s="1812" t="str">
        <f t="shared" si="58"/>
        <v/>
      </c>
      <c r="J879" s="1813"/>
      <c r="K879" s="1814" t="str">
        <f>IFERROR(VLOOKUP(F879,[1]Trainingsarten!$A$9:$K$84,11,FALSE),"0")</f>
        <v>0</v>
      </c>
      <c r="L879" s="1813"/>
      <c r="M879" s="1815"/>
      <c r="N879" s="1816" t="str">
        <f>IFERROR((L879/67)/(1/(I879*24)/3.6),"")</f>
        <v/>
      </c>
      <c r="O879" s="2396"/>
      <c r="P879" s="291" t="str">
        <f>IFERROR(VLOOKUP(F879,[1]Trainingsarten!$A$9:$N$84,12,FALSE),"")</f>
        <v/>
      </c>
      <c r="Q879" s="292" t="s">
        <v>14</v>
      </c>
      <c r="R879" s="292" t="str">
        <f>IFERROR(VLOOKUP(F879,[1]Trainingsarten!$A$9:$N$84,14,FALSE),"")</f>
        <v/>
      </c>
      <c r="S879" s="293" t="str">
        <f>IFERROR(L879/J879,"")</f>
        <v/>
      </c>
      <c r="T879" s="362">
        <f>T878+(K879-T878)/7</f>
        <v>38.232335811457922</v>
      </c>
      <c r="U879" s="80">
        <f>U878+(K879-U878)/42</f>
        <v>36.7173013143791</v>
      </c>
      <c r="V879" s="294">
        <f t="shared" si="57"/>
        <v>-6.9915465311580931</v>
      </c>
      <c r="W879" s="297">
        <f t="shared" si="59"/>
        <v>1.0412621419016301</v>
      </c>
    </row>
    <row r="880" spans="2:23" ht="16" thickBot="1" x14ac:dyDescent="0.25">
      <c r="B880" s="29">
        <f>AVERAGE(W874:W880)</f>
        <v>1.1467630670327016</v>
      </c>
      <c r="C880" s="526">
        <v>43968</v>
      </c>
      <c r="D880" s="527">
        <v>67</v>
      </c>
      <c r="E880" s="2122" t="s">
        <v>281</v>
      </c>
      <c r="F880" s="1846" t="s">
        <v>286</v>
      </c>
      <c r="G880" s="1192">
        <v>8.3703703703703711E-2</v>
      </c>
      <c r="H880" s="1811">
        <v>21.41</v>
      </c>
      <c r="I880" s="1812">
        <f t="shared" si="58"/>
        <v>3.909561125815213E-3</v>
      </c>
      <c r="J880" s="1813">
        <v>135</v>
      </c>
      <c r="K880" s="1814">
        <v>127</v>
      </c>
      <c r="L880" s="1813">
        <v>210.2</v>
      </c>
      <c r="M880" s="1815"/>
      <c r="N880" s="1816">
        <f>IFERROR((L880/67)/(1/(I880*24)/3.6),"")</f>
        <v>1.0597408101947061</v>
      </c>
      <c r="O880" s="2396" t="s">
        <v>287</v>
      </c>
      <c r="P880" s="291">
        <f>IFERROR(VLOOKUP(F880,[1]Trainingsarten!$A$9:$N$84,12,FALSE),"")</f>
        <v>209</v>
      </c>
      <c r="Q880" s="292" t="s">
        <v>14</v>
      </c>
      <c r="R880" s="292">
        <f>IFERROR(VLOOKUP(F880,[1]Trainingsarten!$A$9:$N$84,14,FALSE),"")</f>
        <v>228.8</v>
      </c>
      <c r="S880" s="1827">
        <f>IFERROR(L880/J880,"")</f>
        <v>1.557037037037037</v>
      </c>
      <c r="T880" s="329">
        <f>T879+(K880-T879)/7</f>
        <v>50.913430695535361</v>
      </c>
      <c r="U880" s="1880">
        <f>U879+(K880-U879)/42</f>
        <v>38.866889378322455</v>
      </c>
      <c r="V880" s="1880">
        <f t="shared" si="57"/>
        <v>-1.5150344970788225</v>
      </c>
      <c r="W880" s="82">
        <f t="shared" si="59"/>
        <v>1.3099435408878315</v>
      </c>
    </row>
    <row r="881" spans="2:23" ht="16" thickBot="1" x14ac:dyDescent="0.25">
      <c r="B881" s="1776">
        <f>B874+1</f>
        <v>21</v>
      </c>
      <c r="C881" s="1777">
        <v>43969</v>
      </c>
      <c r="D881" s="1778"/>
      <c r="E881" s="2178"/>
      <c r="F881" s="1847"/>
      <c r="G881" s="1780"/>
      <c r="H881" s="1781" t="str">
        <f>IFERROR(VLOOKUP(F881,[1]Trainingsarten!$A$9:$K$84,10,FALSE),"")</f>
        <v/>
      </c>
      <c r="I881" s="1782" t="str">
        <f t="shared" si="58"/>
        <v/>
      </c>
      <c r="J881" s="1783"/>
      <c r="K881" s="1784" t="str">
        <f>IFERROR(VLOOKUP(F881,[1]Trainingsarten!$A$9:$K$84,11,FALSE),"0")</f>
        <v>0</v>
      </c>
      <c r="L881" s="1783"/>
      <c r="M881" s="1785"/>
      <c r="N881" s="1786" t="str">
        <f>IFERROR((L881/67)/(1/(I881*24)/3.6),"")</f>
        <v/>
      </c>
      <c r="O881" s="2394"/>
      <c r="P881" s="1829" t="str">
        <f>IFERROR(VLOOKUP(F881,[1]Trainingsarten!$A$9:$N$84,12,FALSE),"")</f>
        <v/>
      </c>
      <c r="Q881" s="1788" t="s">
        <v>14</v>
      </c>
      <c r="R881" s="1788" t="str">
        <f>IFERROR(VLOOKUP(F881,[1]Trainingsarten!$A$9:$N$84,14,FALSE),"")</f>
        <v/>
      </c>
      <c r="S881" s="1789" t="str">
        <f>IFERROR(L881/J881,"")</f>
        <v/>
      </c>
      <c r="T881" s="1209">
        <f>T880+(K881-T880)/7</f>
        <v>43.640083453316024</v>
      </c>
      <c r="U881" s="1210">
        <f>U880+(K881-U880)/42</f>
        <v>37.941487250267159</v>
      </c>
      <c r="V881" s="1830">
        <f t="shared" si="57"/>
        <v>-12.046541317212906</v>
      </c>
      <c r="W881" s="1834">
        <f t="shared" si="59"/>
        <v>1.1501943285844374</v>
      </c>
    </row>
    <row r="882" spans="2:23" ht="15" x14ac:dyDescent="0.2">
      <c r="B882" s="1792" t="s">
        <v>19</v>
      </c>
      <c r="C882" s="1878">
        <v>43970</v>
      </c>
      <c r="D882" s="1876">
        <v>68</v>
      </c>
      <c r="E882" s="2189" t="s">
        <v>33</v>
      </c>
      <c r="F882" s="1879" t="s">
        <v>270</v>
      </c>
      <c r="G882" s="1810">
        <v>3.366898148148148E-2</v>
      </c>
      <c r="H882" s="1811">
        <v>9.8000000000000007</v>
      </c>
      <c r="I882" s="1812">
        <f t="shared" si="58"/>
        <v>3.4356103552532122E-3</v>
      </c>
      <c r="J882" s="1813">
        <v>148</v>
      </c>
      <c r="K882" s="1814">
        <v>64</v>
      </c>
      <c r="L882" s="1813">
        <v>236.7</v>
      </c>
      <c r="M882" s="1815"/>
      <c r="N882" s="1816">
        <f>IFERROR((L882/67)/(1/(I882*24)/3.6),"")</f>
        <v>1.048675449284191</v>
      </c>
      <c r="O882" s="2396" t="s">
        <v>269</v>
      </c>
      <c r="P882" s="291">
        <f>IFERROR(VLOOKUP(F882,[1]Trainingsarten!$A$9:$N$84,12,FALSE),"")</f>
        <v>209</v>
      </c>
      <c r="Q882" s="292" t="s">
        <v>14</v>
      </c>
      <c r="R882" s="292">
        <f>IFERROR(VLOOKUP(F882,[1]Trainingsarten!$A$9:$N$84,14,FALSE),"")</f>
        <v>228.8</v>
      </c>
      <c r="S882" s="293">
        <f>IFERROR(L882/J882,"")</f>
        <v>1.5993243243243243</v>
      </c>
      <c r="T882" s="362">
        <f>T881+(K882-T881)/7</f>
        <v>46.548642959985166</v>
      </c>
      <c r="U882" s="80">
        <f>U881+(K882-U881)/42</f>
        <v>38.561928030022699</v>
      </c>
      <c r="V882" s="294">
        <f t="shared" si="57"/>
        <v>-5.698596203048865</v>
      </c>
      <c r="W882" s="297">
        <f t="shared" si="59"/>
        <v>1.2071139939824675</v>
      </c>
    </row>
    <row r="883" spans="2:23" ht="16" thickBot="1" x14ac:dyDescent="0.25">
      <c r="B883" s="24">
        <f>SUM(H881:H887)</f>
        <v>55.129999999999995</v>
      </c>
      <c r="C883" s="298">
        <v>43971</v>
      </c>
      <c r="D883" s="295"/>
      <c r="E883" s="2111"/>
      <c r="F883" s="831"/>
      <c r="G883" s="1810"/>
      <c r="H883" s="1811" t="str">
        <f>IFERROR(VLOOKUP(F883,[1]Trainingsarten!$A$9:$K$84,10,FALSE),"")</f>
        <v/>
      </c>
      <c r="I883" s="1812" t="str">
        <f t="shared" si="58"/>
        <v/>
      </c>
      <c r="J883" s="1813"/>
      <c r="K883" s="1814" t="str">
        <f>IFERROR(VLOOKUP(F883,[1]Trainingsarten!$A$9:$K$84,11,FALSE),"0")</f>
        <v>0</v>
      </c>
      <c r="L883" s="1813"/>
      <c r="M883" s="1815"/>
      <c r="N883" s="1816" t="str">
        <f>IFERROR((L883/67)/(1/(I883*24)/3.6),"")</f>
        <v/>
      </c>
      <c r="O883" s="2396"/>
      <c r="P883" s="291" t="str">
        <f>IFERROR(VLOOKUP(F883,[1]Trainingsarten!$A$9:$N$84,12,FALSE),"")</f>
        <v/>
      </c>
      <c r="Q883" s="292" t="s">
        <v>14</v>
      </c>
      <c r="R883" s="292" t="str">
        <f>IFERROR(VLOOKUP(F883,[1]Trainingsarten!$A$9:$N$84,14,FALSE),"")</f>
        <v/>
      </c>
      <c r="S883" s="293" t="str">
        <f>IFERROR(L883/J883,"")</f>
        <v/>
      </c>
      <c r="T883" s="362">
        <f>T882+(K883-T882)/7</f>
        <v>39.89883682284443</v>
      </c>
      <c r="U883" s="80">
        <f>U882+(K883-U882)/42</f>
        <v>37.643786886450727</v>
      </c>
      <c r="V883" s="294">
        <f t="shared" si="57"/>
        <v>-7.9867149299624671</v>
      </c>
      <c r="W883" s="297">
        <f t="shared" si="59"/>
        <v>1.0599049703260692</v>
      </c>
    </row>
    <row r="884" spans="2:23" ht="15" x14ac:dyDescent="0.2">
      <c r="B884" s="26" t="s">
        <v>9</v>
      </c>
      <c r="C884" s="298">
        <v>43972</v>
      </c>
      <c r="D884" s="295"/>
      <c r="E884" s="2111"/>
      <c r="F884" s="831"/>
      <c r="G884" s="1810"/>
      <c r="H884" s="1811" t="str">
        <f>IFERROR(VLOOKUP(F884,[1]Trainingsarten!$A$9:$K$84,10,FALSE),"")</f>
        <v/>
      </c>
      <c r="I884" s="1812" t="str">
        <f t="shared" si="58"/>
        <v/>
      </c>
      <c r="J884" s="1813"/>
      <c r="K884" s="1814" t="str">
        <f>IFERROR(VLOOKUP(F884,[1]Trainingsarten!$A$9:$K$84,11,FALSE),"0")</f>
        <v>0</v>
      </c>
      <c r="L884" s="1813"/>
      <c r="M884" s="1815"/>
      <c r="N884" s="1816" t="str">
        <f>IFERROR((L884/67)/(1/(I884*24)/3.6),"")</f>
        <v/>
      </c>
      <c r="O884" s="2396"/>
      <c r="P884" s="291" t="str">
        <f>IFERROR(VLOOKUP(F884,[1]Trainingsarten!$A$9:$N$84,12,FALSE),"")</f>
        <v/>
      </c>
      <c r="Q884" s="292" t="s">
        <v>14</v>
      </c>
      <c r="R884" s="292" t="str">
        <f>IFERROR(VLOOKUP(F884,[1]Trainingsarten!$A$9:$N$84,14,FALSE),"")</f>
        <v/>
      </c>
      <c r="S884" s="293" t="str">
        <f>IFERROR(L884/J884,"")</f>
        <v/>
      </c>
      <c r="T884" s="362">
        <f>T883+(K884-T883)/7</f>
        <v>34.199002991009515</v>
      </c>
      <c r="U884" s="80">
        <f>U883+(K884-U883)/42</f>
        <v>36.747506246297135</v>
      </c>
      <c r="V884" s="294">
        <f t="shared" si="57"/>
        <v>-2.2550499363937035</v>
      </c>
      <c r="W884" s="297">
        <f t="shared" si="59"/>
        <v>0.93064826662776823</v>
      </c>
    </row>
    <row r="885" spans="2:23" ht="16" thickBot="1" x14ac:dyDescent="0.25">
      <c r="B885" s="27">
        <f>SUM(K881:K887)</f>
        <v>335</v>
      </c>
      <c r="C885" s="298">
        <v>43973</v>
      </c>
      <c r="D885" s="295">
        <v>69</v>
      </c>
      <c r="E885" s="2111" t="s">
        <v>33</v>
      </c>
      <c r="F885" s="831" t="s">
        <v>271</v>
      </c>
      <c r="G885" s="1810">
        <v>4.3969907407407409E-2</v>
      </c>
      <c r="H885" s="1811">
        <v>11.95</v>
      </c>
      <c r="I885" s="1812">
        <f t="shared" si="58"/>
        <v>3.6794901596156832E-3</v>
      </c>
      <c r="J885" s="1813">
        <v>144</v>
      </c>
      <c r="K885" s="1814">
        <v>75</v>
      </c>
      <c r="L885" s="1813">
        <v>222.8</v>
      </c>
      <c r="M885" s="1815"/>
      <c r="N885" s="1816">
        <f>IFERROR((L885/67)/(1/(I885*24)/3.6),"")</f>
        <v>1.0571625554237185</v>
      </c>
      <c r="O885" s="2396" t="s">
        <v>287</v>
      </c>
      <c r="P885" s="291">
        <f>IFERROR(VLOOKUP(F885,[1]Trainingsarten!$A$9:$N$84,12,FALSE),"")</f>
        <v>209</v>
      </c>
      <c r="Q885" s="292" t="s">
        <v>14</v>
      </c>
      <c r="R885" s="292">
        <f>IFERROR(VLOOKUP(F885,[1]Trainingsarten!$A$9:$N$84,14,FALSE),"")</f>
        <v>228.8</v>
      </c>
      <c r="S885" s="293">
        <f>IFERROR(L885/J885,"")</f>
        <v>1.5472222222222223</v>
      </c>
      <c r="T885" s="362">
        <f>T884+(K885-T884)/7</f>
        <v>40.027716849436729</v>
      </c>
      <c r="U885" s="80">
        <f>U884+(K885-U884)/42</f>
        <v>37.658279907099583</v>
      </c>
      <c r="V885" s="294">
        <f t="shared" si="57"/>
        <v>2.5485032552876206</v>
      </c>
      <c r="W885" s="297">
        <f t="shared" si="59"/>
        <v>1.0629194150179557</v>
      </c>
    </row>
    <row r="886" spans="2:23" ht="15" x14ac:dyDescent="0.2">
      <c r="B886" s="28" t="s">
        <v>20</v>
      </c>
      <c r="C886" s="298">
        <v>43974</v>
      </c>
      <c r="D886" s="295">
        <v>70</v>
      </c>
      <c r="E886" s="2111" t="s">
        <v>281</v>
      </c>
      <c r="F886" s="831" t="s">
        <v>279</v>
      </c>
      <c r="G886" s="1810">
        <v>4.6388888888888889E-2</v>
      </c>
      <c r="H886" s="1811">
        <v>11.27</v>
      </c>
      <c r="I886" s="1812">
        <f t="shared" si="58"/>
        <v>4.1161392093069116E-3</v>
      </c>
      <c r="J886" s="1813">
        <v>135</v>
      </c>
      <c r="K886" s="1814">
        <v>63</v>
      </c>
      <c r="L886" s="1813">
        <v>199.5</v>
      </c>
      <c r="M886" s="1815"/>
      <c r="N886" s="1816">
        <f>IFERROR((L886/67)/(1/(I886*24)/3.6),"")</f>
        <v>1.0589413182534533</v>
      </c>
      <c r="O886" s="2396" t="s">
        <v>262</v>
      </c>
      <c r="P886" s="291">
        <f>IFERROR(VLOOKUP(F886,[1]Trainingsarten!$A$9:$N$84,12,FALSE),"")</f>
        <v>182</v>
      </c>
      <c r="Q886" s="292" t="s">
        <v>14</v>
      </c>
      <c r="R886" s="292">
        <f>IFERROR(VLOOKUP(F886,[1]Trainingsarten!$A$9:$N$84,14,FALSE),"")</f>
        <v>208</v>
      </c>
      <c r="S886" s="293">
        <f>IFERROR(L886/J886,"")</f>
        <v>1.4777777777777779</v>
      </c>
      <c r="T886" s="362">
        <f>T885+(K886-T885)/7</f>
        <v>43.309471585231485</v>
      </c>
      <c r="U886" s="80">
        <f>U885+(K886-U885)/42</f>
        <v>38.261654195025784</v>
      </c>
      <c r="V886" s="294">
        <f t="shared" si="57"/>
        <v>-2.3694369423371455</v>
      </c>
      <c r="W886" s="297">
        <f t="shared" si="59"/>
        <v>1.1319288853659115</v>
      </c>
    </row>
    <row r="887" spans="2:23" ht="16" thickBot="1" x14ac:dyDescent="0.25">
      <c r="B887" s="29">
        <f>AVERAGE(W881:W887)</f>
        <v>1.1325507944282418</v>
      </c>
      <c r="C887" s="353">
        <v>43975</v>
      </c>
      <c r="D887" s="1818">
        <v>71</v>
      </c>
      <c r="E887" s="2180" t="s">
        <v>281</v>
      </c>
      <c r="F887" s="1846" t="s">
        <v>288</v>
      </c>
      <c r="G887" s="1820">
        <v>8.4305555555555564E-2</v>
      </c>
      <c r="H887" s="1821">
        <v>22.11</v>
      </c>
      <c r="I887" s="1822">
        <f t="shared" si="58"/>
        <v>3.8130056786773209E-3</v>
      </c>
      <c r="J887" s="1823">
        <v>140</v>
      </c>
      <c r="K887" s="1824">
        <v>133</v>
      </c>
      <c r="L887" s="1823">
        <v>214.7</v>
      </c>
      <c r="M887" s="1825"/>
      <c r="N887" s="1826">
        <f>IFERROR((L887/67)/(1/(I887*24)/3.6),"")</f>
        <v>1.055694931043561</v>
      </c>
      <c r="O887" s="2397" t="s">
        <v>287</v>
      </c>
      <c r="P887" s="313">
        <f>IFERROR(VLOOKUP(F887,[1]Trainingsarten!$A$9:$N$84,12,FALSE),"")</f>
        <v>209</v>
      </c>
      <c r="Q887" s="314" t="s">
        <v>14</v>
      </c>
      <c r="R887" s="314">
        <f>IFERROR(VLOOKUP(F887,[1]Trainingsarten!$A$9:$N$84,14,FALSE),"")</f>
        <v>228.8</v>
      </c>
      <c r="S887" s="1827">
        <f>IFERROR(L887/J887,"")</f>
        <v>1.5335714285714286</v>
      </c>
      <c r="T887" s="1818">
        <f>T886+(K887-T886)/7</f>
        <v>56.122404215912702</v>
      </c>
      <c r="U887" s="315">
        <f>U886+(K887-U886)/42</f>
        <v>40.51732909514422</v>
      </c>
      <c r="V887" s="315">
        <f t="shared" si="57"/>
        <v>-5.0478173902057009</v>
      </c>
      <c r="W887" s="317">
        <f t="shared" si="59"/>
        <v>1.3851457010930828</v>
      </c>
    </row>
    <row r="888" spans="2:23" ht="16" thickBot="1" x14ac:dyDescent="0.25">
      <c r="B888" s="1776">
        <f>B881+1</f>
        <v>22</v>
      </c>
      <c r="C888" s="358">
        <v>43976</v>
      </c>
      <c r="D888" s="50"/>
      <c r="E888" s="2101"/>
      <c r="F888" s="1847"/>
      <c r="G888" s="1184"/>
      <c r="H888" s="1185" t="str">
        <f>IFERROR(VLOOKUP(F888,[1]Trainingsarten!$A$9:$K$84,10,FALSE),"")</f>
        <v/>
      </c>
      <c r="I888" s="838" t="str">
        <f t="shared" si="58"/>
        <v/>
      </c>
      <c r="J888" s="513"/>
      <c r="K888" s="512" t="str">
        <f>IFERROR(VLOOKUP(F888,[1]Trainingsarten!$A$9:$K$84,11,FALSE),"0")</f>
        <v>0</v>
      </c>
      <c r="L888" s="513"/>
      <c r="M888" s="761"/>
      <c r="N888" s="59" t="str">
        <f>IFERROR((L888/67)/(1/(I888*24)/3.6),"")</f>
        <v/>
      </c>
      <c r="O888" s="2355"/>
      <c r="P888" s="319" t="str">
        <f>IFERROR(VLOOKUP(F888,[1]Trainingsarten!$A$9:$N$84,12,FALSE),"")</f>
        <v/>
      </c>
      <c r="Q888" s="61" t="s">
        <v>14</v>
      </c>
      <c r="R888" s="61" t="str">
        <f>IFERROR(VLOOKUP(F888,[1]Trainingsarten!$A$9:$N$84,14,FALSE),"")</f>
        <v/>
      </c>
      <c r="S888" s="1789" t="str">
        <f>IFERROR(L888/J888,"")</f>
        <v/>
      </c>
      <c r="T888" s="2">
        <f>T887+(K888-T887)/7</f>
        <v>48.104917899353744</v>
      </c>
      <c r="U888" s="3">
        <f>U887+(K888-U887)/42</f>
        <v>39.55263078335507</v>
      </c>
      <c r="V888" s="321">
        <f t="shared" si="57"/>
        <v>-15.605075120768483</v>
      </c>
      <c r="W888" s="322">
        <f t="shared" si="59"/>
        <v>1.2162254936427068</v>
      </c>
    </row>
    <row r="889" spans="2:23" ht="15" x14ac:dyDescent="0.2">
      <c r="B889" s="1792" t="s">
        <v>19</v>
      </c>
      <c r="C889" s="298">
        <v>43977</v>
      </c>
      <c r="D889" s="295">
        <v>72</v>
      </c>
      <c r="E889" s="2111" t="s">
        <v>33</v>
      </c>
      <c r="F889" s="831" t="s">
        <v>289</v>
      </c>
      <c r="G889" s="1810">
        <v>4.2094907407407407E-2</v>
      </c>
      <c r="H889" s="1811">
        <v>10.79</v>
      </c>
      <c r="I889" s="1812">
        <f t="shared" si="58"/>
        <v>3.9012889163491577E-3</v>
      </c>
      <c r="J889" s="1813">
        <v>129</v>
      </c>
      <c r="K889" s="1814">
        <v>64</v>
      </c>
      <c r="L889" s="1813">
        <v>212</v>
      </c>
      <c r="M889" s="1815"/>
      <c r="N889" s="1816">
        <f>IFERROR((L889/67)/(1/(I889*24)/3.6),"")</f>
        <v>1.0665541615370784</v>
      </c>
      <c r="O889" s="2396" t="s">
        <v>269</v>
      </c>
      <c r="P889" s="291">
        <f>IFERROR(VLOOKUP(F889,[1]Trainingsarten!$A$9:$N$84,12,FALSE),"")</f>
        <v>182</v>
      </c>
      <c r="Q889" s="292" t="s">
        <v>14</v>
      </c>
      <c r="R889" s="292">
        <f>IFERROR(VLOOKUP(F889,[1]Trainingsarten!$A$9:$N$84,14,FALSE),"")</f>
        <v>208</v>
      </c>
      <c r="S889" s="293">
        <f>IFERROR(L889/J889,"")</f>
        <v>1.6434108527131783</v>
      </c>
      <c r="T889" s="362">
        <f>T888+(K889-T888)/7</f>
        <v>50.375643913731778</v>
      </c>
      <c r="U889" s="80">
        <f>U888+(K889-U888)/42</f>
        <v>40.134711002798994</v>
      </c>
      <c r="V889" s="294">
        <f t="shared" si="57"/>
        <v>-8.5522871159986735</v>
      </c>
      <c r="W889" s="297">
        <f t="shared" si="59"/>
        <v>1.2551639878562619</v>
      </c>
    </row>
    <row r="890" spans="2:23" ht="16" thickBot="1" x14ac:dyDescent="0.25">
      <c r="B890" s="24">
        <f>SUM(H888:H894)</f>
        <v>35.18</v>
      </c>
      <c r="C890" s="298">
        <v>43978</v>
      </c>
      <c r="D890" s="295"/>
      <c r="E890" s="2111"/>
      <c r="F890" s="831"/>
      <c r="G890" s="1810"/>
      <c r="H890" s="1811" t="str">
        <f>IFERROR(VLOOKUP(F890,[1]Trainingsarten!$A$9:$K$84,10,FALSE),"")</f>
        <v/>
      </c>
      <c r="I890" s="1812" t="str">
        <f t="shared" si="58"/>
        <v/>
      </c>
      <c r="J890" s="1813"/>
      <c r="K890" s="1814" t="str">
        <f>IFERROR(VLOOKUP(F890,[1]Trainingsarten!$A$9:$K$84,11,FALSE),"0")</f>
        <v>0</v>
      </c>
      <c r="L890" s="1813"/>
      <c r="M890" s="1815"/>
      <c r="N890" s="1816" t="str">
        <f>IFERROR((L890/67)/(1/(I890*24)/3.6),"")</f>
        <v/>
      </c>
      <c r="O890" s="2396"/>
      <c r="P890" s="291" t="str">
        <f>IFERROR(VLOOKUP(F890,[1]Trainingsarten!$A$9:$N$84,12,FALSE),"")</f>
        <v/>
      </c>
      <c r="Q890" s="292" t="s">
        <v>14</v>
      </c>
      <c r="R890" s="292" t="str">
        <f>IFERROR(VLOOKUP(F890,[1]Trainingsarten!$A$9:$N$84,14,FALSE),"")</f>
        <v/>
      </c>
      <c r="S890" s="293" t="str">
        <f>IFERROR(L890/J890,"")</f>
        <v/>
      </c>
      <c r="T890" s="362">
        <f>T889+(K890-T889)/7</f>
        <v>43.179123354627237</v>
      </c>
      <c r="U890" s="80">
        <f>U889+(K890-U889)/42</f>
        <v>39.179122645589494</v>
      </c>
      <c r="V890" s="294">
        <f t="shared" ref="V890:V953" si="60">U889-T889</f>
        <v>-10.240932910932784</v>
      </c>
      <c r="W890" s="297">
        <f t="shared" si="59"/>
        <v>1.1020952088494007</v>
      </c>
    </row>
    <row r="891" spans="2:23" ht="15" x14ac:dyDescent="0.2">
      <c r="B891" s="26" t="s">
        <v>9</v>
      </c>
      <c r="C891" s="298">
        <v>43979</v>
      </c>
      <c r="D891" s="295">
        <v>73</v>
      </c>
      <c r="E891" s="2111" t="s">
        <v>33</v>
      </c>
      <c r="F891" s="831" t="s">
        <v>270</v>
      </c>
      <c r="G891" s="1810">
        <v>3.4976851851851849E-2</v>
      </c>
      <c r="H891" s="1811">
        <v>9.8800000000000008</v>
      </c>
      <c r="I891" s="1812">
        <f t="shared" si="58"/>
        <v>3.5401671914829804E-3</v>
      </c>
      <c r="J891" s="1813">
        <v>141</v>
      </c>
      <c r="K891" s="1814">
        <v>64</v>
      </c>
      <c r="L891" s="1813">
        <v>231.8</v>
      </c>
      <c r="M891" s="1815"/>
      <c r="N891" s="1816">
        <f>IFERROR((L891/67)/(1/(I891*24)/3.6),"")</f>
        <v>1.0582204362801375</v>
      </c>
      <c r="O891" s="2396" t="s">
        <v>269</v>
      </c>
      <c r="P891" s="291">
        <f>IFERROR(VLOOKUP(F891,[1]Trainingsarten!$A$9:$N$84,12,FALSE),"")</f>
        <v>209</v>
      </c>
      <c r="Q891" s="292" t="s">
        <v>14</v>
      </c>
      <c r="R891" s="292">
        <f>IFERROR(VLOOKUP(F891,[1]Trainingsarten!$A$9:$N$84,14,FALSE),"")</f>
        <v>228.8</v>
      </c>
      <c r="S891" s="293">
        <f>IFERROR(L891/J891,"")</f>
        <v>1.6439716312056738</v>
      </c>
      <c r="T891" s="362">
        <f>T890+(K891-T890)/7</f>
        <v>46.153534303966204</v>
      </c>
      <c r="U891" s="80">
        <f>U890+(K891-U890)/42</f>
        <v>39.7700959159326</v>
      </c>
      <c r="V891" s="294">
        <f t="shared" si="60"/>
        <v>-4.0000007090377423</v>
      </c>
      <c r="W891" s="297">
        <f t="shared" si="59"/>
        <v>1.1605084986852217</v>
      </c>
    </row>
    <row r="892" spans="2:23" ht="16" thickBot="1" x14ac:dyDescent="0.25">
      <c r="B892" s="27">
        <f>SUM(K888:K894)</f>
        <v>215</v>
      </c>
      <c r="C892" s="298">
        <v>43980</v>
      </c>
      <c r="D892" s="295"/>
      <c r="E892" s="2111"/>
      <c r="F892" s="831"/>
      <c r="G892" s="1810"/>
      <c r="H892" s="1811" t="str">
        <f>IFERROR(VLOOKUP(F892,[1]Trainingsarten!$A$9:$K$84,10,FALSE),"")</f>
        <v/>
      </c>
      <c r="I892" s="1812" t="str">
        <f t="shared" si="58"/>
        <v/>
      </c>
      <c r="J892" s="1813"/>
      <c r="K892" s="1814" t="str">
        <f>IFERROR(VLOOKUP(F892,[1]Trainingsarten!$A$9:$K$84,11,FALSE),"0")</f>
        <v>0</v>
      </c>
      <c r="L892" s="1813"/>
      <c r="M892" s="1815"/>
      <c r="N892" s="1816" t="str">
        <f>IFERROR((L892/67)/(1/(I892*24)/3.6),"")</f>
        <v/>
      </c>
      <c r="O892" s="2396"/>
      <c r="P892" s="291" t="str">
        <f>IFERROR(VLOOKUP(F892,[1]Trainingsarten!$A$9:$N$84,12,FALSE),"")</f>
        <v/>
      </c>
      <c r="Q892" s="292" t="s">
        <v>14</v>
      </c>
      <c r="R892" s="292" t="str">
        <f>IFERROR(VLOOKUP(F892,[1]Trainingsarten!$A$9:$N$84,14,FALSE),"")</f>
        <v/>
      </c>
      <c r="S892" s="293" t="str">
        <f>IFERROR(L892/J892,"")</f>
        <v/>
      </c>
      <c r="T892" s="362">
        <f>T891+(K892-T891)/7</f>
        <v>39.560172260542458</v>
      </c>
      <c r="U892" s="80">
        <f>U891+(K892-U891)/42</f>
        <v>38.823188870315157</v>
      </c>
      <c r="V892" s="294">
        <f t="shared" si="60"/>
        <v>-6.3834383880336034</v>
      </c>
      <c r="W892" s="297">
        <f t="shared" si="59"/>
        <v>1.018983072016292</v>
      </c>
    </row>
    <row r="893" spans="2:23" ht="15" x14ac:dyDescent="0.2">
      <c r="B893" s="28" t="s">
        <v>20</v>
      </c>
      <c r="C893" s="298">
        <v>43981</v>
      </c>
      <c r="D893" s="295">
        <v>74</v>
      </c>
      <c r="E893" s="2111" t="s">
        <v>33</v>
      </c>
      <c r="F893" s="831" t="s">
        <v>278</v>
      </c>
      <c r="G893" s="1810">
        <v>5.5821759259259258E-2</v>
      </c>
      <c r="H893" s="1811">
        <v>14.51</v>
      </c>
      <c r="I893" s="1812">
        <f t="shared" si="58"/>
        <v>3.8471233121474334E-3</v>
      </c>
      <c r="J893" s="1813">
        <v>133</v>
      </c>
      <c r="K893" s="1814">
        <v>87</v>
      </c>
      <c r="L893" s="1813">
        <v>215.4</v>
      </c>
      <c r="M893" s="1815"/>
      <c r="N893" s="1816">
        <f>IFERROR((L893/67)/(1/(I893*24)/3.6),"")</f>
        <v>1.0686137198226648</v>
      </c>
      <c r="O893" s="2396" t="s">
        <v>287</v>
      </c>
      <c r="P893" s="291">
        <f>IFERROR(VLOOKUP(F893,[1]Trainingsarten!$A$9:$N$84,12,FALSE),"")</f>
        <v>209</v>
      </c>
      <c r="Q893" s="292" t="s">
        <v>14</v>
      </c>
      <c r="R893" s="292">
        <f>IFERROR(VLOOKUP(F893,[1]Trainingsarten!$A$9:$N$84,14,FALSE),"")</f>
        <v>228.8</v>
      </c>
      <c r="S893" s="293">
        <f>IFERROR(L893/J893,"")</f>
        <v>1.6195488721804512</v>
      </c>
      <c r="T893" s="362">
        <f>T892+(K893-T892)/7</f>
        <v>46.337290509036393</v>
      </c>
      <c r="U893" s="80">
        <f>U892+(K893-U892)/42</f>
        <v>39.970255801974318</v>
      </c>
      <c r="V893" s="294">
        <f t="shared" si="60"/>
        <v>-0.73698339022730153</v>
      </c>
      <c r="W893" s="297">
        <f t="shared" si="59"/>
        <v>1.1592943197213057</v>
      </c>
    </row>
    <row r="894" spans="2:23" ht="16" thickBot="1" x14ac:dyDescent="0.25">
      <c r="B894" s="29">
        <f>AVERAGE(W888:W894)</f>
        <v>1.1328839349184172</v>
      </c>
      <c r="C894" s="133">
        <v>43982</v>
      </c>
      <c r="D894" s="362"/>
      <c r="E894" s="2115"/>
      <c r="F894" s="1846"/>
      <c r="G894" s="1192"/>
      <c r="H894" s="1838" t="str">
        <f>IFERROR(VLOOKUP(F894,[1]Trainingsarten!$A$9:$K$84,10,FALSE),"")</f>
        <v/>
      </c>
      <c r="I894" s="1839" t="str">
        <f t="shared" si="58"/>
        <v/>
      </c>
      <c r="J894" s="534"/>
      <c r="K894" s="1841" t="str">
        <f>IFERROR(VLOOKUP(F894,[1]Trainingsarten!$A$9:$K$84,11,FALSE),"0")</f>
        <v>0</v>
      </c>
      <c r="L894" s="534"/>
      <c r="M894" s="1842"/>
      <c r="N894" s="1843" t="str">
        <f>IFERROR((L894/67)/(1/(I894*24)/3.6),"")</f>
        <v/>
      </c>
      <c r="O894" s="2398"/>
      <c r="P894" s="78" t="str">
        <f>IFERROR(VLOOKUP(F894,[1]Trainingsarten!$A$9:$N$84,12,FALSE),"")</f>
        <v/>
      </c>
      <c r="Q894" s="79" t="s">
        <v>14</v>
      </c>
      <c r="R894" s="79" t="str">
        <f>IFERROR(VLOOKUP(F894,[1]Trainingsarten!$A$9:$N$84,14,FALSE),"")</f>
        <v/>
      </c>
      <c r="S894" s="1827" t="str">
        <f>IFERROR(L894/J894,"")</f>
        <v/>
      </c>
      <c r="T894" s="362">
        <f>T893+(K894-T893)/7</f>
        <v>39.717677579174051</v>
      </c>
      <c r="U894" s="80">
        <f>U893+(K894-U893)/42</f>
        <v>39.018583044784457</v>
      </c>
      <c r="V894" s="80">
        <f t="shared" si="60"/>
        <v>-6.367034707062075</v>
      </c>
      <c r="W894" s="82">
        <f t="shared" si="59"/>
        <v>1.0179169636577319</v>
      </c>
    </row>
    <row r="895" spans="2:23" ht="16" thickBot="1" x14ac:dyDescent="0.25">
      <c r="B895" s="1776">
        <f>B888+1</f>
        <v>23</v>
      </c>
      <c r="C895" s="1777">
        <v>43983</v>
      </c>
      <c r="D895" s="1830">
        <v>75</v>
      </c>
      <c r="E895" s="2182" t="s">
        <v>33</v>
      </c>
      <c r="F895" s="1847" t="s">
        <v>271</v>
      </c>
      <c r="G895" s="1881">
        <v>3.5960648148148151E-2</v>
      </c>
      <c r="H895" s="1781">
        <v>9.49</v>
      </c>
      <c r="I895" s="1782">
        <f t="shared" si="58"/>
        <v>3.7893201420598683E-3</v>
      </c>
      <c r="J895" s="1783">
        <v>132</v>
      </c>
      <c r="K895" s="1784">
        <v>58</v>
      </c>
      <c r="L895" s="1783">
        <v>216.1</v>
      </c>
      <c r="M895" s="1785"/>
      <c r="N895" s="1786">
        <f>IFERROR((L895/67)/(1/(I895*24)/3.6),"")</f>
        <v>1.0559783275403805</v>
      </c>
      <c r="O895" s="2394" t="s">
        <v>262</v>
      </c>
      <c r="P895" s="1829">
        <f>IFERROR(VLOOKUP(F895,[1]Trainingsarten!$A$9:$N$84,12,FALSE),"")</f>
        <v>209</v>
      </c>
      <c r="Q895" s="1788" t="s">
        <v>14</v>
      </c>
      <c r="R895" s="1788">
        <f>IFERROR(VLOOKUP(F895,[1]Trainingsarten!$A$9:$N$84,14,FALSE),"")</f>
        <v>228.8</v>
      </c>
      <c r="S895" s="1789">
        <f>IFERROR(L895/J895,"")</f>
        <v>1.637121212121212</v>
      </c>
      <c r="T895" s="1833">
        <f>T894+(K895-T894)/7</f>
        <v>42.329437925006332</v>
      </c>
      <c r="U895" s="1849">
        <f>U894+(K895-U894)/42</f>
        <v>39.470521543718164</v>
      </c>
      <c r="V895" s="1830">
        <f t="shared" si="60"/>
        <v>-0.69909453438959446</v>
      </c>
      <c r="W895" s="1834">
        <f t="shared" si="59"/>
        <v>1.0724316849505418</v>
      </c>
    </row>
    <row r="896" spans="2:23" ht="15" x14ac:dyDescent="0.2">
      <c r="B896" s="1792" t="s">
        <v>19</v>
      </c>
      <c r="C896" s="1878">
        <v>43984</v>
      </c>
      <c r="D896" s="1882"/>
      <c r="E896" s="2190"/>
      <c r="F896" s="1879"/>
      <c r="G896" s="1883"/>
      <c r="H896" s="1811" t="str">
        <f>IFERROR(VLOOKUP(F896,[1]Trainingsarten!$A$9:$K$84,10,FALSE),"")</f>
        <v/>
      </c>
      <c r="I896" s="1812" t="str">
        <f t="shared" si="58"/>
        <v/>
      </c>
      <c r="J896" s="1813"/>
      <c r="K896" s="1814" t="str">
        <f>IFERROR(VLOOKUP(F896,[1]Trainingsarten!$A$9:$K$84,11,FALSE),"0")</f>
        <v>0</v>
      </c>
      <c r="L896" s="1813"/>
      <c r="M896" s="1815"/>
      <c r="N896" s="1816" t="str">
        <f>IFERROR((L896/67)/(1/(I896*24)/3.6),"")</f>
        <v/>
      </c>
      <c r="O896" s="2396"/>
      <c r="P896" s="291" t="str">
        <f>IFERROR(VLOOKUP(F896,[1]Trainingsarten!$A$9:$N$84,12,FALSE),"")</f>
        <v/>
      </c>
      <c r="Q896" s="292" t="s">
        <v>14</v>
      </c>
      <c r="R896" s="292" t="str">
        <f>IFERROR(VLOOKUP(F896,[1]Trainingsarten!$A$9:$N$84,14,FALSE),"")</f>
        <v/>
      </c>
      <c r="S896" s="293" t="str">
        <f>IFERROR(L896/J896,"")</f>
        <v/>
      </c>
      <c r="T896" s="362">
        <f>T895+(K896-T895)/7</f>
        <v>36.282375364291141</v>
      </c>
      <c r="U896" s="80">
        <f>U895+(K896-U895)/42</f>
        <v>38.530747221248681</v>
      </c>
      <c r="V896" s="294">
        <f t="shared" si="60"/>
        <v>-2.8589163812881679</v>
      </c>
      <c r="W896" s="297">
        <f t="shared" si="59"/>
        <v>0.94164733312730509</v>
      </c>
    </row>
    <row r="897" spans="2:23" ht="16" thickBot="1" x14ac:dyDescent="0.25">
      <c r="B897" s="24">
        <f>SUM(H895:H901)</f>
        <v>54.41</v>
      </c>
      <c r="C897" s="298">
        <v>43985</v>
      </c>
      <c r="D897" s="294">
        <v>76</v>
      </c>
      <c r="E897" s="2131" t="s">
        <v>281</v>
      </c>
      <c r="F897" s="831" t="s">
        <v>271</v>
      </c>
      <c r="G897" s="1883">
        <v>3.8842592592592588E-2</v>
      </c>
      <c r="H897" s="1811">
        <v>10.56</v>
      </c>
      <c r="I897" s="1812">
        <f t="shared" si="58"/>
        <v>3.6782758136924797E-3</v>
      </c>
      <c r="J897" s="1813">
        <v>138</v>
      </c>
      <c r="K897" s="1814">
        <v>65</v>
      </c>
      <c r="L897" s="1813">
        <v>221.1</v>
      </c>
      <c r="M897" s="1815"/>
      <c r="N897" s="1816">
        <f>IFERROR((L897/67)/(1/(I897*24)/3.6),"")</f>
        <v>1.0487499999999998</v>
      </c>
      <c r="O897" s="2396" t="s">
        <v>269</v>
      </c>
      <c r="P897" s="291">
        <f>IFERROR(VLOOKUP(F897,[1]Trainingsarten!$A$9:$N$84,12,FALSE),"")</f>
        <v>209</v>
      </c>
      <c r="Q897" s="292" t="s">
        <v>14</v>
      </c>
      <c r="R897" s="292">
        <f>IFERROR(VLOOKUP(F897,[1]Trainingsarten!$A$9:$N$84,14,FALSE),"")</f>
        <v>228.8</v>
      </c>
      <c r="S897" s="293">
        <f>IFERROR(L897/J897,"")</f>
        <v>1.6021739130434782</v>
      </c>
      <c r="T897" s="362">
        <f>T896+(K897-T896)/7</f>
        <v>40.384893169392406</v>
      </c>
      <c r="U897" s="80">
        <f>U896+(K897-U896)/42</f>
        <v>39.160967525504667</v>
      </c>
      <c r="V897" s="294">
        <f t="shared" si="60"/>
        <v>2.2483718569575402</v>
      </c>
      <c r="W897" s="297">
        <f t="shared" si="59"/>
        <v>1.0312537131032482</v>
      </c>
    </row>
    <row r="898" spans="2:23" ht="15" x14ac:dyDescent="0.2">
      <c r="B898" s="26" t="s">
        <v>9</v>
      </c>
      <c r="C898" s="298">
        <v>43986</v>
      </c>
      <c r="D898" s="294"/>
      <c r="E898" s="2131"/>
      <c r="F898" s="831"/>
      <c r="G898" s="1883"/>
      <c r="H898" s="1811" t="str">
        <f>IFERROR(VLOOKUP(F898,[1]Trainingsarten!$A$9:$K$84,10,FALSE),"")</f>
        <v/>
      </c>
      <c r="I898" s="1812" t="str">
        <f t="shared" si="58"/>
        <v/>
      </c>
      <c r="J898" s="1813"/>
      <c r="K898" s="1814" t="str">
        <f>IFERROR(VLOOKUP(F898,[1]Trainingsarten!$A$9:$K$84,11,FALSE),"0")</f>
        <v>0</v>
      </c>
      <c r="L898" s="1813"/>
      <c r="M898" s="1815"/>
      <c r="N898" s="1816" t="str">
        <f>IFERROR((L898/67)/(1/(I898*24)/3.6),"")</f>
        <v/>
      </c>
      <c r="O898" s="2396"/>
      <c r="P898" s="291" t="str">
        <f>IFERROR(VLOOKUP(F898,[1]Trainingsarten!$A$9:$N$84,12,FALSE),"")</f>
        <v/>
      </c>
      <c r="Q898" s="292" t="s">
        <v>14</v>
      </c>
      <c r="R898" s="292" t="str">
        <f>IFERROR(VLOOKUP(F898,[1]Trainingsarten!$A$9:$N$84,14,FALSE),"")</f>
        <v/>
      </c>
      <c r="S898" s="293" t="str">
        <f>IFERROR(L898/J898,"")</f>
        <v/>
      </c>
      <c r="T898" s="362">
        <f>T897+(K898-T897)/7</f>
        <v>34.615622716622063</v>
      </c>
      <c r="U898" s="80">
        <f>U897+(K898-U897)/42</f>
        <v>38.228563536802177</v>
      </c>
      <c r="V898" s="294">
        <f t="shared" si="60"/>
        <v>-1.2239256438877391</v>
      </c>
      <c r="W898" s="297">
        <f t="shared" si="59"/>
        <v>0.9054910651638276</v>
      </c>
    </row>
    <row r="899" spans="2:23" ht="16" thickBot="1" x14ac:dyDescent="0.25">
      <c r="B899" s="27">
        <f>SUM(K895:K901)</f>
        <v>332</v>
      </c>
      <c r="C899" s="298">
        <v>43987</v>
      </c>
      <c r="D899" s="294">
        <v>77</v>
      </c>
      <c r="E899" s="2131" t="s">
        <v>281</v>
      </c>
      <c r="F899" s="831" t="s">
        <v>271</v>
      </c>
      <c r="G899" s="1883">
        <v>4.3819444444444446E-2</v>
      </c>
      <c r="H899" s="1811">
        <v>11.41</v>
      </c>
      <c r="I899" s="1812">
        <f t="shared" si="58"/>
        <v>3.8404421073132732E-3</v>
      </c>
      <c r="J899" s="1813">
        <v>139</v>
      </c>
      <c r="K899" s="1814">
        <v>69</v>
      </c>
      <c r="L899" s="1813">
        <v>214.3</v>
      </c>
      <c r="M899" s="1815"/>
      <c r="N899" s="1816">
        <f>IFERROR((L899/67)/(1/(I899*24)/3.6),"")</f>
        <v>1.0613101887582248</v>
      </c>
      <c r="O899" s="2396" t="s">
        <v>287</v>
      </c>
      <c r="P899" s="291">
        <f>IFERROR(VLOOKUP(F899,[1]Trainingsarten!$A$9:$N$84,12,FALSE),"")</f>
        <v>209</v>
      </c>
      <c r="Q899" s="292" t="s">
        <v>14</v>
      </c>
      <c r="R899" s="292">
        <f>IFERROR(VLOOKUP(F899,[1]Trainingsarten!$A$9:$N$84,14,FALSE),"")</f>
        <v>228.8</v>
      </c>
      <c r="S899" s="293">
        <f>IFERROR(L899/J899,"")</f>
        <v>1.541726618705036</v>
      </c>
      <c r="T899" s="362">
        <f>T898+(K899-T898)/7</f>
        <v>39.527676614247483</v>
      </c>
      <c r="U899" s="80">
        <f>U898+(K899-U898)/42</f>
        <v>38.961216785925934</v>
      </c>
      <c r="V899" s="294">
        <f t="shared" si="60"/>
        <v>3.6129408201801141</v>
      </c>
      <c r="W899" s="297">
        <f t="shared" si="59"/>
        <v>1.0145390692347722</v>
      </c>
    </row>
    <row r="900" spans="2:23" ht="15" x14ac:dyDescent="0.2">
      <c r="B900" s="28" t="s">
        <v>20</v>
      </c>
      <c r="C900" s="298">
        <v>43988</v>
      </c>
      <c r="D900" s="294"/>
      <c r="E900" s="2131"/>
      <c r="F900" s="831"/>
      <c r="G900" s="1883"/>
      <c r="H900" s="1811" t="str">
        <f>IFERROR(VLOOKUP(F900,[1]Trainingsarten!$A$9:$K$84,10,FALSE),"")</f>
        <v/>
      </c>
      <c r="I900" s="1812" t="str">
        <f t="shared" si="58"/>
        <v/>
      </c>
      <c r="J900" s="1813"/>
      <c r="K900" s="1814" t="str">
        <f>IFERROR(VLOOKUP(F900,[1]Trainingsarten!$A$9:$K$84,11,FALSE),"0")</f>
        <v>0</v>
      </c>
      <c r="L900" s="1813"/>
      <c r="M900" s="1815"/>
      <c r="N900" s="1816" t="str">
        <f>IFERROR((L900/67)/(1/(I900*24)/3.6),"")</f>
        <v/>
      </c>
      <c r="O900" s="2396"/>
      <c r="P900" s="291" t="str">
        <f>IFERROR(VLOOKUP(F900,[1]Trainingsarten!$A$9:$N$84,12,FALSE),"")</f>
        <v/>
      </c>
      <c r="Q900" s="292" t="s">
        <v>14</v>
      </c>
      <c r="R900" s="292" t="str">
        <f>IFERROR(VLOOKUP(F900,[1]Trainingsarten!$A$9:$N$84,14,FALSE),"")</f>
        <v/>
      </c>
      <c r="S900" s="293" t="str">
        <f>IFERROR(L900/J900,"")</f>
        <v/>
      </c>
      <c r="T900" s="362">
        <f>T899+(K900-T899)/7</f>
        <v>33.880865669354982</v>
      </c>
      <c r="U900" s="80">
        <f>U899+(K900-U899)/42</f>
        <v>38.03356876721341</v>
      </c>
      <c r="V900" s="294">
        <f t="shared" si="60"/>
        <v>-0.56645982832154829</v>
      </c>
      <c r="W900" s="297">
        <f t="shared" si="59"/>
        <v>0.89081479249882445</v>
      </c>
    </row>
    <row r="901" spans="2:23" ht="16" thickBot="1" x14ac:dyDescent="0.25">
      <c r="B901" s="29">
        <f>AVERAGE(W895:W901)</f>
        <v>1.0097453032153858</v>
      </c>
      <c r="C901" s="353">
        <v>43989</v>
      </c>
      <c r="D901" s="315">
        <v>78</v>
      </c>
      <c r="E901" s="2185" t="s">
        <v>281</v>
      </c>
      <c r="F901" s="1846" t="s">
        <v>288</v>
      </c>
      <c r="G901" s="1884">
        <v>8.7037037037037038E-2</v>
      </c>
      <c r="H901" s="1821">
        <v>22.95</v>
      </c>
      <c r="I901" s="1822">
        <f t="shared" si="58"/>
        <v>3.7924634874525942E-3</v>
      </c>
      <c r="J901" s="1823">
        <v>139</v>
      </c>
      <c r="K901" s="1824">
        <v>140</v>
      </c>
      <c r="L901" s="1823">
        <v>216.9</v>
      </c>
      <c r="M901" s="1825"/>
      <c r="N901" s="1826">
        <f>IFERROR((L901/67)/(1/(I901*24)/3.6),"")</f>
        <v>1.0607667544629791</v>
      </c>
      <c r="O901" s="2397" t="s">
        <v>287</v>
      </c>
      <c r="P901" s="313">
        <f>IFERROR(VLOOKUP(F901,[1]Trainingsarten!$A$9:$N$84,12,FALSE),"")</f>
        <v>209</v>
      </c>
      <c r="Q901" s="314" t="s">
        <v>14</v>
      </c>
      <c r="R901" s="314">
        <f>IFERROR(VLOOKUP(F901,[1]Trainingsarten!$A$9:$N$84,14,FALSE),"")</f>
        <v>228.8</v>
      </c>
      <c r="S901" s="1827">
        <f>IFERROR(L901/J901,"")</f>
        <v>1.5604316546762591</v>
      </c>
      <c r="T901" s="1818">
        <f>T900+(K901-T900)/7</f>
        <v>49.04074200230427</v>
      </c>
      <c r="U901" s="315">
        <f>U900+(K901-U900)/42</f>
        <v>40.461340939422612</v>
      </c>
      <c r="V901" s="315">
        <f t="shared" si="60"/>
        <v>4.1527030978584278</v>
      </c>
      <c r="W901" s="317">
        <f t="shared" si="59"/>
        <v>1.2120394644291808</v>
      </c>
    </row>
    <row r="902" spans="2:23" ht="16" thickBot="1" x14ac:dyDescent="0.25">
      <c r="B902" s="1776">
        <f>B895+1</f>
        <v>24</v>
      </c>
      <c r="C902" s="358">
        <v>43990</v>
      </c>
      <c r="D902" s="321"/>
      <c r="E902" s="2134"/>
      <c r="F902" s="1847"/>
      <c r="G902" s="1184"/>
      <c r="H902" s="1185" t="str">
        <f>IFERROR(VLOOKUP(F902,[1]Trainingsarten!$A$9:$K$84,10,FALSE),"")</f>
        <v/>
      </c>
      <c r="I902" s="838" t="str">
        <f t="shared" si="58"/>
        <v/>
      </c>
      <c r="J902" s="513"/>
      <c r="K902" s="512" t="str">
        <f>IFERROR(VLOOKUP(F902,[1]Trainingsarten!$A$9:$K$84,11,FALSE),"0")</f>
        <v>0</v>
      </c>
      <c r="L902" s="513"/>
      <c r="M902" s="761"/>
      <c r="N902" s="59" t="str">
        <f>IFERROR((L902/67)/(1/(I902*24)/3.6),"")</f>
        <v/>
      </c>
      <c r="O902" s="2355"/>
      <c r="P902" s="319" t="str">
        <f>IFERROR(VLOOKUP(F902,[1]Trainingsarten!$A$9:$N$84,12,FALSE),"")</f>
        <v/>
      </c>
      <c r="Q902" s="61" t="s">
        <v>14</v>
      </c>
      <c r="R902" s="61" t="str">
        <f>IFERROR(VLOOKUP(F902,[1]Trainingsarten!$A$9:$N$84,14,FALSE),"")</f>
        <v/>
      </c>
      <c r="S902" s="1789" t="str">
        <f>IFERROR(L902/J902,"")</f>
        <v/>
      </c>
      <c r="T902" s="2">
        <f>T901+(K902-T901)/7</f>
        <v>42.034921716260804</v>
      </c>
      <c r="U902" s="3">
        <f>U901+(K902-U901)/42</f>
        <v>39.497975678960167</v>
      </c>
      <c r="V902" s="321">
        <f t="shared" si="60"/>
        <v>-8.5794010628816579</v>
      </c>
      <c r="W902" s="322">
        <f t="shared" si="59"/>
        <v>1.0642297736451345</v>
      </c>
    </row>
    <row r="903" spans="2:23" ht="15" x14ac:dyDescent="0.2">
      <c r="B903" s="1792" t="s">
        <v>19</v>
      </c>
      <c r="C903" s="298">
        <v>43991</v>
      </c>
      <c r="D903" s="294">
        <v>79</v>
      </c>
      <c r="E903" s="2131" t="s">
        <v>33</v>
      </c>
      <c r="F903" s="831" t="s">
        <v>265</v>
      </c>
      <c r="G903" s="1810">
        <v>4.9826388888888885E-2</v>
      </c>
      <c r="H903" s="1811">
        <v>15.08</v>
      </c>
      <c r="I903" s="1812">
        <f t="shared" si="58"/>
        <v>3.3041371942234008E-3</v>
      </c>
      <c r="J903" s="1813">
        <v>153</v>
      </c>
      <c r="K903" s="1814">
        <v>103</v>
      </c>
      <c r="L903" s="1813">
        <v>245</v>
      </c>
      <c r="M903" s="1815"/>
      <c r="N903" s="1816">
        <f>IFERROR((L903/67)/(1/(I903*24)/3.6),"")</f>
        <v>1.0439100914525516</v>
      </c>
      <c r="O903" s="2396" t="s">
        <v>280</v>
      </c>
      <c r="P903" s="291" t="str">
        <f>IFERROR(VLOOKUP(F903,[1]Trainingsarten!$A$9:$N$84,12,FALSE),"")</f>
        <v/>
      </c>
      <c r="Q903" s="292" t="s">
        <v>14</v>
      </c>
      <c r="R903" s="292" t="str">
        <f>IFERROR(VLOOKUP(F903,[1]Trainingsarten!$A$9:$N$84,14,FALSE),"")</f>
        <v/>
      </c>
      <c r="S903" s="293">
        <f>IFERROR(L903/J903,"")</f>
        <v>1.6013071895424837</v>
      </c>
      <c r="T903" s="362">
        <f>T902+(K903-T902)/7</f>
        <v>50.744218613937832</v>
      </c>
      <c r="U903" s="80">
        <f>U902+(K903-U902)/42</f>
        <v>41.009928638984924</v>
      </c>
      <c r="V903" s="294">
        <f t="shared" si="60"/>
        <v>-2.5369460373006376</v>
      </c>
      <c r="W903" s="297">
        <f t="shared" si="59"/>
        <v>1.2373642261278963</v>
      </c>
    </row>
    <row r="904" spans="2:23" ht="16" thickBot="1" x14ac:dyDescent="0.25">
      <c r="B904" s="24">
        <f>SUM(H902:H908)</f>
        <v>57.16</v>
      </c>
      <c r="C904" s="298">
        <v>43992</v>
      </c>
      <c r="D904" s="294"/>
      <c r="E904" s="2131"/>
      <c r="F904" s="831"/>
      <c r="G904" s="1810"/>
      <c r="H904" s="1811" t="str">
        <f>IFERROR(VLOOKUP(F904,[1]Trainingsarten!$A$9:$K$84,10,FALSE),"")</f>
        <v/>
      </c>
      <c r="I904" s="1812" t="str">
        <f t="shared" si="58"/>
        <v/>
      </c>
      <c r="J904" s="1813"/>
      <c r="K904" s="1814" t="str">
        <f>IFERROR(VLOOKUP(F904,[1]Trainingsarten!$A$9:$K$84,11,FALSE),"0")</f>
        <v>0</v>
      </c>
      <c r="L904" s="1813"/>
      <c r="M904" s="1815"/>
      <c r="N904" s="1816" t="str">
        <f>IFERROR((L904/67)/(1/(I904*24)/3.6),"")</f>
        <v/>
      </c>
      <c r="O904" s="2396"/>
      <c r="P904" s="291" t="str">
        <f>IFERROR(VLOOKUP(F904,[1]Trainingsarten!$A$9:$N$84,12,FALSE),"")</f>
        <v/>
      </c>
      <c r="Q904" s="292" t="s">
        <v>14</v>
      </c>
      <c r="R904" s="292" t="str">
        <f>IFERROR(VLOOKUP(F904,[1]Trainingsarten!$A$9:$N$84,14,FALSE),"")</f>
        <v/>
      </c>
      <c r="S904" s="293" t="str">
        <f>IFERROR(L904/J904,"")</f>
        <v/>
      </c>
      <c r="T904" s="362">
        <f>T903+(K904-T903)/7</f>
        <v>43.495044526232427</v>
      </c>
      <c r="U904" s="80">
        <f>U903+(K904-U903)/42</f>
        <v>40.033501766628142</v>
      </c>
      <c r="V904" s="294">
        <f t="shared" si="60"/>
        <v>-9.7342899749529082</v>
      </c>
      <c r="W904" s="297">
        <f t="shared" si="59"/>
        <v>1.0864661497708357</v>
      </c>
    </row>
    <row r="905" spans="2:23" ht="15" x14ac:dyDescent="0.2">
      <c r="B905" s="26" t="s">
        <v>9</v>
      </c>
      <c r="C905" s="298">
        <v>43993</v>
      </c>
      <c r="D905" s="294">
        <v>80</v>
      </c>
      <c r="E905" s="2131" t="s">
        <v>33</v>
      </c>
      <c r="F905" s="831" t="s">
        <v>271</v>
      </c>
      <c r="G905" s="1810">
        <v>4.6354166666666669E-2</v>
      </c>
      <c r="H905" s="1811">
        <v>12.22</v>
      </c>
      <c r="I905" s="1812">
        <f t="shared" si="58"/>
        <v>3.7933033278777957E-3</v>
      </c>
      <c r="J905" s="1813">
        <v>143</v>
      </c>
      <c r="K905" s="1814">
        <v>75</v>
      </c>
      <c r="L905" s="1813">
        <v>217.8</v>
      </c>
      <c r="M905" s="1815"/>
      <c r="N905" s="1816">
        <f>IFERROR((L905/67)/(1/(I905*24)/3.6),"")</f>
        <v>1.0654041576080318</v>
      </c>
      <c r="O905" s="2396" t="s">
        <v>262</v>
      </c>
      <c r="P905" s="291">
        <f>IFERROR(VLOOKUP(F905,[1]Trainingsarten!$A$9:$N$84,12,FALSE),"")</f>
        <v>209</v>
      </c>
      <c r="Q905" s="292" t="s">
        <v>14</v>
      </c>
      <c r="R905" s="292">
        <f>IFERROR(VLOOKUP(F905,[1]Trainingsarten!$A$9:$N$84,14,FALSE),"")</f>
        <v>228.8</v>
      </c>
      <c r="S905" s="293">
        <f>IFERROR(L905/J905,"")</f>
        <v>1.5230769230769232</v>
      </c>
      <c r="T905" s="362">
        <f>T904+(K905-T904)/7</f>
        <v>47.995752451056369</v>
      </c>
      <c r="U905" s="80">
        <f>U904+(K905-U904)/42</f>
        <v>40.866037438851279</v>
      </c>
      <c r="V905" s="294">
        <f t="shared" si="60"/>
        <v>-3.4615427596042849</v>
      </c>
      <c r="W905" s="297">
        <f t="shared" si="59"/>
        <v>1.1744655332162663</v>
      </c>
    </row>
    <row r="906" spans="2:23" ht="16" thickBot="1" x14ac:dyDescent="0.25">
      <c r="B906" s="27">
        <f>SUM(K902:K908)</f>
        <v>346</v>
      </c>
      <c r="C906" s="298">
        <v>43994</v>
      </c>
      <c r="D906" s="294">
        <v>81</v>
      </c>
      <c r="E906" s="2131" t="s">
        <v>33</v>
      </c>
      <c r="F906" s="831" t="s">
        <v>279</v>
      </c>
      <c r="G906" s="1810">
        <v>3.3958333333333333E-2</v>
      </c>
      <c r="H906" s="1811">
        <v>8.3800000000000008</v>
      </c>
      <c r="I906" s="1812">
        <f t="shared" si="58"/>
        <v>4.0523070803500398E-3</v>
      </c>
      <c r="J906" s="1813">
        <v>130</v>
      </c>
      <c r="K906" s="1814">
        <v>48</v>
      </c>
      <c r="L906" s="1813">
        <v>204.1</v>
      </c>
      <c r="M906" s="1815"/>
      <c r="N906" s="1816">
        <f>IFERROR((L906/67)/(1/(I906*24)/3.6),"")</f>
        <v>1.0665575463968937</v>
      </c>
      <c r="O906" s="2396" t="s">
        <v>269</v>
      </c>
      <c r="P906" s="291">
        <f>IFERROR(VLOOKUP(F906,[1]Trainingsarten!$A$9:$N$84,12,FALSE),"")</f>
        <v>182</v>
      </c>
      <c r="Q906" s="292" t="s">
        <v>14</v>
      </c>
      <c r="R906" s="292">
        <f>IFERROR(VLOOKUP(F906,[1]Trainingsarten!$A$9:$N$84,14,FALSE),"")</f>
        <v>208</v>
      </c>
      <c r="S906" s="293">
        <f>IFERROR(L906/J906,"")</f>
        <v>1.57</v>
      </c>
      <c r="T906" s="362">
        <f>T905+(K906-T905)/7</f>
        <v>47.996359243762605</v>
      </c>
      <c r="U906" s="80">
        <f>U905+(K906-U905)/42</f>
        <v>41.035893690307198</v>
      </c>
      <c r="V906" s="294">
        <f t="shared" si="60"/>
        <v>-7.1297150122050894</v>
      </c>
      <c r="W906" s="297">
        <f t="shared" si="59"/>
        <v>1.1696189586118235</v>
      </c>
    </row>
    <row r="907" spans="2:23" ht="15" x14ac:dyDescent="0.2">
      <c r="B907" s="28" t="s">
        <v>20</v>
      </c>
      <c r="C907" s="298">
        <v>43995</v>
      </c>
      <c r="D907" s="294"/>
      <c r="E907" s="2131"/>
      <c r="F907" s="831"/>
      <c r="G907" s="1810"/>
      <c r="H907" s="1811" t="str">
        <f>IFERROR(VLOOKUP(F907,[1]Trainingsarten!$A$9:$K$84,10,FALSE),"")</f>
        <v/>
      </c>
      <c r="I907" s="1812" t="str">
        <f t="shared" si="58"/>
        <v/>
      </c>
      <c r="J907" s="1813"/>
      <c r="K907" s="1814" t="str">
        <f>IFERROR(VLOOKUP(F907,[1]Trainingsarten!$A$9:$K$84,11,FALSE),"0")</f>
        <v>0</v>
      </c>
      <c r="L907" s="1813"/>
      <c r="M907" s="1815"/>
      <c r="N907" s="1816" t="str">
        <f>IFERROR((L907/67)/(1/(I907*24)/3.6),"")</f>
        <v/>
      </c>
      <c r="O907" s="2396"/>
      <c r="P907" s="291" t="str">
        <f>IFERROR(VLOOKUP(F907,[1]Trainingsarten!$A$9:$N$84,12,FALSE),"")</f>
        <v/>
      </c>
      <c r="Q907" s="292" t="s">
        <v>14</v>
      </c>
      <c r="R907" s="292" t="str">
        <f>IFERROR(VLOOKUP(F907,[1]Trainingsarten!$A$9:$N$84,14,FALSE),"")</f>
        <v/>
      </c>
      <c r="S907" s="293" t="str">
        <f>IFERROR(L907/J907,"")</f>
        <v/>
      </c>
      <c r="T907" s="362">
        <f>T906+(K907-T906)/7</f>
        <v>41.139736494653661</v>
      </c>
      <c r="U907" s="80">
        <f>U906+(K907-U906)/42</f>
        <v>40.058848602442744</v>
      </c>
      <c r="V907" s="294">
        <f t="shared" si="60"/>
        <v>-6.960465553455407</v>
      </c>
      <c r="W907" s="297">
        <f t="shared" si="59"/>
        <v>1.0269825002445279</v>
      </c>
    </row>
    <row r="908" spans="2:23" ht="16" thickBot="1" x14ac:dyDescent="0.25">
      <c r="B908" s="29">
        <f>AVERAGE(W902:W908)</f>
        <v>1.1440000820090359</v>
      </c>
      <c r="C908" s="133">
        <v>43996</v>
      </c>
      <c r="D908" s="80">
        <v>82</v>
      </c>
      <c r="E908" s="2135" t="s">
        <v>281</v>
      </c>
      <c r="F908" s="1846" t="s">
        <v>288</v>
      </c>
      <c r="G908" s="1192">
        <v>8.3379629629629637E-2</v>
      </c>
      <c r="H908" s="1838">
        <v>21.48</v>
      </c>
      <c r="I908" s="1839">
        <f t="shared" ref="I908:I971" si="61">IFERROR(G908/H908,"")</f>
        <v>3.8817332229808955E-3</v>
      </c>
      <c r="J908" s="534">
        <v>140</v>
      </c>
      <c r="K908" s="1841">
        <v>120</v>
      </c>
      <c r="L908" s="534">
        <v>211.7</v>
      </c>
      <c r="M908" s="1842"/>
      <c r="N908" s="1843">
        <f>IFERROR((L908/67)/(1/(I908*24)/3.6),"")</f>
        <v>1.0597062175157732</v>
      </c>
      <c r="O908" s="2398" t="s">
        <v>287</v>
      </c>
      <c r="P908" s="78">
        <f>IFERROR(VLOOKUP(F908,[1]Trainingsarten!$A$9:$N$84,12,FALSE),"")</f>
        <v>209</v>
      </c>
      <c r="Q908" s="79" t="s">
        <v>14</v>
      </c>
      <c r="R908" s="79">
        <f>IFERROR(VLOOKUP(F908,[1]Trainingsarten!$A$9:$N$84,14,FALSE),"")</f>
        <v>228.8</v>
      </c>
      <c r="S908" s="1827">
        <f>IFERROR(L908/J908,"")</f>
        <v>1.512142857142857</v>
      </c>
      <c r="T908" s="1885">
        <f>T907+(K908-T907)/7</f>
        <v>52.405488423988857</v>
      </c>
      <c r="U908" s="80">
        <f>U907+(K908-U907)/42</f>
        <v>41.962209350003633</v>
      </c>
      <c r="V908" s="80">
        <f t="shared" si="60"/>
        <v>-1.0808878922109173</v>
      </c>
      <c r="W908" s="82">
        <f t="shared" si="59"/>
        <v>1.248873432446767</v>
      </c>
    </row>
    <row r="909" spans="2:23" ht="16" thickBot="1" x14ac:dyDescent="0.25">
      <c r="B909" s="1776">
        <f>B902+1</f>
        <v>25</v>
      </c>
      <c r="C909" s="1777">
        <v>43997</v>
      </c>
      <c r="D909" s="1830"/>
      <c r="E909" s="2182"/>
      <c r="F909" s="1847"/>
      <c r="G909" s="1886"/>
      <c r="H909" s="1781" t="str">
        <f>IFERROR(VLOOKUP(F909,[1]Trainingsarten!$A$9:$K$84,10,FALSE),"")</f>
        <v/>
      </c>
      <c r="I909" s="1782" t="str">
        <f t="shared" si="61"/>
        <v/>
      </c>
      <c r="J909" s="1783"/>
      <c r="K909" s="1784" t="str">
        <f>IFERROR(VLOOKUP(F909,[1]Trainingsarten!$A$9:$K$84,11,FALSE),"0")</f>
        <v>0</v>
      </c>
      <c r="L909" s="1783"/>
      <c r="M909" s="1785"/>
      <c r="N909" s="1786" t="str">
        <f>IFERROR((L909/67)/(1/(I909*24)/3.6),"")</f>
        <v/>
      </c>
      <c r="O909" s="2394"/>
      <c r="P909" s="1829" t="str">
        <f>IFERROR(VLOOKUP(F909,[1]Trainingsarten!$A$9:$N$84,12,FALSE),"")</f>
        <v/>
      </c>
      <c r="Q909" s="1788" t="s">
        <v>14</v>
      </c>
      <c r="R909" s="1788" t="str">
        <f>IFERROR(VLOOKUP(F909,[1]Trainingsarten!$A$9:$N$84,14,FALSE),"")</f>
        <v/>
      </c>
      <c r="S909" s="1789" t="str">
        <f>IFERROR(L909/J909,"")</f>
        <v/>
      </c>
      <c r="T909" s="1209">
        <f>T908+(K909-T908)/7</f>
        <v>44.918990077704734</v>
      </c>
      <c r="U909" s="1210">
        <f>U908+(K909-U908)/42</f>
        <v>40.963109127384499</v>
      </c>
      <c r="V909" s="1830">
        <f t="shared" si="60"/>
        <v>-10.443279073985224</v>
      </c>
      <c r="W909" s="1834">
        <f t="shared" si="59"/>
        <v>1.0965717943435027</v>
      </c>
    </row>
    <row r="910" spans="2:23" ht="15" x14ac:dyDescent="0.2">
      <c r="B910" s="1792" t="s">
        <v>19</v>
      </c>
      <c r="C910" s="1878">
        <v>43998</v>
      </c>
      <c r="D910" s="1882">
        <v>83</v>
      </c>
      <c r="E910" s="2190" t="s">
        <v>33</v>
      </c>
      <c r="F910" s="1879" t="s">
        <v>270</v>
      </c>
      <c r="G910" s="1887">
        <v>3.3425925925925921E-2</v>
      </c>
      <c r="H910" s="1811">
        <v>9.61</v>
      </c>
      <c r="I910" s="1812">
        <f t="shared" si="61"/>
        <v>3.478244112999576E-3</v>
      </c>
      <c r="J910" s="1813">
        <v>138</v>
      </c>
      <c r="K910" s="1814">
        <v>63</v>
      </c>
      <c r="L910" s="1813">
        <v>235.6</v>
      </c>
      <c r="M910" s="1815"/>
      <c r="N910" s="1816">
        <f>IFERROR((L910/67)/(1/(I910*24)/3.6),"")</f>
        <v>1.0567549350024072</v>
      </c>
      <c r="O910" s="2396" t="s">
        <v>269</v>
      </c>
      <c r="P910" s="291">
        <f>IFERROR(VLOOKUP(F910,[1]Trainingsarten!$A$9:$N$84,12,FALSE),"")</f>
        <v>209</v>
      </c>
      <c r="Q910" s="292" t="s">
        <v>14</v>
      </c>
      <c r="R910" s="292">
        <f>IFERROR(VLOOKUP(F910,[1]Trainingsarten!$A$9:$N$84,14,FALSE),"")</f>
        <v>228.8</v>
      </c>
      <c r="S910" s="293">
        <f>IFERROR(L910/J910,"")</f>
        <v>1.7072463768115942</v>
      </c>
      <c r="T910" s="362">
        <f>T909+(K910-T909)/7</f>
        <v>47.501991495175488</v>
      </c>
      <c r="U910" s="80">
        <f>U909+(K910-U909)/42</f>
        <v>41.487797005303918</v>
      </c>
      <c r="V910" s="294">
        <f t="shared" si="60"/>
        <v>-3.9558809503202355</v>
      </c>
      <c r="W910" s="297">
        <f t="shared" si="59"/>
        <v>1.1449629752358916</v>
      </c>
    </row>
    <row r="911" spans="2:23" ht="16" thickBot="1" x14ac:dyDescent="0.25">
      <c r="B911" s="24">
        <f>SUM(H909:H915)</f>
        <v>59</v>
      </c>
      <c r="C911" s="298">
        <v>43999</v>
      </c>
      <c r="D911" s="294"/>
      <c r="E911" s="2131"/>
      <c r="F911" s="831"/>
      <c r="G911" s="1887"/>
      <c r="H911" s="1811" t="str">
        <f>IFERROR(VLOOKUP(F911,[1]Trainingsarten!$A$9:$K$84,10,FALSE),"")</f>
        <v/>
      </c>
      <c r="I911" s="1812" t="str">
        <f t="shared" si="61"/>
        <v/>
      </c>
      <c r="J911" s="1813"/>
      <c r="K911" s="1814" t="str">
        <f>IFERROR(VLOOKUP(F911,[1]Trainingsarten!$A$9:$K$84,11,FALSE),"0")</f>
        <v>0</v>
      </c>
      <c r="L911" s="1813"/>
      <c r="M911" s="1815"/>
      <c r="N911" s="1816" t="str">
        <f>IFERROR((L911/67)/(1/(I911*24)/3.6),"")</f>
        <v/>
      </c>
      <c r="O911" s="2396"/>
      <c r="P911" s="291" t="str">
        <f>IFERROR(VLOOKUP(F911,[1]Trainingsarten!$A$9:$N$84,12,FALSE),"")</f>
        <v/>
      </c>
      <c r="Q911" s="292" t="s">
        <v>14</v>
      </c>
      <c r="R911" s="292" t="str">
        <f>IFERROR(VLOOKUP(F911,[1]Trainingsarten!$A$9:$N$84,14,FALSE),"")</f>
        <v/>
      </c>
      <c r="S911" s="293" t="str">
        <f>IFERROR(L911/J911,"")</f>
        <v/>
      </c>
      <c r="T911" s="362">
        <f>T910+(K911-T910)/7</f>
        <v>40.715992710150417</v>
      </c>
      <c r="U911" s="80">
        <f>U910+(K911-U910)/42</f>
        <v>40.499992314701444</v>
      </c>
      <c r="V911" s="294">
        <f t="shared" si="60"/>
        <v>-6.0141944898715707</v>
      </c>
      <c r="W911" s="297">
        <f t="shared" si="59"/>
        <v>1.0053333441095633</v>
      </c>
    </row>
    <row r="912" spans="2:23" ht="15" x14ac:dyDescent="0.2">
      <c r="B912" s="26" t="s">
        <v>9</v>
      </c>
      <c r="C912" s="298">
        <v>44000</v>
      </c>
      <c r="D912" s="294">
        <v>84</v>
      </c>
      <c r="E912" s="2131" t="s">
        <v>33</v>
      </c>
      <c r="F912" s="831" t="s">
        <v>265</v>
      </c>
      <c r="G912" s="1887">
        <v>4.1342592592592591E-2</v>
      </c>
      <c r="H912" s="1811">
        <v>13.19</v>
      </c>
      <c r="I912" s="1812">
        <f t="shared" si="61"/>
        <v>3.1343891275657765E-3</v>
      </c>
      <c r="J912" s="1813">
        <v>157</v>
      </c>
      <c r="K912" s="1814">
        <v>94</v>
      </c>
      <c r="L912" s="1813">
        <v>257.39999999999998</v>
      </c>
      <c r="M912" s="1815"/>
      <c r="N912" s="1816">
        <f>IFERROR((L912/67)/(1/(I912*24)/3.6),"")</f>
        <v>1.0404001222092718</v>
      </c>
      <c r="O912" s="2396" t="s">
        <v>280</v>
      </c>
      <c r="P912" s="291" t="str">
        <f>IFERROR(VLOOKUP(F912,[1]Trainingsarten!$A$9:$N$84,12,FALSE),"")</f>
        <v/>
      </c>
      <c r="Q912" s="292" t="s">
        <v>14</v>
      </c>
      <c r="R912" s="292" t="str">
        <f>IFERROR(VLOOKUP(F912,[1]Trainingsarten!$A$9:$N$84,14,FALSE),"")</f>
        <v/>
      </c>
      <c r="S912" s="293">
        <f>IFERROR(L912/J912,"")</f>
        <v>1.6394904458598725</v>
      </c>
      <c r="T912" s="362">
        <f>T911+(K912-T911)/7</f>
        <v>48.3279937515575</v>
      </c>
      <c r="U912" s="80">
        <f>U911+(K912-U911)/42</f>
        <v>41.773802021494269</v>
      </c>
      <c r="V912" s="294">
        <f t="shared" si="60"/>
        <v>-0.21600039544897243</v>
      </c>
      <c r="W912" s="297">
        <f t="shared" si="59"/>
        <v>1.1568971798806065</v>
      </c>
    </row>
    <row r="913" spans="2:23" ht="16" thickBot="1" x14ac:dyDescent="0.25">
      <c r="B913" s="27">
        <f>SUM(K909:K915)</f>
        <v>372</v>
      </c>
      <c r="C913" s="298">
        <v>44001</v>
      </c>
      <c r="D913" s="294"/>
      <c r="E913" s="2131"/>
      <c r="F913" s="831"/>
      <c r="G913" s="1887"/>
      <c r="H913" s="1811" t="str">
        <f>IFERROR(VLOOKUP(F913,[1]Trainingsarten!$A$9:$K$84,10,FALSE),"")</f>
        <v/>
      </c>
      <c r="I913" s="1812" t="str">
        <f t="shared" si="61"/>
        <v/>
      </c>
      <c r="J913" s="1813"/>
      <c r="K913" s="1814" t="str">
        <f>IFERROR(VLOOKUP(F913,[1]Trainingsarten!$A$9:$K$84,11,FALSE),"0")</f>
        <v>0</v>
      </c>
      <c r="L913" s="1813"/>
      <c r="M913" s="1815"/>
      <c r="N913" s="1816" t="str">
        <f>IFERROR((L913/67)/(1/(I913*24)/3.6),"")</f>
        <v/>
      </c>
      <c r="O913" s="2396"/>
      <c r="P913" s="291" t="str">
        <f>IFERROR(VLOOKUP(F913,[1]Trainingsarten!$A$9:$N$84,12,FALSE),"")</f>
        <v/>
      </c>
      <c r="Q913" s="292" t="s">
        <v>14</v>
      </c>
      <c r="R913" s="292" t="str">
        <f>IFERROR(VLOOKUP(F913,[1]Trainingsarten!$A$9:$N$84,14,FALSE),"")</f>
        <v/>
      </c>
      <c r="S913" s="293" t="str">
        <f>IFERROR(L913/J913,"")</f>
        <v/>
      </c>
      <c r="T913" s="362">
        <f>T912+(K913-T912)/7</f>
        <v>41.423994644192142</v>
      </c>
      <c r="U913" s="80">
        <f>U912+(K913-U912)/42</f>
        <v>40.77918768764917</v>
      </c>
      <c r="V913" s="294">
        <f t="shared" si="60"/>
        <v>-6.5541917300632306</v>
      </c>
      <c r="W913" s="297">
        <f t="shared" si="59"/>
        <v>1.0158121579439472</v>
      </c>
    </row>
    <row r="914" spans="2:23" ht="15" x14ac:dyDescent="0.2">
      <c r="B914" s="28" t="s">
        <v>20</v>
      </c>
      <c r="C914" s="298">
        <v>44002</v>
      </c>
      <c r="D914" s="294">
        <v>85</v>
      </c>
      <c r="E914" s="2131" t="s">
        <v>281</v>
      </c>
      <c r="F914" s="831" t="s">
        <v>279</v>
      </c>
      <c r="G914" s="1887">
        <v>4.2847222222222224E-2</v>
      </c>
      <c r="H914" s="1811">
        <v>10.69</v>
      </c>
      <c r="I914" s="1812">
        <f t="shared" si="61"/>
        <v>4.0081592350067561E-3</v>
      </c>
      <c r="J914" s="1813">
        <v>135</v>
      </c>
      <c r="K914" s="1814">
        <v>62</v>
      </c>
      <c r="L914" s="1813">
        <v>205.8</v>
      </c>
      <c r="M914" s="1815"/>
      <c r="N914" s="1816">
        <f>IFERROR((L914/67)/(1/(I914*24)/3.6),"")</f>
        <v>1.0637247811457216</v>
      </c>
      <c r="O914" s="2396" t="s">
        <v>262</v>
      </c>
      <c r="P914" s="291">
        <f>IFERROR(VLOOKUP(F914,[1]Trainingsarten!$A$9:$N$84,12,FALSE),"")</f>
        <v>182</v>
      </c>
      <c r="Q914" s="292" t="s">
        <v>14</v>
      </c>
      <c r="R914" s="292">
        <f>IFERROR(VLOOKUP(F914,[1]Trainingsarten!$A$9:$N$84,14,FALSE),"")</f>
        <v>208</v>
      </c>
      <c r="S914" s="293">
        <f>IFERROR(L914/J914,"")</f>
        <v>1.5244444444444445</v>
      </c>
      <c r="T914" s="362">
        <f>T913+(K914-T913)/7</f>
        <v>44.363423980736123</v>
      </c>
      <c r="U914" s="80">
        <f>U913+(K914-U913)/42</f>
        <v>41.28444512365752</v>
      </c>
      <c r="V914" s="294">
        <f t="shared" si="60"/>
        <v>-0.64480695654297193</v>
      </c>
      <c r="W914" s="297">
        <f t="shared" si="59"/>
        <v>1.0745796352077948</v>
      </c>
    </row>
    <row r="915" spans="2:23" ht="16" thickBot="1" x14ac:dyDescent="0.25">
      <c r="B915" s="29">
        <f>AVERAGE(W909:W915)</f>
        <v>1.1224081022363699</v>
      </c>
      <c r="C915" s="353">
        <v>44003</v>
      </c>
      <c r="D915" s="315">
        <v>86</v>
      </c>
      <c r="E915" s="2185" t="s">
        <v>281</v>
      </c>
      <c r="F915" s="1848" t="s">
        <v>290</v>
      </c>
      <c r="G915" s="1888">
        <v>9.9074074074074078E-2</v>
      </c>
      <c r="H915" s="1821">
        <v>25.51</v>
      </c>
      <c r="I915" s="1822">
        <f t="shared" si="61"/>
        <v>3.8837347735818924E-3</v>
      </c>
      <c r="J915" s="1823">
        <v>139</v>
      </c>
      <c r="K915" s="1824">
        <v>153</v>
      </c>
      <c r="L915" s="1823">
        <v>212.8</v>
      </c>
      <c r="M915" s="1825"/>
      <c r="N915" s="1826">
        <f>IFERROR((L915/67)/(1/(I915*24)/3.6),"")</f>
        <v>1.0657617440043998</v>
      </c>
      <c r="O915" s="2397" t="s">
        <v>287</v>
      </c>
      <c r="P915" s="313">
        <f>IFERROR(VLOOKUP(F915,[1]Trainingsarten!$A$9:$N$84,12,FALSE),"")</f>
        <v>209</v>
      </c>
      <c r="Q915" s="314" t="s">
        <v>14</v>
      </c>
      <c r="R915" s="314">
        <f>IFERROR(VLOOKUP(F915,[1]Trainingsarten!$A$9:$N$84,14,FALSE),"")</f>
        <v>228.8</v>
      </c>
      <c r="S915" s="1827">
        <f>IFERROR(L915/J915,"")</f>
        <v>1.5309352517985613</v>
      </c>
      <c r="T915" s="1818">
        <f>T914+(K915-T914)/7</f>
        <v>59.882934840630966</v>
      </c>
      <c r="U915" s="315">
        <f>U914+(K915-U914)/42</f>
        <v>43.944339287379961</v>
      </c>
      <c r="V915" s="315">
        <f t="shared" si="60"/>
        <v>-3.078978857078603</v>
      </c>
      <c r="W915" s="317">
        <f t="shared" si="59"/>
        <v>1.3626996289332831</v>
      </c>
    </row>
    <row r="916" spans="2:23" ht="16" thickBot="1" x14ac:dyDescent="0.25">
      <c r="B916" s="1776">
        <f>B909+1</f>
        <v>26</v>
      </c>
      <c r="C916" s="358">
        <v>44004</v>
      </c>
      <c r="D916" s="1830"/>
      <c r="E916" s="2182"/>
      <c r="F916" s="1847"/>
      <c r="G916" s="1886"/>
      <c r="H916" s="1185" t="str">
        <f>IFERROR(VLOOKUP(F916,[1]Trainingsarten!$A$9:$K$84,10,FALSE),"")</f>
        <v/>
      </c>
      <c r="I916" s="838" t="str">
        <f t="shared" si="61"/>
        <v/>
      </c>
      <c r="J916" s="513"/>
      <c r="K916" s="512" t="str">
        <f>IFERROR(VLOOKUP(F916,[1]Trainingsarten!$A$9:$K$84,11,FALSE),"0")</f>
        <v>0</v>
      </c>
      <c r="L916" s="513"/>
      <c r="M916" s="761"/>
      <c r="N916" s="59" t="str">
        <f>IFERROR((L916/67)/(1/(I916*24)/3.6),"")</f>
        <v/>
      </c>
      <c r="O916" s="2355"/>
      <c r="P916" s="319" t="str">
        <f>IFERROR(VLOOKUP(F916,[1]Trainingsarten!$A$9:$N$84,12,FALSE),"")</f>
        <v/>
      </c>
      <c r="Q916" s="61" t="s">
        <v>14</v>
      </c>
      <c r="R916" s="61" t="str">
        <f>IFERROR(VLOOKUP(F916,[1]Trainingsarten!$A$9:$N$84,14,FALSE),"")</f>
        <v/>
      </c>
      <c r="S916" s="1789" t="str">
        <f>IFERROR(L916/J916,"")</f>
        <v/>
      </c>
      <c r="T916" s="2">
        <f>T915+(K916-T915)/7</f>
        <v>51.328229863397972</v>
      </c>
      <c r="U916" s="3">
        <f>U915+(K916-U915)/42</f>
        <v>42.898045494823293</v>
      </c>
      <c r="V916" s="321">
        <f t="shared" si="60"/>
        <v>-15.938595553251005</v>
      </c>
      <c r="W916" s="322">
        <f t="shared" si="59"/>
        <v>1.1965167473560536</v>
      </c>
    </row>
    <row r="917" spans="2:23" ht="15" x14ac:dyDescent="0.2">
      <c r="B917" s="1792" t="s">
        <v>19</v>
      </c>
      <c r="C917" s="298">
        <v>44005</v>
      </c>
      <c r="D917" s="294"/>
      <c r="E917" s="2131"/>
      <c r="F917" s="831"/>
      <c r="G917" s="1887"/>
      <c r="H917" s="1811" t="str">
        <f>IFERROR(VLOOKUP(F917,[1]Trainingsarten!$A$9:$K$84,10,FALSE),"")</f>
        <v/>
      </c>
      <c r="I917" s="1812" t="str">
        <f t="shared" si="61"/>
        <v/>
      </c>
      <c r="J917" s="1813"/>
      <c r="K917" s="1814" t="str">
        <f>IFERROR(VLOOKUP(F917,[1]Trainingsarten!$A$9:$K$84,11,FALSE),"0")</f>
        <v>0</v>
      </c>
      <c r="L917" s="1813"/>
      <c r="M917" s="1815"/>
      <c r="N917" s="1816" t="str">
        <f>IFERROR((L917/67)/(1/(I917*24)/3.6),"")</f>
        <v/>
      </c>
      <c r="O917" s="2396"/>
      <c r="P917" s="291" t="str">
        <f>IFERROR(VLOOKUP(F917,[1]Trainingsarten!$A$9:$N$84,12,FALSE),"")</f>
        <v/>
      </c>
      <c r="Q917" s="292" t="s">
        <v>14</v>
      </c>
      <c r="R917" s="292" t="str">
        <f>IFERROR(VLOOKUP(F917,[1]Trainingsarten!$A$9:$N$84,14,FALSE),"")</f>
        <v/>
      </c>
      <c r="S917" s="293" t="str">
        <f>IFERROR(L917/J917,"")</f>
        <v/>
      </c>
      <c r="T917" s="362">
        <f>T916+(K917-T916)/7</f>
        <v>43.995625597198263</v>
      </c>
      <c r="U917" s="80">
        <f>U916+(K917-U916)/42</f>
        <v>41.876663459232262</v>
      </c>
      <c r="V917" s="294">
        <f t="shared" si="60"/>
        <v>-8.4301843685746789</v>
      </c>
      <c r="W917" s="297">
        <f t="shared" si="59"/>
        <v>1.0506000708492178</v>
      </c>
    </row>
    <row r="918" spans="2:23" ht="16" thickBot="1" x14ac:dyDescent="0.25">
      <c r="B918" s="24">
        <f>SUM(H916:H922)</f>
        <v>27.259999999999998</v>
      </c>
      <c r="C918" s="298">
        <v>44006</v>
      </c>
      <c r="D918" s="294"/>
      <c r="E918" s="2131"/>
      <c r="F918" s="831"/>
      <c r="G918" s="1887"/>
      <c r="H918" s="1811" t="str">
        <f>IFERROR(VLOOKUP(F918,[1]Trainingsarten!$A$9:$K$84,10,FALSE),"")</f>
        <v/>
      </c>
      <c r="I918" s="1812" t="str">
        <f t="shared" si="61"/>
        <v/>
      </c>
      <c r="J918" s="1813"/>
      <c r="K918" s="1814" t="str">
        <f>IFERROR(VLOOKUP(F918,[1]Trainingsarten!$A$9:$K$84,11,FALSE),"0")</f>
        <v>0</v>
      </c>
      <c r="L918" s="1813"/>
      <c r="M918" s="1815"/>
      <c r="N918" s="1816" t="str">
        <f>IFERROR((L918/67)/(1/(I918*24)/3.6),"")</f>
        <v/>
      </c>
      <c r="O918" s="2396"/>
      <c r="P918" s="291" t="str">
        <f>IFERROR(VLOOKUP(F918,[1]Trainingsarten!$A$9:$N$84,12,FALSE),"")</f>
        <v/>
      </c>
      <c r="Q918" s="292" t="s">
        <v>14</v>
      </c>
      <c r="R918" s="292" t="str">
        <f>IFERROR(VLOOKUP(F918,[1]Trainingsarten!$A$9:$N$84,14,FALSE),"")</f>
        <v/>
      </c>
      <c r="S918" s="293" t="str">
        <f>IFERROR(L918/J918,"")</f>
        <v/>
      </c>
      <c r="T918" s="362">
        <f>T917+(K918-T917)/7</f>
        <v>37.710536226169943</v>
      </c>
      <c r="U918" s="80">
        <f>U917+(K918-U917)/42</f>
        <v>40.879600043536257</v>
      </c>
      <c r="V918" s="294">
        <f t="shared" si="60"/>
        <v>-2.1189621379660011</v>
      </c>
      <c r="W918" s="297">
        <f t="shared" si="59"/>
        <v>0.92247811098955712</v>
      </c>
    </row>
    <row r="919" spans="2:23" ht="15" x14ac:dyDescent="0.2">
      <c r="B919" s="26" t="s">
        <v>9</v>
      </c>
      <c r="C919" s="298">
        <v>44007</v>
      </c>
      <c r="D919" s="294">
        <v>87</v>
      </c>
      <c r="E919" s="2131" t="s">
        <v>33</v>
      </c>
      <c r="F919" s="831" t="s">
        <v>272</v>
      </c>
      <c r="G919" s="1887">
        <v>3.8437499999999999E-2</v>
      </c>
      <c r="H919" s="1811">
        <v>10.36</v>
      </c>
      <c r="I919" s="1812">
        <f t="shared" si="61"/>
        <v>3.7101833976833976E-3</v>
      </c>
      <c r="J919" s="1813">
        <v>137</v>
      </c>
      <c r="K919" s="1814">
        <v>64</v>
      </c>
      <c r="L919" s="1813">
        <v>220.4</v>
      </c>
      <c r="M919" s="1815"/>
      <c r="N919" s="1816">
        <f>IFERROR((L919/67)/(1/(I919*24)/3.6),"")</f>
        <v>1.0544983576326863</v>
      </c>
      <c r="O919" s="2396" t="s">
        <v>269</v>
      </c>
      <c r="P919" s="291">
        <f>IFERROR(VLOOKUP(F919,[1]Trainingsarten!$A$9:$N$84,12,FALSE),"")</f>
        <v>209</v>
      </c>
      <c r="Q919" s="292" t="s">
        <v>14</v>
      </c>
      <c r="R919" s="292">
        <f>IFERROR(VLOOKUP(F919,[1]Trainingsarten!$A$9:$N$84,14,FALSE),"")</f>
        <v>228.8</v>
      </c>
      <c r="S919" s="293">
        <f>IFERROR(L919/J919,"")</f>
        <v>1.6087591240875914</v>
      </c>
      <c r="T919" s="362">
        <f>T918+(K919-T918)/7</f>
        <v>41.466173908145663</v>
      </c>
      <c r="U919" s="80">
        <f>U918+(K919-U918)/42</f>
        <v>41.430085756785395</v>
      </c>
      <c r="V919" s="294">
        <f t="shared" si="60"/>
        <v>3.1690638173663146</v>
      </c>
      <c r="W919" s="297">
        <f t="shared" si="59"/>
        <v>1.000871061469004</v>
      </c>
    </row>
    <row r="920" spans="2:23" ht="16" thickBot="1" x14ac:dyDescent="0.25">
      <c r="B920" s="27">
        <f>SUM(K916:K922)</f>
        <v>166</v>
      </c>
      <c r="C920" s="298">
        <v>44008</v>
      </c>
      <c r="D920" s="294"/>
      <c r="E920" s="2131"/>
      <c r="F920" s="831"/>
      <c r="G920" s="1887"/>
      <c r="H920" s="1811" t="str">
        <f>IFERROR(VLOOKUP(F920,[1]Trainingsarten!$A$9:$K$84,10,FALSE),"")</f>
        <v/>
      </c>
      <c r="I920" s="1812" t="str">
        <f t="shared" si="61"/>
        <v/>
      </c>
      <c r="J920" s="1813"/>
      <c r="K920" s="1814" t="str">
        <f>IFERROR(VLOOKUP(F920,[1]Trainingsarten!$A$9:$K$84,11,FALSE),"0")</f>
        <v>0</v>
      </c>
      <c r="L920" s="1813"/>
      <c r="M920" s="1815"/>
      <c r="N920" s="1816" t="str">
        <f>IFERROR((L920/67)/(1/(I920*24)/3.6),"")</f>
        <v/>
      </c>
      <c r="O920" s="2396"/>
      <c r="P920" s="291" t="str">
        <f>IFERROR(VLOOKUP(F920,[1]Trainingsarten!$A$9:$N$84,12,FALSE),"")</f>
        <v/>
      </c>
      <c r="Q920" s="292" t="s">
        <v>14</v>
      </c>
      <c r="R920" s="292" t="str">
        <f>IFERROR(VLOOKUP(F920,[1]Trainingsarten!$A$9:$N$84,14,FALSE),"")</f>
        <v/>
      </c>
      <c r="S920" s="293" t="str">
        <f>IFERROR(L920/J920,"")</f>
        <v/>
      </c>
      <c r="T920" s="362">
        <f>T919+(K920-T919)/7</f>
        <v>35.542434778410566</v>
      </c>
      <c r="U920" s="80">
        <f>U919+(K920-U919)/42</f>
        <v>40.443655143528602</v>
      </c>
      <c r="V920" s="294">
        <f t="shared" si="60"/>
        <v>-3.6088151360267773E-2</v>
      </c>
      <c r="W920" s="297">
        <f t="shared" si="59"/>
        <v>0.87881361494839372</v>
      </c>
    </row>
    <row r="921" spans="2:23" ht="15" x14ac:dyDescent="0.2">
      <c r="B921" s="28" t="s">
        <v>20</v>
      </c>
      <c r="C921" s="298">
        <v>44009</v>
      </c>
      <c r="D921" s="294">
        <v>88</v>
      </c>
      <c r="E921" s="2131" t="s">
        <v>33</v>
      </c>
      <c r="F921" s="831" t="s">
        <v>291</v>
      </c>
      <c r="G921" s="1887">
        <v>6.5787037037037033E-2</v>
      </c>
      <c r="H921" s="1811">
        <v>16.899999999999999</v>
      </c>
      <c r="I921" s="1812">
        <f t="shared" si="61"/>
        <v>3.8927240850317774E-3</v>
      </c>
      <c r="J921" s="1813">
        <v>147</v>
      </c>
      <c r="K921" s="1814">
        <v>102</v>
      </c>
      <c r="L921" s="1813">
        <v>213.3</v>
      </c>
      <c r="M921" s="1815"/>
      <c r="N921" s="1816">
        <f>IFERROR((L921/67)/(1/(I921*24)/3.6),"")</f>
        <v>1.0707384968647886</v>
      </c>
      <c r="O921" s="2396" t="s">
        <v>287</v>
      </c>
      <c r="P921" s="291" t="str">
        <f>IFERROR(VLOOKUP(F921,[1]Trainingsarten!$A$9:$N$84,12,FALSE),"")</f>
        <v/>
      </c>
      <c r="Q921" s="292" t="s">
        <v>14</v>
      </c>
      <c r="R921" s="292" t="str">
        <f>IFERROR(VLOOKUP(F921,[1]Trainingsarten!$A$9:$N$84,14,FALSE),"")</f>
        <v/>
      </c>
      <c r="S921" s="293">
        <f>IFERROR(L921/J921,"")</f>
        <v>1.4510204081632654</v>
      </c>
      <c r="T921" s="362">
        <f>T920+(K921-T920)/7</f>
        <v>45.036372667209058</v>
      </c>
      <c r="U921" s="80">
        <f>U920+(K921-U920)/42</f>
        <v>41.909282402016018</v>
      </c>
      <c r="V921" s="294">
        <f t="shared" si="60"/>
        <v>4.9012203651180357</v>
      </c>
      <c r="W921" s="297">
        <f t="shared" si="59"/>
        <v>1.0746156957591479</v>
      </c>
    </row>
    <row r="922" spans="2:23" ht="16" thickBot="1" x14ac:dyDescent="0.25">
      <c r="B922" s="29">
        <f>AVERAGE(W916:W922)</f>
        <v>1.0096371860751068</v>
      </c>
      <c r="C922" s="133">
        <v>44010</v>
      </c>
      <c r="D922" s="1845"/>
      <c r="E922" s="2183"/>
      <c r="F922" s="1848"/>
      <c r="G922" s="1888"/>
      <c r="H922" s="1838" t="str">
        <f>IFERROR(VLOOKUP(F922,[1]Trainingsarten!$A$9:$K$84,10,FALSE),"")</f>
        <v/>
      </c>
      <c r="I922" s="1839" t="str">
        <f t="shared" si="61"/>
        <v/>
      </c>
      <c r="J922" s="534"/>
      <c r="K922" s="1841" t="str">
        <f>IFERROR(VLOOKUP(F922,[1]Trainingsarten!$A$9:$K$84,11,FALSE),"0")</f>
        <v>0</v>
      </c>
      <c r="L922" s="534"/>
      <c r="M922" s="1842"/>
      <c r="N922" s="1843" t="str">
        <f>IFERROR((L922/67)/(1/(I922*24)/3.6),"")</f>
        <v/>
      </c>
      <c r="O922" s="2398"/>
      <c r="P922" s="78" t="str">
        <f>IFERROR(VLOOKUP(F922,[1]Trainingsarten!$A$9:$N$84,12,FALSE),"")</f>
        <v/>
      </c>
      <c r="Q922" s="79" t="s">
        <v>14</v>
      </c>
      <c r="R922" s="79" t="str">
        <f>IFERROR(VLOOKUP(F922,[1]Trainingsarten!$A$9:$N$84,14,FALSE),"")</f>
        <v/>
      </c>
      <c r="S922" s="1827" t="str">
        <f>IFERROR(L922/J922,"")</f>
        <v/>
      </c>
      <c r="T922" s="362">
        <f>T921+(K922-T921)/7</f>
        <v>38.602605143322052</v>
      </c>
      <c r="U922" s="80">
        <f>U921+(K922-U921)/42</f>
        <v>40.911442344825161</v>
      </c>
      <c r="V922" s="80">
        <f t="shared" si="60"/>
        <v>-3.1270902651930399</v>
      </c>
      <c r="W922" s="82">
        <f t="shared" si="59"/>
        <v>0.94356500115437381</v>
      </c>
    </row>
    <row r="923" spans="2:23" ht="16" thickBot="1" x14ac:dyDescent="0.25">
      <c r="B923" s="1776">
        <f>B916+1</f>
        <v>27</v>
      </c>
      <c r="C923" s="1777">
        <v>44011</v>
      </c>
      <c r="D923" s="50"/>
      <c r="E923" s="2184"/>
      <c r="F923" s="1847"/>
      <c r="G923" s="1184"/>
      <c r="H923" s="1781" t="str">
        <f>IFERROR(VLOOKUP(F923,[1]Trainingsarten!$A$9:$K$84,10,FALSE),"")</f>
        <v/>
      </c>
      <c r="I923" s="1782" t="str">
        <f t="shared" si="61"/>
        <v/>
      </c>
      <c r="J923" s="1783"/>
      <c r="K923" s="1784" t="str">
        <f>IFERROR(VLOOKUP(F923,[1]Trainingsarten!$A$9:$K$84,11,FALSE),"0")</f>
        <v>0</v>
      </c>
      <c r="L923" s="1783"/>
      <c r="M923" s="1785"/>
      <c r="N923" s="1786" t="str">
        <f>IFERROR((L923/67)/(1/(I923*24)/3.6),"")</f>
        <v/>
      </c>
      <c r="O923" s="2394"/>
      <c r="P923" s="1829" t="str">
        <f>IFERROR(VLOOKUP(F923,[1]Trainingsarten!$A$9:$N$84,12,FALSE),"")</f>
        <v/>
      </c>
      <c r="Q923" s="1788" t="s">
        <v>14</v>
      </c>
      <c r="R923" s="1788" t="str">
        <f>IFERROR(VLOOKUP(F923,[1]Trainingsarten!$A$9:$N$84,14,FALSE),"")</f>
        <v/>
      </c>
      <c r="S923" s="1789" t="str">
        <f>IFERROR(L923/J923,"")</f>
        <v/>
      </c>
      <c r="T923" s="1833">
        <f>T922+(K923-T922)/7</f>
        <v>33.087947265704614</v>
      </c>
      <c r="U923" s="1849">
        <f>U922+(K923-U922)/42</f>
        <v>39.937360384234083</v>
      </c>
      <c r="V923" s="1830">
        <f t="shared" si="60"/>
        <v>2.3088372015031098</v>
      </c>
      <c r="W923" s="1834">
        <f t="shared" si="59"/>
        <v>0.82849609857457218</v>
      </c>
    </row>
    <row r="924" spans="2:23" ht="15" x14ac:dyDescent="0.2">
      <c r="B924" s="1792" t="s">
        <v>19</v>
      </c>
      <c r="C924" s="1878">
        <v>44012</v>
      </c>
      <c r="D924" s="1876">
        <v>89</v>
      </c>
      <c r="E924" s="2190" t="s">
        <v>33</v>
      </c>
      <c r="F924" s="1889" t="s">
        <v>292</v>
      </c>
      <c r="G924" s="1810">
        <v>4.1585648148148149E-2</v>
      </c>
      <c r="H924" s="1811">
        <v>9.74</v>
      </c>
      <c r="I924" s="1812">
        <f t="shared" si="61"/>
        <v>4.2695737318427258E-3</v>
      </c>
      <c r="J924" s="1813">
        <v>146</v>
      </c>
      <c r="K924" s="1814">
        <v>68</v>
      </c>
      <c r="L924" s="1813">
        <v>211.1</v>
      </c>
      <c r="M924" s="1815">
        <v>248</v>
      </c>
      <c r="N924" s="1816"/>
      <c r="O924" s="2396" t="s">
        <v>269</v>
      </c>
      <c r="P924" s="291" t="str">
        <f>IFERROR(VLOOKUP(F924,[1]Trainingsarten!$A$9:$N$84,12,FALSE),"")</f>
        <v/>
      </c>
      <c r="Q924" s="292" t="s">
        <v>14</v>
      </c>
      <c r="R924" s="292" t="str">
        <f>IFERROR(VLOOKUP(F924,[1]Trainingsarten!$A$9:$N$84,14,FALSE),"")</f>
        <v/>
      </c>
      <c r="S924" s="293">
        <f>IFERROR(L924/J924,"")</f>
        <v>1.4458904109589041</v>
      </c>
      <c r="T924" s="362">
        <f>T923+(K924-T923)/7</f>
        <v>38.075383370603952</v>
      </c>
      <c r="U924" s="80">
        <f>U923+(K924-U923)/42</f>
        <v>40.605518470323744</v>
      </c>
      <c r="V924" s="294">
        <f t="shared" si="60"/>
        <v>6.8494131185294691</v>
      </c>
      <c r="W924" s="297">
        <f t="shared" si="59"/>
        <v>0.93768987085908229</v>
      </c>
    </row>
    <row r="925" spans="2:23" ht="16" thickBot="1" x14ac:dyDescent="0.25">
      <c r="B925" s="24">
        <f>SUM(H923:H929)</f>
        <v>28.729999999999997</v>
      </c>
      <c r="C925" s="298">
        <v>44013</v>
      </c>
      <c r="D925" s="295"/>
      <c r="E925" s="2131"/>
      <c r="F925" s="831"/>
      <c r="G925" s="1810"/>
      <c r="H925" s="1811" t="str">
        <f>IFERROR(VLOOKUP(F925,[1]Trainingsarten!$A$9:$K$84,10,FALSE),"")</f>
        <v/>
      </c>
      <c r="I925" s="1812" t="str">
        <f t="shared" si="61"/>
        <v/>
      </c>
      <c r="J925" s="1813"/>
      <c r="K925" s="1814" t="str">
        <f>IFERROR(VLOOKUP(F925,[1]Trainingsarten!$A$9:$K$84,11,FALSE),"0")</f>
        <v>0</v>
      </c>
      <c r="L925" s="1813"/>
      <c r="M925" s="1815"/>
      <c r="N925" s="1816" t="str">
        <f>IFERROR((L925/67)/(1/(I925*24)/3.6),"")</f>
        <v/>
      </c>
      <c r="O925" s="2396"/>
      <c r="P925" s="291" t="str">
        <f>IFERROR(VLOOKUP(F925,[1]Trainingsarten!$A$9:$N$84,12,FALSE),"")</f>
        <v/>
      </c>
      <c r="Q925" s="292" t="s">
        <v>14</v>
      </c>
      <c r="R925" s="292" t="str">
        <f>IFERROR(VLOOKUP(F925,[1]Trainingsarten!$A$9:$N$84,14,FALSE),"")</f>
        <v/>
      </c>
      <c r="S925" s="293" t="str">
        <f>IFERROR(L925/J925,"")</f>
        <v/>
      </c>
      <c r="T925" s="362">
        <f>T924+(K925-T924)/7</f>
        <v>32.636042889089104</v>
      </c>
      <c r="U925" s="80">
        <f>U924+(K925-U924)/42</f>
        <v>39.638720411506512</v>
      </c>
      <c r="V925" s="294">
        <f t="shared" si="60"/>
        <v>2.5301350997197929</v>
      </c>
      <c r="W925" s="297">
        <f t="shared" si="59"/>
        <v>0.82333744758358451</v>
      </c>
    </row>
    <row r="926" spans="2:23" ht="15" x14ac:dyDescent="0.2">
      <c r="B926" s="26" t="s">
        <v>9</v>
      </c>
      <c r="C926" s="298">
        <v>44014</v>
      </c>
      <c r="D926" s="295"/>
      <c r="E926" s="2131"/>
      <c r="F926" s="831"/>
      <c r="G926" s="1810"/>
      <c r="H926" s="1811" t="str">
        <f>IFERROR(VLOOKUP(F926,[1]Trainingsarten!$A$9:$K$84,10,FALSE),"")</f>
        <v/>
      </c>
      <c r="I926" s="1812" t="str">
        <f t="shared" si="61"/>
        <v/>
      </c>
      <c r="J926" s="1813"/>
      <c r="K926" s="1814" t="str">
        <f>IFERROR(VLOOKUP(F926,[1]Trainingsarten!$A$9:$K$84,11,FALSE),"0")</f>
        <v>0</v>
      </c>
      <c r="L926" s="1813"/>
      <c r="M926" s="1815"/>
      <c r="N926" s="1816" t="str">
        <f>IFERROR((L926/67)/(1/(I926*24)/3.6),"")</f>
        <v/>
      </c>
      <c r="O926" s="2396"/>
      <c r="P926" s="291" t="str">
        <f>IFERROR(VLOOKUP(F926,[1]Trainingsarten!$A$9:$N$84,12,FALSE),"")</f>
        <v/>
      </c>
      <c r="Q926" s="292" t="s">
        <v>14</v>
      </c>
      <c r="R926" s="292" t="str">
        <f>IFERROR(VLOOKUP(F926,[1]Trainingsarten!$A$9:$N$84,14,FALSE),"")</f>
        <v/>
      </c>
      <c r="S926" s="293" t="str">
        <f>IFERROR(L926/J926,"")</f>
        <v/>
      </c>
      <c r="T926" s="362">
        <f>T925+(K926-T925)/7</f>
        <v>27.97375104779066</v>
      </c>
      <c r="U926" s="80">
        <f>U925+(K926-U925)/42</f>
        <v>38.694941354089693</v>
      </c>
      <c r="V926" s="294">
        <f t="shared" si="60"/>
        <v>7.0026775224174074</v>
      </c>
      <c r="W926" s="297">
        <f t="shared" si="59"/>
        <v>0.72293044178070831</v>
      </c>
    </row>
    <row r="927" spans="2:23" ht="16" thickBot="1" x14ac:dyDescent="0.25">
      <c r="B927" s="27">
        <f>SUM(K923:K929)</f>
        <v>180</v>
      </c>
      <c r="C927" s="298">
        <v>44015</v>
      </c>
      <c r="D927" s="295">
        <v>90</v>
      </c>
      <c r="E927" s="2131" t="s">
        <v>33</v>
      </c>
      <c r="F927" s="831" t="s">
        <v>273</v>
      </c>
      <c r="G927" s="1810">
        <v>3.4641203703703702E-2</v>
      </c>
      <c r="H927" s="1811">
        <v>8.73</v>
      </c>
      <c r="I927" s="1812">
        <f t="shared" si="61"/>
        <v>3.9680645708709853E-3</v>
      </c>
      <c r="J927" s="1813">
        <v>126</v>
      </c>
      <c r="K927" s="1814">
        <v>51</v>
      </c>
      <c r="L927" s="1813">
        <v>208.4</v>
      </c>
      <c r="M927" s="1815"/>
      <c r="N927" s="1816">
        <f>IFERROR((L927/67)/(1/(I927*24)/3.6),"")</f>
        <v>1.0663883332478499</v>
      </c>
      <c r="O927" s="2396" t="s">
        <v>287</v>
      </c>
      <c r="P927" s="291">
        <f>IFERROR(VLOOKUP(F927,[1]Trainingsarten!$A$9:$N$84,12,FALSE),"")</f>
        <v>182</v>
      </c>
      <c r="Q927" s="292" t="s">
        <v>14</v>
      </c>
      <c r="R927" s="292">
        <f>IFERROR(VLOOKUP(F927,[1]Trainingsarten!$A$9:$N$84,14,FALSE),"")</f>
        <v>208</v>
      </c>
      <c r="S927" s="293">
        <f>IFERROR(L927/J927,"")</f>
        <v>1.6539682539682541</v>
      </c>
      <c r="T927" s="362">
        <f>T926+(K927-T926)/7</f>
        <v>31.263215183820567</v>
      </c>
      <c r="U927" s="80">
        <f>U926+(K927-U926)/42</f>
        <v>38.987918940897082</v>
      </c>
      <c r="V927" s="294">
        <f t="shared" si="60"/>
        <v>10.721190306299032</v>
      </c>
      <c r="W927" s="297">
        <f t="shared" si="59"/>
        <v>0.80186929780000271</v>
      </c>
    </row>
    <row r="928" spans="2:23" ht="15" x14ac:dyDescent="0.2">
      <c r="B928" s="28" t="s">
        <v>20</v>
      </c>
      <c r="C928" s="298">
        <v>44016</v>
      </c>
      <c r="D928" s="295"/>
      <c r="E928" s="2131"/>
      <c r="F928" s="831"/>
      <c r="G928" s="1810"/>
      <c r="H928" s="1811" t="str">
        <f>IFERROR(VLOOKUP(F928,[1]Trainingsarten!$A$9:$K$84,10,FALSE),"")</f>
        <v/>
      </c>
      <c r="I928" s="1812" t="str">
        <f t="shared" si="61"/>
        <v/>
      </c>
      <c r="J928" s="1813"/>
      <c r="K928" s="1814" t="str">
        <f>IFERROR(VLOOKUP(F928,[1]Trainingsarten!$A$9:$K$84,11,FALSE),"0")</f>
        <v>0</v>
      </c>
      <c r="L928" s="1813"/>
      <c r="M928" s="1815"/>
      <c r="N928" s="1816" t="str">
        <f>IFERROR((L928/67)/(1/(I928*24)/3.6),"")</f>
        <v/>
      </c>
      <c r="O928" s="2396"/>
      <c r="P928" s="291" t="str">
        <f>IFERROR(VLOOKUP(F928,[1]Trainingsarten!$A$9:$N$84,12,FALSE),"")</f>
        <v/>
      </c>
      <c r="Q928" s="292" t="s">
        <v>14</v>
      </c>
      <c r="R928" s="292" t="str">
        <f>IFERROR(VLOOKUP(F928,[1]Trainingsarten!$A$9:$N$84,14,FALSE),"")</f>
        <v/>
      </c>
      <c r="S928" s="293" t="str">
        <f>IFERROR(L928/J928,"")</f>
        <v/>
      </c>
      <c r="T928" s="362">
        <f>T927+(K928-T927)/7</f>
        <v>26.797041586131915</v>
      </c>
      <c r="U928" s="80">
        <f>U927+(K928-U927)/42</f>
        <v>38.059635156590005</v>
      </c>
      <c r="V928" s="294">
        <f t="shared" si="60"/>
        <v>7.7247037570765151</v>
      </c>
      <c r="W928" s="297">
        <f t="shared" si="59"/>
        <v>0.70408035904390487</v>
      </c>
    </row>
    <row r="929" spans="2:23" ht="16" thickBot="1" x14ac:dyDescent="0.25">
      <c r="B929" s="29">
        <f>AVERAGE(W923:W929)</f>
        <v>0.8055838862890623</v>
      </c>
      <c r="C929" s="1817">
        <v>44017</v>
      </c>
      <c r="D929" s="1818">
        <v>91</v>
      </c>
      <c r="E929" s="2183" t="s">
        <v>33</v>
      </c>
      <c r="F929" s="1846" t="s">
        <v>289</v>
      </c>
      <c r="G929" s="1820">
        <v>4.0196759259259258E-2</v>
      </c>
      <c r="H929" s="1821">
        <v>10.26</v>
      </c>
      <c r="I929" s="1822">
        <f t="shared" si="61"/>
        <v>3.9178127933001223E-3</v>
      </c>
      <c r="J929" s="1823">
        <v>126</v>
      </c>
      <c r="K929" s="1824">
        <v>61</v>
      </c>
      <c r="L929" s="1823">
        <v>211.2</v>
      </c>
      <c r="M929" s="1825"/>
      <c r="N929" s="1826">
        <f>IFERROR((L929/67)/(1/(I929*24)/3.6),"")</f>
        <v>1.0670297634633845</v>
      </c>
      <c r="O929" s="2397" t="s">
        <v>262</v>
      </c>
      <c r="P929" s="313">
        <f>IFERROR(VLOOKUP(F929,[1]Trainingsarten!$A$9:$N$84,12,FALSE),"")</f>
        <v>182</v>
      </c>
      <c r="Q929" s="314" t="s">
        <v>14</v>
      </c>
      <c r="R929" s="314">
        <f>IFERROR(VLOOKUP(F929,[1]Trainingsarten!$A$9:$N$84,14,FALSE),"")</f>
        <v>208</v>
      </c>
      <c r="S929" s="1827">
        <f>IFERROR(L929/J929,"")</f>
        <v>1.676190476190476</v>
      </c>
      <c r="T929" s="1818">
        <f>T928+(K929-T928)/7</f>
        <v>31.683178502398786</v>
      </c>
      <c r="U929" s="315">
        <f>U928+(K929-U928)/42</f>
        <v>38.605834319528341</v>
      </c>
      <c r="V929" s="315">
        <f t="shared" si="60"/>
        <v>11.26259357045809</v>
      </c>
      <c r="W929" s="317">
        <f t="shared" si="59"/>
        <v>0.82068368838158212</v>
      </c>
    </row>
    <row r="930" spans="2:23" ht="16" thickBot="1" x14ac:dyDescent="0.25">
      <c r="B930" s="1776">
        <f>B923+1</f>
        <v>28</v>
      </c>
      <c r="C930" s="358">
        <v>44018</v>
      </c>
      <c r="D930" s="50"/>
      <c r="E930" s="2134"/>
      <c r="F930" s="837"/>
      <c r="G930" s="1184"/>
      <c r="H930" s="1185" t="str">
        <f>IFERROR(VLOOKUP(F930,[1]Trainingsarten!$A$9:$K$84,10,FALSE),"")</f>
        <v/>
      </c>
      <c r="I930" s="838" t="str">
        <f t="shared" si="61"/>
        <v/>
      </c>
      <c r="J930" s="513"/>
      <c r="K930" s="512" t="str">
        <f>IFERROR(VLOOKUP(F930,[1]Trainingsarten!$A$9:$K$84,11,FALSE),"0")</f>
        <v>0</v>
      </c>
      <c r="L930" s="513"/>
      <c r="M930" s="761"/>
      <c r="N930" s="59" t="str">
        <f>IFERROR((L930/67)/(1/(I930*24)/3.6),"")</f>
        <v/>
      </c>
      <c r="O930" s="2355"/>
      <c r="P930" s="319" t="str">
        <f>IFERROR(VLOOKUP(F930,[1]Trainingsarten!$A$9:$N$84,12,FALSE),"")</f>
        <v/>
      </c>
      <c r="Q930" s="61" t="s">
        <v>14</v>
      </c>
      <c r="R930" s="61" t="str">
        <f>IFERROR(VLOOKUP(F930,[1]Trainingsarten!$A$9:$N$84,14,FALSE),"")</f>
        <v/>
      </c>
      <c r="S930" s="1789" t="str">
        <f>IFERROR(L930/J930,"")</f>
        <v/>
      </c>
      <c r="T930" s="2">
        <f>T929+(K930-T929)/7</f>
        <v>27.157010144913244</v>
      </c>
      <c r="U930" s="3">
        <f>U929+(K930-U929)/42</f>
        <v>37.686647788111003</v>
      </c>
      <c r="V930" s="321">
        <f t="shared" si="60"/>
        <v>6.9226558171295558</v>
      </c>
      <c r="W930" s="322">
        <f t="shared" si="59"/>
        <v>0.72060031174968175</v>
      </c>
    </row>
    <row r="931" spans="2:23" ht="15" x14ac:dyDescent="0.2">
      <c r="B931" s="1792" t="s">
        <v>19</v>
      </c>
      <c r="C931" s="298">
        <v>44019</v>
      </c>
      <c r="D931" s="295">
        <v>92</v>
      </c>
      <c r="E931" s="2131" t="s">
        <v>33</v>
      </c>
      <c r="F931" s="1890" t="s">
        <v>292</v>
      </c>
      <c r="G931" s="1810">
        <v>8.3252314814814821E-2</v>
      </c>
      <c r="H931" s="1811">
        <v>16.239999999999998</v>
      </c>
      <c r="I931" s="1812">
        <f t="shared" si="61"/>
        <v>5.1263740649516521E-3</v>
      </c>
      <c r="J931" s="1813">
        <v>141</v>
      </c>
      <c r="K931" s="1814">
        <v>113</v>
      </c>
      <c r="L931" s="1813">
        <v>187</v>
      </c>
      <c r="M931" s="1815">
        <v>676</v>
      </c>
      <c r="N931" s="1816"/>
      <c r="O931" s="2396" t="s">
        <v>269</v>
      </c>
      <c r="P931" s="291" t="str">
        <f>IFERROR(VLOOKUP(F931,[1]Trainingsarten!$A$9:$N$84,12,FALSE),"")</f>
        <v/>
      </c>
      <c r="Q931" s="292" t="s">
        <v>14</v>
      </c>
      <c r="R931" s="292" t="str">
        <f>IFERROR(VLOOKUP(F931,[1]Trainingsarten!$A$9:$N$84,14,FALSE),"")</f>
        <v/>
      </c>
      <c r="S931" s="293">
        <f>IFERROR(L931/J931,"")</f>
        <v>1.3262411347517731</v>
      </c>
      <c r="T931" s="362">
        <f>T930+(K931-T930)/7</f>
        <v>39.420294409925638</v>
      </c>
      <c r="U931" s="80">
        <f>U930+(K931-U930)/42</f>
        <v>39.479822840775029</v>
      </c>
      <c r="V931" s="294">
        <f t="shared" si="60"/>
        <v>10.529637643197759</v>
      </c>
      <c r="W931" s="297">
        <f t="shared" si="59"/>
        <v>0.99849218090239478</v>
      </c>
    </row>
    <row r="932" spans="2:23" ht="16" thickBot="1" x14ac:dyDescent="0.25">
      <c r="B932" s="24">
        <f>SUM(H930:H936)</f>
        <v>42.17</v>
      </c>
      <c r="C932" s="298">
        <v>44020</v>
      </c>
      <c r="D932" s="295"/>
      <c r="E932" s="2131"/>
      <c r="F932" s="831"/>
      <c r="G932" s="1810"/>
      <c r="H932" s="1811" t="str">
        <f>IFERROR(VLOOKUP(F932,[1]Trainingsarten!$A$9:$K$84,10,FALSE),"")</f>
        <v/>
      </c>
      <c r="I932" s="1812" t="str">
        <f t="shared" si="61"/>
        <v/>
      </c>
      <c r="J932" s="1813"/>
      <c r="K932" s="1814" t="str">
        <f>IFERROR(VLOOKUP(F932,[1]Trainingsarten!$A$9:$K$84,11,FALSE),"0")</f>
        <v>0</v>
      </c>
      <c r="L932" s="1813"/>
      <c r="M932" s="1815"/>
      <c r="N932" s="1816" t="str">
        <f>IFERROR((L932/67)/(1/(I932*24)/3.6),"")</f>
        <v/>
      </c>
      <c r="O932" s="2396"/>
      <c r="P932" s="291" t="str">
        <f>IFERROR(VLOOKUP(F932,[1]Trainingsarten!$A$9:$N$84,12,FALSE),"")</f>
        <v/>
      </c>
      <c r="Q932" s="292" t="s">
        <v>14</v>
      </c>
      <c r="R932" s="292" t="str">
        <f>IFERROR(VLOOKUP(F932,[1]Trainingsarten!$A$9:$N$84,14,FALSE),"")</f>
        <v/>
      </c>
      <c r="S932" s="293" t="str">
        <f>IFERROR(L932/J932,"")</f>
        <v/>
      </c>
      <c r="T932" s="362">
        <f>T931+(K932-T931)/7</f>
        <v>33.788823779936259</v>
      </c>
      <c r="U932" s="80">
        <f>U931+(K932-U931)/42</f>
        <v>38.539827058851813</v>
      </c>
      <c r="V932" s="294">
        <f t="shared" si="60"/>
        <v>5.952843084939019E-2</v>
      </c>
      <c r="W932" s="297">
        <f t="shared" si="59"/>
        <v>0.8767248417679564</v>
      </c>
    </row>
    <row r="933" spans="2:23" ht="15" x14ac:dyDescent="0.2">
      <c r="B933" s="26" t="s">
        <v>9</v>
      </c>
      <c r="C933" s="298">
        <v>44021</v>
      </c>
      <c r="D933" s="295"/>
      <c r="E933" s="2131"/>
      <c r="F933" s="831"/>
      <c r="G933" s="1810"/>
      <c r="H933" s="1811" t="str">
        <f>IFERROR(VLOOKUP(F933,[1]Trainingsarten!$A$9:$K$84,10,FALSE),"")</f>
        <v/>
      </c>
      <c r="I933" s="1812" t="str">
        <f t="shared" si="61"/>
        <v/>
      </c>
      <c r="J933" s="1813"/>
      <c r="K933" s="1814" t="str">
        <f>IFERROR(VLOOKUP(F933,[1]Trainingsarten!$A$9:$K$84,11,FALSE),"0")</f>
        <v>0</v>
      </c>
      <c r="L933" s="1813"/>
      <c r="M933" s="1815"/>
      <c r="N933" s="1816" t="str">
        <f>IFERROR((L933/67)/(1/(I933*24)/3.6),"")</f>
        <v/>
      </c>
      <c r="O933" s="2396"/>
      <c r="P933" s="291" t="str">
        <f>IFERROR(VLOOKUP(F933,[1]Trainingsarten!$A$9:$N$84,12,FALSE),"")</f>
        <v/>
      </c>
      <c r="Q933" s="292" t="s">
        <v>14</v>
      </c>
      <c r="R933" s="292" t="str">
        <f>IFERROR(VLOOKUP(F933,[1]Trainingsarten!$A$9:$N$84,14,FALSE),"")</f>
        <v/>
      </c>
      <c r="S933" s="293" t="str">
        <f>IFERROR(L933/J933,"")</f>
        <v/>
      </c>
      <c r="T933" s="362">
        <f>T932+(K933-T932)/7</f>
        <v>28.96184895423108</v>
      </c>
      <c r="U933" s="80">
        <f>U932+(K933-U932)/42</f>
        <v>37.622212128879148</v>
      </c>
      <c r="V933" s="294">
        <f t="shared" si="60"/>
        <v>4.7510032789155545</v>
      </c>
      <c r="W933" s="297">
        <f t="shared" si="59"/>
        <v>0.76980717813771782</v>
      </c>
    </row>
    <row r="934" spans="2:23" ht="16" thickBot="1" x14ac:dyDescent="0.25">
      <c r="B934" s="27">
        <f>SUM(K930:K936)</f>
        <v>260</v>
      </c>
      <c r="C934" s="298">
        <v>44022</v>
      </c>
      <c r="D934" s="295">
        <v>93</v>
      </c>
      <c r="E934" s="2131" t="s">
        <v>33</v>
      </c>
      <c r="F934" s="831" t="s">
        <v>271</v>
      </c>
      <c r="G934" s="1810">
        <v>4.6620370370370368E-2</v>
      </c>
      <c r="H934" s="1811">
        <v>10.68</v>
      </c>
      <c r="I934" s="1812">
        <f t="shared" si="61"/>
        <v>4.365203218199473E-3</v>
      </c>
      <c r="J934" s="1813">
        <v>121</v>
      </c>
      <c r="K934" s="1814">
        <v>60</v>
      </c>
      <c r="L934" s="1813">
        <v>195</v>
      </c>
      <c r="M934" s="1815"/>
      <c r="N934" s="1816"/>
      <c r="O934" s="2396" t="s">
        <v>287</v>
      </c>
      <c r="P934" s="291">
        <f>IFERROR(VLOOKUP(F934,[1]Trainingsarten!$A$9:$N$84,12,FALSE),"")</f>
        <v>209</v>
      </c>
      <c r="Q934" s="292" t="s">
        <v>14</v>
      </c>
      <c r="R934" s="292">
        <f>IFERROR(VLOOKUP(F934,[1]Trainingsarten!$A$9:$N$84,14,FALSE),"")</f>
        <v>228.8</v>
      </c>
      <c r="S934" s="293">
        <f>IFERROR(L934/J934,"")</f>
        <v>1.6115702479338843</v>
      </c>
      <c r="T934" s="362">
        <f>T933+(K934-T933)/7</f>
        <v>33.395870532198067</v>
      </c>
      <c r="U934" s="80">
        <f>U933+(K934-U933)/42</f>
        <v>38.155016602001076</v>
      </c>
      <c r="V934" s="294">
        <f t="shared" si="60"/>
        <v>8.6603631746480687</v>
      </c>
      <c r="W934" s="297">
        <f t="shared" si="59"/>
        <v>0.87526814312659973</v>
      </c>
    </row>
    <row r="935" spans="2:23" ht="15" x14ac:dyDescent="0.2">
      <c r="B935" s="28" t="s">
        <v>20</v>
      </c>
      <c r="C935" s="298">
        <v>44023</v>
      </c>
      <c r="D935" s="295"/>
      <c r="E935" s="2131"/>
      <c r="F935" s="831"/>
      <c r="G935" s="1810"/>
      <c r="H935" s="1811" t="str">
        <f>IFERROR(VLOOKUP(F935,[1]Trainingsarten!$A$9:$K$84,10,FALSE),"")</f>
        <v/>
      </c>
      <c r="I935" s="1812" t="str">
        <f t="shared" si="61"/>
        <v/>
      </c>
      <c r="J935" s="1813"/>
      <c r="K935" s="1814" t="str">
        <f>IFERROR(VLOOKUP(F935,[1]Trainingsarten!$A$9:$K$84,11,FALSE),"0")</f>
        <v>0</v>
      </c>
      <c r="L935" s="1813"/>
      <c r="M935" s="1815"/>
      <c r="N935" s="1816" t="str">
        <f>IFERROR((L935/67)/(1/(I935*24)/3.6),"")</f>
        <v/>
      </c>
      <c r="O935" s="2396"/>
      <c r="P935" s="291" t="str">
        <f>IFERROR(VLOOKUP(F935,[1]Trainingsarten!$A$9:$N$84,12,FALSE),"")</f>
        <v/>
      </c>
      <c r="Q935" s="292" t="s">
        <v>14</v>
      </c>
      <c r="R935" s="292" t="str">
        <f>IFERROR(VLOOKUP(F935,[1]Trainingsarten!$A$9:$N$84,14,FALSE),"")</f>
        <v/>
      </c>
      <c r="S935" s="293" t="str">
        <f>IFERROR(L935/J935,"")</f>
        <v/>
      </c>
      <c r="T935" s="362">
        <f>T934+(K935-T934)/7</f>
        <v>28.625031884741201</v>
      </c>
      <c r="U935" s="80">
        <f>U934+(K935-U934)/42</f>
        <v>37.246563825762955</v>
      </c>
      <c r="V935" s="294">
        <f t="shared" si="60"/>
        <v>4.759146069803009</v>
      </c>
      <c r="W935" s="297">
        <f t="shared" si="59"/>
        <v>0.76852812567213635</v>
      </c>
    </row>
    <row r="936" spans="2:23" ht="16" thickBot="1" x14ac:dyDescent="0.25">
      <c r="B936" s="29">
        <f>AVERAGE(W930:W936)</f>
        <v>0.85303605389626791</v>
      </c>
      <c r="C936" s="133">
        <v>44024</v>
      </c>
      <c r="D936" s="362">
        <v>94</v>
      </c>
      <c r="E936" s="2135" t="s">
        <v>281</v>
      </c>
      <c r="F936" s="1848" t="s">
        <v>278</v>
      </c>
      <c r="G936" s="1192">
        <v>6.1307870370370367E-2</v>
      </c>
      <c r="H936" s="1838">
        <v>15.25</v>
      </c>
      <c r="I936" s="1839">
        <f t="shared" si="61"/>
        <v>4.0201882210078926E-3</v>
      </c>
      <c r="J936" s="534">
        <v>132</v>
      </c>
      <c r="K936" s="1841">
        <v>87</v>
      </c>
      <c r="L936" s="534">
        <v>203.8</v>
      </c>
      <c r="M936" s="1842"/>
      <c r="N936" s="1843">
        <f>IFERROR((L936/67)/(1/(I936*24)/3.6),"")</f>
        <v>1.0565486665035477</v>
      </c>
      <c r="O936" s="2398" t="s">
        <v>287</v>
      </c>
      <c r="P936" s="78">
        <f>IFERROR(VLOOKUP(F936,[1]Trainingsarten!$A$9:$N$84,12,FALSE),"")</f>
        <v>209</v>
      </c>
      <c r="Q936" s="79" t="s">
        <v>14</v>
      </c>
      <c r="R936" s="79">
        <f>IFERROR(VLOOKUP(F936,[1]Trainingsarten!$A$9:$N$84,14,FALSE),"")</f>
        <v>228.8</v>
      </c>
      <c r="S936" s="1827">
        <f>IFERROR(L936/J936,"")</f>
        <v>1.5439393939393939</v>
      </c>
      <c r="T936" s="362">
        <f>T935+(K936-T935)/7</f>
        <v>36.964313044063886</v>
      </c>
      <c r="U936" s="80">
        <f>U935+(K936-U935)/42</f>
        <v>38.431169448959075</v>
      </c>
      <c r="V936" s="80">
        <f t="shared" si="60"/>
        <v>8.6215319410217539</v>
      </c>
      <c r="W936" s="82">
        <f t="shared" si="59"/>
        <v>0.96183159591738832</v>
      </c>
    </row>
    <row r="937" spans="2:23" ht="16" thickBot="1" x14ac:dyDescent="0.25">
      <c r="B937" s="1776">
        <f>B930+1</f>
        <v>29</v>
      </c>
      <c r="C937" s="1777">
        <v>44025</v>
      </c>
      <c r="D937" s="1778"/>
      <c r="E937" s="2182"/>
      <c r="F937" s="1847"/>
      <c r="G937" s="1780"/>
      <c r="H937" s="1781" t="str">
        <f>IFERROR(VLOOKUP(F937,[1]Trainingsarten!$A$9:$K$84,10,FALSE),"")</f>
        <v/>
      </c>
      <c r="I937" s="1782" t="str">
        <f t="shared" si="61"/>
        <v/>
      </c>
      <c r="J937" s="1783"/>
      <c r="K937" s="1784" t="str">
        <f>IFERROR(VLOOKUP(F937,[1]Trainingsarten!$A$9:$K$84,11,FALSE),"0")</f>
        <v>0</v>
      </c>
      <c r="L937" s="1783"/>
      <c r="M937" s="1785"/>
      <c r="N937" s="1786" t="str">
        <f>IFERROR((L937/67)/(1/(I937*24)/3.6),"")</f>
        <v/>
      </c>
      <c r="O937" s="2394"/>
      <c r="P937" s="1829" t="str">
        <f>IFERROR(VLOOKUP(F937,[1]Trainingsarten!$A$9:$N$84,12,FALSE),"")</f>
        <v/>
      </c>
      <c r="Q937" s="1788" t="s">
        <v>14</v>
      </c>
      <c r="R937" s="1788" t="str">
        <f>IFERROR(VLOOKUP(F937,[1]Trainingsarten!$A$9:$N$84,14,FALSE),"")</f>
        <v/>
      </c>
      <c r="S937" s="1789" t="str">
        <f>IFERROR(L937/J937,"")</f>
        <v/>
      </c>
      <c r="T937" s="1833">
        <f>T936+(K937-T936)/7</f>
        <v>31.683696894911904</v>
      </c>
      <c r="U937" s="1210">
        <f>U936+(K937-U936)/42</f>
        <v>37.516141604936237</v>
      </c>
      <c r="V937" s="1830">
        <f t="shared" si="60"/>
        <v>1.4668564048951893</v>
      </c>
      <c r="W937" s="1834">
        <f t="shared" ref="W937:W1000" si="62">T937/U937</f>
        <v>0.84453505982990207</v>
      </c>
    </row>
    <row r="938" spans="2:23" ht="15" x14ac:dyDescent="0.2">
      <c r="B938" s="1792" t="s">
        <v>19</v>
      </c>
      <c r="C938" s="1878">
        <v>44026</v>
      </c>
      <c r="D938" s="1876">
        <v>95</v>
      </c>
      <c r="E938" s="2190" t="s">
        <v>33</v>
      </c>
      <c r="F938" s="1889" t="s">
        <v>292</v>
      </c>
      <c r="G938" s="1810">
        <v>7.4166666666666659E-2</v>
      </c>
      <c r="H938" s="1811">
        <v>15.32</v>
      </c>
      <c r="I938" s="1812">
        <f t="shared" si="61"/>
        <v>4.8411662315056567E-3</v>
      </c>
      <c r="J938" s="1813">
        <v>142</v>
      </c>
      <c r="K938" s="1814">
        <v>104</v>
      </c>
      <c r="L938" s="1813">
        <v>195.9</v>
      </c>
      <c r="M938" s="1815">
        <v>567</v>
      </c>
      <c r="N938" s="1816"/>
      <c r="O938" s="2396" t="s">
        <v>269</v>
      </c>
      <c r="P938" s="291" t="str">
        <f>IFERROR(VLOOKUP(F938,[1]Trainingsarten!$A$9:$N$84,12,FALSE),"")</f>
        <v/>
      </c>
      <c r="Q938" s="292" t="s">
        <v>14</v>
      </c>
      <c r="R938" s="292" t="str">
        <f>IFERROR(VLOOKUP(F938,[1]Trainingsarten!$A$9:$N$84,14,FALSE),"")</f>
        <v/>
      </c>
      <c r="S938" s="293">
        <f>IFERROR(L938/J938,"")</f>
        <v>1.3795774647887324</v>
      </c>
      <c r="T938" s="362">
        <f>T937+(K938-T937)/7</f>
        <v>42.014597338495918</v>
      </c>
      <c r="U938" s="80">
        <f>U937+(K938-U937)/42</f>
        <v>39.099090614342515</v>
      </c>
      <c r="V938" s="294">
        <f t="shared" si="60"/>
        <v>5.8324447100243333</v>
      </c>
      <c r="W938" s="297">
        <f t="shared" si="62"/>
        <v>1.0745671236426129</v>
      </c>
    </row>
    <row r="939" spans="2:23" ht="16" thickBot="1" x14ac:dyDescent="0.25">
      <c r="B939" s="24">
        <f>SUM(H937:H943)</f>
        <v>41.04</v>
      </c>
      <c r="C939" s="298">
        <v>44027</v>
      </c>
      <c r="D939" s="295"/>
      <c r="E939" s="2131"/>
      <c r="F939" s="831"/>
      <c r="G939" s="1810"/>
      <c r="H939" s="1811" t="str">
        <f>IFERROR(VLOOKUP(F939,[1]Trainingsarten!$A$9:$K$84,10,FALSE),"")</f>
        <v/>
      </c>
      <c r="I939" s="1812" t="str">
        <f t="shared" si="61"/>
        <v/>
      </c>
      <c r="J939" s="1813"/>
      <c r="K939" s="1814" t="str">
        <f>IFERROR(VLOOKUP(F939,[1]Trainingsarten!$A$9:$K$84,11,FALSE),"0")</f>
        <v>0</v>
      </c>
      <c r="L939" s="1813"/>
      <c r="M939" s="1815"/>
      <c r="N939" s="1816" t="str">
        <f>IFERROR((L939/67)/(1/(I939*24)/3.6),"")</f>
        <v/>
      </c>
      <c r="O939" s="2396"/>
      <c r="P939" s="291" t="str">
        <f>IFERROR(VLOOKUP(F939,[1]Trainingsarten!$A$9:$N$84,12,FALSE),"")</f>
        <v/>
      </c>
      <c r="Q939" s="292" t="s">
        <v>14</v>
      </c>
      <c r="R939" s="292" t="str">
        <f>IFERROR(VLOOKUP(F939,[1]Trainingsarten!$A$9:$N$84,14,FALSE),"")</f>
        <v/>
      </c>
      <c r="S939" s="293" t="str">
        <f>IFERROR(L939/J939,"")</f>
        <v/>
      </c>
      <c r="T939" s="362">
        <f>T938+(K939-T938)/7</f>
        <v>36.012512004425069</v>
      </c>
      <c r="U939" s="80">
        <f>U938+(K939-U938)/42</f>
        <v>38.168159885429596</v>
      </c>
      <c r="V939" s="294">
        <f t="shared" si="60"/>
        <v>-2.9155067241534027</v>
      </c>
      <c r="W939" s="297">
        <f t="shared" si="62"/>
        <v>0.94352235246668448</v>
      </c>
    </row>
    <row r="940" spans="2:23" ht="15" x14ac:dyDescent="0.2">
      <c r="B940" s="26" t="s">
        <v>9</v>
      </c>
      <c r="C940" s="298">
        <v>44028</v>
      </c>
      <c r="D940" s="295"/>
      <c r="E940" s="2131"/>
      <c r="F940" s="831"/>
      <c r="G940" s="1810"/>
      <c r="H940" s="1811" t="str">
        <f>IFERROR(VLOOKUP(F940,[1]Trainingsarten!$A$9:$K$84,10,FALSE),"")</f>
        <v/>
      </c>
      <c r="I940" s="1812" t="str">
        <f t="shared" si="61"/>
        <v/>
      </c>
      <c r="J940" s="1813"/>
      <c r="K940" s="1814" t="str">
        <f>IFERROR(VLOOKUP(F940,[1]Trainingsarten!$A$9:$K$84,11,FALSE),"0")</f>
        <v>0</v>
      </c>
      <c r="L940" s="1813"/>
      <c r="M940" s="1815"/>
      <c r="N940" s="1816" t="str">
        <f>IFERROR((L940/67)/(1/(I940*24)/3.6),"")</f>
        <v/>
      </c>
      <c r="O940" s="2396"/>
      <c r="P940" s="291" t="str">
        <f>IFERROR(VLOOKUP(F940,[1]Trainingsarten!$A$9:$N$84,12,FALSE),"")</f>
        <v/>
      </c>
      <c r="Q940" s="292" t="s">
        <v>14</v>
      </c>
      <c r="R940" s="292" t="str">
        <f>IFERROR(VLOOKUP(F940,[1]Trainingsarten!$A$9:$N$84,14,FALSE),"")</f>
        <v/>
      </c>
      <c r="S940" s="293" t="str">
        <f>IFERROR(L940/J940,"")</f>
        <v/>
      </c>
      <c r="T940" s="362">
        <f>T939+(K940-T939)/7</f>
        <v>30.867867432364346</v>
      </c>
      <c r="U940" s="80">
        <f>U939+(K940-U939)/42</f>
        <v>37.259394173871748</v>
      </c>
      <c r="V940" s="294">
        <f t="shared" si="60"/>
        <v>2.1556478810045263</v>
      </c>
      <c r="W940" s="297">
        <f t="shared" si="62"/>
        <v>0.82845865094635707</v>
      </c>
    </row>
    <row r="941" spans="2:23" ht="16" thickBot="1" x14ac:dyDescent="0.25">
      <c r="B941" s="27">
        <f>SUM(K937:K943)</f>
        <v>259</v>
      </c>
      <c r="C941" s="298">
        <v>44029</v>
      </c>
      <c r="D941" s="295">
        <v>96</v>
      </c>
      <c r="E941" s="2131" t="s">
        <v>33</v>
      </c>
      <c r="F941" s="831" t="s">
        <v>271</v>
      </c>
      <c r="G941" s="1810">
        <v>4.0393518518518516E-2</v>
      </c>
      <c r="H941" s="1811">
        <v>10.76</v>
      </c>
      <c r="I941" s="1812">
        <f t="shared" si="61"/>
        <v>3.7540444719812746E-3</v>
      </c>
      <c r="J941" s="1813">
        <v>138</v>
      </c>
      <c r="K941" s="1814">
        <v>67</v>
      </c>
      <c r="L941" s="1813">
        <v>221.3</v>
      </c>
      <c r="M941" s="1815"/>
      <c r="N941" s="1816">
        <f>IFERROR((L941/67)/(1/(I941*24)/3.6),"")</f>
        <v>1.071321367141985</v>
      </c>
      <c r="O941" s="2396" t="s">
        <v>287</v>
      </c>
      <c r="P941" s="291">
        <f>IFERROR(VLOOKUP(F941,[1]Trainingsarten!$A$9:$N$84,12,FALSE),"")</f>
        <v>209</v>
      </c>
      <c r="Q941" s="292" t="s">
        <v>14</v>
      </c>
      <c r="R941" s="292">
        <f>IFERROR(VLOOKUP(F941,[1]Trainingsarten!$A$9:$N$84,14,FALSE),"")</f>
        <v>228.8</v>
      </c>
      <c r="S941" s="293">
        <f>IFERROR(L941/J941,"")</f>
        <v>1.6036231884057972</v>
      </c>
      <c r="T941" s="362">
        <f>T940+(K941-T940)/7</f>
        <v>36.029600656312297</v>
      </c>
      <c r="U941" s="80">
        <f>U940+(K941-U940)/42</f>
        <v>37.967503836398613</v>
      </c>
      <c r="V941" s="294">
        <f t="shared" si="60"/>
        <v>6.391526741507402</v>
      </c>
      <c r="W941" s="297">
        <f t="shared" si="62"/>
        <v>0.94895889947264611</v>
      </c>
    </row>
    <row r="942" spans="2:23" ht="15" x14ac:dyDescent="0.2">
      <c r="B942" s="28" t="s">
        <v>20</v>
      </c>
      <c r="C942" s="298">
        <v>44030</v>
      </c>
      <c r="D942" s="295"/>
      <c r="E942" s="2131"/>
      <c r="F942" s="831"/>
      <c r="G942" s="1810"/>
      <c r="H942" s="1811" t="str">
        <f>IFERROR(VLOOKUP(F942,[1]Trainingsarten!$A$9:$K$84,10,FALSE),"")</f>
        <v/>
      </c>
      <c r="I942" s="1812" t="str">
        <f t="shared" si="61"/>
        <v/>
      </c>
      <c r="J942" s="1813"/>
      <c r="K942" s="1814" t="str">
        <f>IFERROR(VLOOKUP(F942,[1]Trainingsarten!$A$9:$K$84,11,FALSE),"0")</f>
        <v>0</v>
      </c>
      <c r="L942" s="1813"/>
      <c r="M942" s="1815"/>
      <c r="N942" s="1816" t="str">
        <f>IFERROR((L942/67)/(1/(I942*24)/3.6),"")</f>
        <v/>
      </c>
      <c r="O942" s="2396"/>
      <c r="P942" s="291" t="str">
        <f>IFERROR(VLOOKUP(F942,[1]Trainingsarten!$A$9:$N$84,12,FALSE),"")</f>
        <v/>
      </c>
      <c r="Q942" s="292" t="s">
        <v>14</v>
      </c>
      <c r="R942" s="292" t="str">
        <f>IFERROR(VLOOKUP(F942,[1]Trainingsarten!$A$9:$N$84,14,FALSE),"")</f>
        <v/>
      </c>
      <c r="S942" s="293" t="str">
        <f>IFERROR(L942/J942,"")</f>
        <v/>
      </c>
      <c r="T942" s="362">
        <f>T941+(K942-T941)/7</f>
        <v>30.882514848267682</v>
      </c>
      <c r="U942" s="80">
        <f>U941+(K942-U941)/42</f>
        <v>37.063515649817695</v>
      </c>
      <c r="V942" s="294">
        <f t="shared" si="60"/>
        <v>1.937903180086316</v>
      </c>
      <c r="W942" s="297">
        <f t="shared" si="62"/>
        <v>0.83323220441500623</v>
      </c>
    </row>
    <row r="943" spans="2:23" ht="16" thickBot="1" x14ac:dyDescent="0.25">
      <c r="B943" s="29">
        <f>AVERAGE(W937:W943)</f>
        <v>0.92761188460814736</v>
      </c>
      <c r="C943" s="1817">
        <v>44031</v>
      </c>
      <c r="D943" s="1818">
        <v>97</v>
      </c>
      <c r="E943" s="2183" t="s">
        <v>281</v>
      </c>
      <c r="F943" s="1846" t="s">
        <v>278</v>
      </c>
      <c r="G943" s="1820">
        <v>5.873842592592593E-2</v>
      </c>
      <c r="H943" s="1821">
        <v>14.96</v>
      </c>
      <c r="I943" s="1822">
        <f t="shared" si="61"/>
        <v>3.9263653693800754E-3</v>
      </c>
      <c r="J943" s="1823">
        <v>138</v>
      </c>
      <c r="K943" s="1824">
        <v>88</v>
      </c>
      <c r="L943" s="1823">
        <v>209.2</v>
      </c>
      <c r="M943" s="1825"/>
      <c r="N943" s="1826">
        <f>IFERROR((L943/67)/(1/(I943*24)/3.6),"")</f>
        <v>1.0592325804134408</v>
      </c>
      <c r="O943" s="2397" t="s">
        <v>262</v>
      </c>
      <c r="P943" s="313">
        <f>IFERROR(VLOOKUP(F943,[1]Trainingsarten!$A$9:$N$84,12,FALSE),"")</f>
        <v>209</v>
      </c>
      <c r="Q943" s="314" t="s">
        <v>14</v>
      </c>
      <c r="R943" s="314">
        <f>IFERROR(VLOOKUP(F943,[1]Trainingsarten!$A$9:$N$84,14,FALSE),"")</f>
        <v>228.8</v>
      </c>
      <c r="S943" s="1827">
        <f>IFERROR(L943/J943,"")</f>
        <v>1.5159420289855072</v>
      </c>
      <c r="T943" s="1818">
        <f>T942+(K943-T942)/7</f>
        <v>39.042155584229441</v>
      </c>
      <c r="U943" s="315">
        <f>U942+(K943-U942)/42</f>
        <v>38.276289086726798</v>
      </c>
      <c r="V943" s="315">
        <f t="shared" si="60"/>
        <v>6.1810008015500131</v>
      </c>
      <c r="W943" s="317">
        <f t="shared" si="62"/>
        <v>1.0200089014838229</v>
      </c>
    </row>
    <row r="944" spans="2:23" ht="16" thickBot="1" x14ac:dyDescent="0.25">
      <c r="B944" s="1776">
        <f>B937+1</f>
        <v>30</v>
      </c>
      <c r="C944" s="358">
        <v>44032</v>
      </c>
      <c r="D944" s="50"/>
      <c r="E944" s="2134"/>
      <c r="F944" s="837"/>
      <c r="G944" s="1184"/>
      <c r="H944" s="1185" t="str">
        <f>IFERROR(VLOOKUP(F944,[1]Trainingsarten!$A$9:$K$84,10,FALSE),"")</f>
        <v/>
      </c>
      <c r="I944" s="838" t="str">
        <f t="shared" si="61"/>
        <v/>
      </c>
      <c r="J944" s="513"/>
      <c r="K944" s="512" t="str">
        <f>IFERROR(VLOOKUP(F944,[1]Trainingsarten!$A$9:$K$84,11,FALSE),"0")</f>
        <v>0</v>
      </c>
      <c r="L944" s="513"/>
      <c r="M944" s="761"/>
      <c r="N944" s="59" t="str">
        <f>IFERROR((L944/67)/(1/(I944*24)/3.6),"")</f>
        <v/>
      </c>
      <c r="O944" s="2355"/>
      <c r="P944" s="319" t="str">
        <f>IFERROR(VLOOKUP(F944,[1]Trainingsarten!$A$9:$N$84,12,FALSE),"")</f>
        <v/>
      </c>
      <c r="Q944" s="61" t="s">
        <v>14</v>
      </c>
      <c r="R944" s="61" t="str">
        <f>IFERROR(VLOOKUP(F944,[1]Trainingsarten!$A$9:$N$84,14,FALSE),"")</f>
        <v/>
      </c>
      <c r="S944" s="1186" t="str">
        <f>IFERROR(L944/J944,"")</f>
        <v/>
      </c>
      <c r="T944" s="2">
        <f>T943+(K944-T943)/7</f>
        <v>33.464704786482379</v>
      </c>
      <c r="U944" s="3">
        <f>U943+(K944-U943)/42</f>
        <v>37.364948870376161</v>
      </c>
      <c r="V944" s="321">
        <f t="shared" si="60"/>
        <v>-0.76586649750264257</v>
      </c>
      <c r="W944" s="322">
        <f t="shared" si="62"/>
        <v>0.89561757203457626</v>
      </c>
    </row>
    <row r="945" spans="2:23" ht="15" x14ac:dyDescent="0.2">
      <c r="B945" s="1775" t="s">
        <v>19</v>
      </c>
      <c r="C945" s="298">
        <v>44033</v>
      </c>
      <c r="D945" s="295"/>
      <c r="E945" s="2131"/>
      <c r="F945" s="831"/>
      <c r="G945" s="1810"/>
      <c r="H945" s="1811" t="str">
        <f>IFERROR(VLOOKUP(F945,[1]Trainingsarten!$A$9:$K$84,10,FALSE),"")</f>
        <v/>
      </c>
      <c r="I945" s="1812" t="str">
        <f t="shared" si="61"/>
        <v/>
      </c>
      <c r="J945" s="1813"/>
      <c r="K945" s="1814" t="str">
        <f>IFERROR(VLOOKUP(F945,[1]Trainingsarten!$A$9:$K$84,11,FALSE),"0")</f>
        <v>0</v>
      </c>
      <c r="L945" s="1813"/>
      <c r="M945" s="1815"/>
      <c r="N945" s="1816" t="str">
        <f>IFERROR((L945/67)/(1/(I945*24)/3.6),"")</f>
        <v/>
      </c>
      <c r="O945" s="2396"/>
      <c r="P945" s="291" t="str">
        <f>IFERROR(VLOOKUP(F945,[1]Trainingsarten!$A$9:$N$84,12,FALSE),"")</f>
        <v/>
      </c>
      <c r="Q945" s="292" t="s">
        <v>14</v>
      </c>
      <c r="R945" s="292" t="str">
        <f>IFERROR(VLOOKUP(F945,[1]Trainingsarten!$A$9:$N$84,14,FALSE),"")</f>
        <v/>
      </c>
      <c r="S945" s="293" t="str">
        <f>IFERROR(L945/J945,"")</f>
        <v/>
      </c>
      <c r="T945" s="362">
        <f>T944+(K945-T944)/7</f>
        <v>28.684032674127753</v>
      </c>
      <c r="U945" s="80">
        <f>U944+(K945-U944)/42</f>
        <v>36.475307230605303</v>
      </c>
      <c r="V945" s="294">
        <f t="shared" si="60"/>
        <v>3.9002440838937815</v>
      </c>
      <c r="W945" s="297">
        <f t="shared" si="62"/>
        <v>0.78639591690840838</v>
      </c>
    </row>
    <row r="946" spans="2:23" ht="16" thickBot="1" x14ac:dyDescent="0.25">
      <c r="B946" s="24">
        <f>SUM(H944:H950)</f>
        <v>35.78</v>
      </c>
      <c r="C946" s="298">
        <v>44034</v>
      </c>
      <c r="D946" s="295"/>
      <c r="E946" s="2131"/>
      <c r="F946" s="831"/>
      <c r="G946" s="1810"/>
      <c r="H946" s="1811" t="str">
        <f>IFERROR(VLOOKUP(F946,[1]Trainingsarten!$A$9:$K$84,10,FALSE),"")</f>
        <v/>
      </c>
      <c r="I946" s="1812" t="str">
        <f t="shared" si="61"/>
        <v/>
      </c>
      <c r="J946" s="1813"/>
      <c r="K946" s="1814" t="str">
        <f>IFERROR(VLOOKUP(F946,[1]Trainingsarten!$A$9:$K$84,11,FALSE),"0")</f>
        <v>0</v>
      </c>
      <c r="L946" s="1813"/>
      <c r="M946" s="1815"/>
      <c r="N946" s="1816" t="str">
        <f>IFERROR((L946/67)/(1/(I946*24)/3.6),"")</f>
        <v/>
      </c>
      <c r="O946" s="2396"/>
      <c r="P946" s="291" t="str">
        <f>IFERROR(VLOOKUP(F946,[1]Trainingsarten!$A$9:$N$84,12,FALSE),"")</f>
        <v/>
      </c>
      <c r="Q946" s="292" t="s">
        <v>14</v>
      </c>
      <c r="R946" s="292" t="str">
        <f>IFERROR(VLOOKUP(F946,[1]Trainingsarten!$A$9:$N$84,14,FALSE),"")</f>
        <v/>
      </c>
      <c r="S946" s="293" t="str">
        <f>IFERROR(L946/J946,"")</f>
        <v/>
      </c>
      <c r="T946" s="362">
        <f>T945+(K946-T945)/7</f>
        <v>24.586313720680931</v>
      </c>
      <c r="U946" s="80">
        <f>U945+(K946-U945)/42</f>
        <v>35.606847534638511</v>
      </c>
      <c r="V946" s="294">
        <f t="shared" si="60"/>
        <v>7.7912745564775499</v>
      </c>
      <c r="W946" s="297">
        <f t="shared" si="62"/>
        <v>0.69049397582201699</v>
      </c>
    </row>
    <row r="947" spans="2:23" ht="15" x14ac:dyDescent="0.2">
      <c r="B947" s="26" t="s">
        <v>9</v>
      </c>
      <c r="C947" s="298">
        <v>44035</v>
      </c>
      <c r="D947" s="295">
        <v>98</v>
      </c>
      <c r="E947" s="2131" t="s">
        <v>33</v>
      </c>
      <c r="F947" s="1890" t="s">
        <v>292</v>
      </c>
      <c r="G947" s="1810">
        <v>2.2719907407407411E-2</v>
      </c>
      <c r="H947" s="1811">
        <v>5.38</v>
      </c>
      <c r="I947" s="1812">
        <f t="shared" si="61"/>
        <v>4.2230311166184782E-3</v>
      </c>
      <c r="J947" s="1813">
        <v>153</v>
      </c>
      <c r="K947" s="1814">
        <v>42</v>
      </c>
      <c r="L947" s="1813">
        <v>222.7</v>
      </c>
      <c r="M947" s="1815">
        <v>218</v>
      </c>
      <c r="N947" s="1816"/>
      <c r="O947" s="2396" t="s">
        <v>293</v>
      </c>
      <c r="P947" s="291" t="str">
        <f>IFERROR(VLOOKUP(F947,[1]Trainingsarten!$A$9:$N$84,12,FALSE),"")</f>
        <v/>
      </c>
      <c r="Q947" s="292" t="s">
        <v>14</v>
      </c>
      <c r="R947" s="292" t="str">
        <f>IFERROR(VLOOKUP(F947,[1]Trainingsarten!$A$9:$N$84,14,FALSE),"")</f>
        <v/>
      </c>
      <c r="S947" s="293">
        <f>IFERROR(L947/J947,"")</f>
        <v>1.4555555555555555</v>
      </c>
      <c r="T947" s="362">
        <f>T946+(K947-T946)/7</f>
        <v>27.073983189155083</v>
      </c>
      <c r="U947" s="80">
        <f>U946+(K947-U946)/42</f>
        <v>35.759065450480449</v>
      </c>
      <c r="V947" s="294">
        <f t="shared" si="60"/>
        <v>11.020533813957581</v>
      </c>
      <c r="W947" s="297">
        <f t="shared" si="62"/>
        <v>0.75712222475857027</v>
      </c>
    </row>
    <row r="948" spans="2:23" ht="16" thickBot="1" x14ac:dyDescent="0.25">
      <c r="B948" s="27">
        <f>SUM(K944:K950)</f>
        <v>218</v>
      </c>
      <c r="C948" s="298">
        <v>44036</v>
      </c>
      <c r="D948" s="295"/>
      <c r="E948" s="2131"/>
      <c r="F948" s="831"/>
      <c r="G948" s="1810"/>
      <c r="H948" s="1811" t="str">
        <f>IFERROR(VLOOKUP(F948,[1]Trainingsarten!$A$9:$K$84,10,FALSE),"")</f>
        <v/>
      </c>
      <c r="I948" s="1812" t="str">
        <f t="shared" si="61"/>
        <v/>
      </c>
      <c r="J948" s="1813"/>
      <c r="K948" s="1814" t="str">
        <f>IFERROR(VLOOKUP(F948,[1]Trainingsarten!$A$9:$K$84,11,FALSE),"0")</f>
        <v>0</v>
      </c>
      <c r="L948" s="1813"/>
      <c r="M948" s="1815"/>
      <c r="N948" s="1816" t="str">
        <f>IFERROR((L948/67)/(1/(I948*24)/3.6),"")</f>
        <v/>
      </c>
      <c r="O948" s="2396"/>
      <c r="P948" s="291" t="str">
        <f>IFERROR(VLOOKUP(F948,[1]Trainingsarten!$A$9:$N$84,12,FALSE),"")</f>
        <v/>
      </c>
      <c r="Q948" s="292" t="s">
        <v>14</v>
      </c>
      <c r="R948" s="292" t="str">
        <f>IFERROR(VLOOKUP(F948,[1]Trainingsarten!$A$9:$N$84,14,FALSE),"")</f>
        <v/>
      </c>
      <c r="S948" s="293" t="str">
        <f>IFERROR(L948/J948,"")</f>
        <v/>
      </c>
      <c r="T948" s="362">
        <f>T947+(K948-T947)/7</f>
        <v>23.206271304990072</v>
      </c>
      <c r="U948" s="80">
        <f>U947+(K948-U947)/42</f>
        <v>34.907659130230911</v>
      </c>
      <c r="V948" s="294">
        <f t="shared" si="60"/>
        <v>8.6850822613253662</v>
      </c>
      <c r="W948" s="297">
        <f t="shared" si="62"/>
        <v>0.66479024612947635</v>
      </c>
    </row>
    <row r="949" spans="2:23" ht="15" x14ac:dyDescent="0.2">
      <c r="B949" s="28" t="s">
        <v>20</v>
      </c>
      <c r="C949" s="298">
        <v>44037</v>
      </c>
      <c r="D949" s="295">
        <v>99</v>
      </c>
      <c r="E949" s="2131" t="s">
        <v>33</v>
      </c>
      <c r="F949" s="831" t="s">
        <v>285</v>
      </c>
      <c r="G949" s="1810">
        <v>6.0601851851851851E-2</v>
      </c>
      <c r="H949" s="1811">
        <v>14.76</v>
      </c>
      <c r="I949" s="1812">
        <f t="shared" si="61"/>
        <v>4.1058165211281744E-3</v>
      </c>
      <c r="J949" s="1813">
        <v>139</v>
      </c>
      <c r="K949" s="1814">
        <v>85</v>
      </c>
      <c r="L949" s="1813">
        <v>202.4</v>
      </c>
      <c r="M949" s="1815"/>
      <c r="N949" s="1816">
        <f>IFERROR((L949/67)/(1/(I949*24)/3.6),"")</f>
        <v>1.0716401731181493</v>
      </c>
      <c r="O949" s="2396" t="s">
        <v>269</v>
      </c>
      <c r="P949" s="291">
        <f>IFERROR(VLOOKUP(F949,[1]Trainingsarten!$A$9:$N$84,12,FALSE),"")</f>
        <v>209</v>
      </c>
      <c r="Q949" s="292" t="s">
        <v>14</v>
      </c>
      <c r="R949" s="292">
        <f>IFERROR(VLOOKUP(F949,[1]Trainingsarten!$A$9:$N$84,14,FALSE),"")</f>
        <v>228.8</v>
      </c>
      <c r="S949" s="293">
        <f>IFERROR(L949/J949,"")</f>
        <v>1.4561151079136692</v>
      </c>
      <c r="T949" s="362">
        <f>T948+(K949-T948)/7</f>
        <v>32.033946832848635</v>
      </c>
      <c r="U949" s="80">
        <f>U948+(K949-U948)/42</f>
        <v>36.100333912844462</v>
      </c>
      <c r="V949" s="294">
        <f t="shared" si="60"/>
        <v>11.70138782524084</v>
      </c>
      <c r="W949" s="297">
        <f t="shared" si="62"/>
        <v>0.88735874050879593</v>
      </c>
    </row>
    <row r="950" spans="2:23" ht="16" thickBot="1" x14ac:dyDescent="0.25">
      <c r="B950" s="29">
        <f>AVERAGE(W944:W950)</f>
        <v>0.82333121992401015</v>
      </c>
      <c r="C950" s="133">
        <v>44038</v>
      </c>
      <c r="D950" s="362">
        <v>100</v>
      </c>
      <c r="E950" s="2135" t="s">
        <v>281</v>
      </c>
      <c r="F950" s="1846" t="s">
        <v>285</v>
      </c>
      <c r="G950" s="1192">
        <v>6.1921296296296301E-2</v>
      </c>
      <c r="H950" s="1821">
        <v>15.64</v>
      </c>
      <c r="I950" s="1839">
        <f t="shared" si="61"/>
        <v>3.9591621672823724E-3</v>
      </c>
      <c r="J950" s="534">
        <v>138</v>
      </c>
      <c r="K950" s="1841">
        <v>91</v>
      </c>
      <c r="L950" s="534">
        <v>207.8</v>
      </c>
      <c r="M950" s="1842"/>
      <c r="N950" s="1843">
        <f>IFERROR((L950/67)/(1/(I950*24)/3.6),"")</f>
        <v>1.0609325495285722</v>
      </c>
      <c r="O950" s="2398" t="s">
        <v>287</v>
      </c>
      <c r="P950" s="78">
        <f>IFERROR(VLOOKUP(F950,[1]Trainingsarten!$A$9:$N$84,12,FALSE),"")</f>
        <v>209</v>
      </c>
      <c r="Q950" s="79" t="s">
        <v>14</v>
      </c>
      <c r="R950" s="79">
        <f>IFERROR(VLOOKUP(F950,[1]Trainingsarten!$A$9:$N$84,14,FALSE),"")</f>
        <v>228.8</v>
      </c>
      <c r="S950" s="459">
        <f>IFERROR(L950/J950,"")</f>
        <v>1.5057971014492755</v>
      </c>
      <c r="T950" s="362">
        <f>T949+(K950-T949)/7</f>
        <v>40.457668713870262</v>
      </c>
      <c r="U950" s="80">
        <f>U949+(K950-U949)/42</f>
        <v>37.407468819681498</v>
      </c>
      <c r="V950" s="80">
        <f t="shared" si="60"/>
        <v>4.0663870799958275</v>
      </c>
      <c r="W950" s="82">
        <f t="shared" si="62"/>
        <v>1.0815398633062268</v>
      </c>
    </row>
    <row r="951" spans="2:23" ht="16" thickBot="1" x14ac:dyDescent="0.25">
      <c r="B951" s="1760">
        <f>B944+1</f>
        <v>31</v>
      </c>
      <c r="C951" s="1891">
        <v>44039</v>
      </c>
      <c r="D951" s="1892"/>
      <c r="E951" s="2191"/>
      <c r="F951" s="1893"/>
      <c r="G951" s="1764"/>
      <c r="H951" s="1765" t="str">
        <f>IFERROR(VLOOKUP(F951,[1]Trainingsarten!$A$9:$K$84,10,FALSE),"")</f>
        <v/>
      </c>
      <c r="I951" s="1766" t="str">
        <f t="shared" si="61"/>
        <v/>
      </c>
      <c r="J951" s="1767"/>
      <c r="K951" s="1768" t="str">
        <f>IFERROR(VLOOKUP(F951,[1]Trainingsarten!$A$9:$K$84,11,FALSE),"0")</f>
        <v>0</v>
      </c>
      <c r="L951" s="1767"/>
      <c r="M951" s="1769"/>
      <c r="N951" s="1770" t="str">
        <f>IFERROR((L951/67)/(1/(I951*24)/3.6),"")</f>
        <v/>
      </c>
      <c r="O951" s="2393"/>
      <c r="P951" s="1894" t="str">
        <f>IFERROR(VLOOKUP(F951,[1]Trainingsarten!$A$9:$N$84,12,FALSE),"")</f>
        <v/>
      </c>
      <c r="Q951" s="1772" t="s">
        <v>14</v>
      </c>
      <c r="R951" s="1772" t="str">
        <f>IFERROR(VLOOKUP(F951,[1]Trainingsarten!$A$9:$N$84,14,FALSE),"")</f>
        <v/>
      </c>
      <c r="S951" s="1186" t="str">
        <f>IFERROR(L951/J951,"")</f>
        <v/>
      </c>
      <c r="T951" s="1209">
        <f>T950+(K951-T950)/7</f>
        <v>34.678001754745942</v>
      </c>
      <c r="U951" s="1210">
        <f>U950+(K951-U950)/42</f>
        <v>36.516814800165271</v>
      </c>
      <c r="V951" s="1895">
        <f t="shared" si="60"/>
        <v>-3.0501998941887649</v>
      </c>
      <c r="W951" s="1896">
        <f t="shared" si="62"/>
        <v>0.94964475802497961</v>
      </c>
    </row>
    <row r="952" spans="2:23" ht="15" x14ac:dyDescent="0.2">
      <c r="B952" s="1775" t="s">
        <v>19</v>
      </c>
      <c r="C952" s="1878">
        <v>44040</v>
      </c>
      <c r="D952" s="1876">
        <v>101</v>
      </c>
      <c r="E952" s="2190" t="s">
        <v>33</v>
      </c>
      <c r="F952" s="1879" t="s">
        <v>271</v>
      </c>
      <c r="G952" s="1810">
        <v>3.7650462962962962E-2</v>
      </c>
      <c r="H952" s="1811">
        <v>10.41</v>
      </c>
      <c r="I952" s="1812">
        <f t="shared" si="61"/>
        <v>3.616759170313445E-3</v>
      </c>
      <c r="J952" s="1813">
        <v>140</v>
      </c>
      <c r="K952" s="1814">
        <v>65</v>
      </c>
      <c r="L952" s="1813">
        <v>225.6</v>
      </c>
      <c r="M952" s="1815"/>
      <c r="N952" s="1816">
        <f>IFERROR((L952/67)/(1/(I952*24)/3.6),"")</f>
        <v>1.0521983741236183</v>
      </c>
      <c r="O952" s="2396" t="s">
        <v>269</v>
      </c>
      <c r="P952" s="291">
        <f>IFERROR(VLOOKUP(F952,[1]Trainingsarten!$A$9:$N$84,12,FALSE),"")</f>
        <v>209</v>
      </c>
      <c r="Q952" s="292" t="s">
        <v>14</v>
      </c>
      <c r="R952" s="292">
        <f>IFERROR(VLOOKUP(F952,[1]Trainingsarten!$A$9:$N$84,14,FALSE),"")</f>
        <v>228.8</v>
      </c>
      <c r="S952" s="293">
        <f>IFERROR(L952/J952,"")</f>
        <v>1.6114285714285714</v>
      </c>
      <c r="T952" s="362">
        <f>T951+(K952-T951)/7</f>
        <v>39.009715789782234</v>
      </c>
      <c r="U952" s="80">
        <f>U951+(K952-U951)/42</f>
        <v>37.194985876351815</v>
      </c>
      <c r="V952" s="294">
        <f t="shared" si="60"/>
        <v>1.8388130454193288</v>
      </c>
      <c r="W952" s="297">
        <f t="shared" si="62"/>
        <v>1.0487896384599571</v>
      </c>
    </row>
    <row r="953" spans="2:23" ht="16" thickBot="1" x14ac:dyDescent="0.25">
      <c r="B953" s="24">
        <f>SUM(H951:H957)</f>
        <v>46.11</v>
      </c>
      <c r="C953" s="298">
        <v>44041</v>
      </c>
      <c r="D953" s="295"/>
      <c r="E953" s="2131"/>
      <c r="F953" s="831"/>
      <c r="G953" s="1810"/>
      <c r="H953" s="1811" t="str">
        <f>IFERROR(VLOOKUP(F953,[1]Trainingsarten!$A$9:$K$84,10,FALSE),"")</f>
        <v/>
      </c>
      <c r="I953" s="1812" t="str">
        <f t="shared" si="61"/>
        <v/>
      </c>
      <c r="J953" s="1813"/>
      <c r="K953" s="1814" t="str">
        <f>IFERROR(VLOOKUP(F953,[1]Trainingsarten!$A$9:$K$84,11,FALSE),"0")</f>
        <v>0</v>
      </c>
      <c r="L953" s="1813"/>
      <c r="M953" s="1815"/>
      <c r="N953" s="1816" t="str">
        <f>IFERROR((L953/67)/(1/(I953*24)/3.6),"")</f>
        <v/>
      </c>
      <c r="O953" s="2396"/>
      <c r="P953" s="291" t="str">
        <f>IFERROR(VLOOKUP(F953,[1]Trainingsarten!$A$9:$N$84,12,FALSE),"")</f>
        <v/>
      </c>
      <c r="Q953" s="292" t="s">
        <v>14</v>
      </c>
      <c r="R953" s="292" t="str">
        <f>IFERROR(VLOOKUP(F953,[1]Trainingsarten!$A$9:$N$84,14,FALSE),"")</f>
        <v/>
      </c>
      <c r="S953" s="293" t="str">
        <f>IFERROR(L953/J953,"")</f>
        <v/>
      </c>
      <c r="T953" s="362">
        <f>T952+(K953-T952)/7</f>
        <v>33.436899248384769</v>
      </c>
      <c r="U953" s="80">
        <f>U952+(K953-U952)/42</f>
        <v>36.309390974533912</v>
      </c>
      <c r="V953" s="294">
        <f t="shared" si="60"/>
        <v>-1.8147299134304191</v>
      </c>
      <c r="W953" s="297">
        <f t="shared" si="62"/>
        <v>0.9208884630380112</v>
      </c>
    </row>
    <row r="954" spans="2:23" ht="15" x14ac:dyDescent="0.2">
      <c r="B954" s="26" t="s">
        <v>9</v>
      </c>
      <c r="C954" s="298">
        <v>44042</v>
      </c>
      <c r="D954" s="295">
        <v>102</v>
      </c>
      <c r="E954" s="2131" t="s">
        <v>33</v>
      </c>
      <c r="F954" s="831" t="s">
        <v>81</v>
      </c>
      <c r="G954" s="1810">
        <v>4.0289351851851847E-2</v>
      </c>
      <c r="H954" s="1811">
        <v>11.03</v>
      </c>
      <c r="I954" s="1812">
        <f t="shared" si="61"/>
        <v>3.6527064235586447E-3</v>
      </c>
      <c r="J954" s="1813">
        <v>145</v>
      </c>
      <c r="K954" s="1814">
        <v>74</v>
      </c>
      <c r="L954" s="1813">
        <v>220.6</v>
      </c>
      <c r="M954" s="1815"/>
      <c r="N954" s="1816">
        <f>IFERROR((L954/67)/(1/(I954*24)/3.6),"")</f>
        <v>1.0391044776119402</v>
      </c>
      <c r="O954" s="2396" t="s">
        <v>280</v>
      </c>
      <c r="P954" s="291" t="str">
        <f>IFERROR(VLOOKUP(F954,[1]Trainingsarten!$A$9:$N$84,12,FALSE),"")</f>
        <v/>
      </c>
      <c r="Q954" s="292" t="s">
        <v>14</v>
      </c>
      <c r="R954" s="292" t="str">
        <f>IFERROR(VLOOKUP(F954,[1]Trainingsarten!$A$9:$N$84,14,FALSE),"")</f>
        <v/>
      </c>
      <c r="S954" s="293">
        <f>IFERROR(L954/J954,"")</f>
        <v>1.5213793103448277</v>
      </c>
      <c r="T954" s="362">
        <f>T953+(K954-T953)/7</f>
        <v>39.231627927186942</v>
      </c>
      <c r="U954" s="80">
        <f>U953+(K954-U953)/42</f>
        <v>37.206786427521202</v>
      </c>
      <c r="V954" s="294">
        <f t="shared" ref="V954:V1017" si="63">U953-T953</f>
        <v>2.8724917261491427</v>
      </c>
      <c r="W954" s="297">
        <f t="shared" si="62"/>
        <v>1.0544212949863361</v>
      </c>
    </row>
    <row r="955" spans="2:23" ht="16" thickBot="1" x14ac:dyDescent="0.25">
      <c r="B955" s="27">
        <f>SUM(K951:K957)</f>
        <v>286</v>
      </c>
      <c r="C955" s="298">
        <v>44043</v>
      </c>
      <c r="D955" s="295">
        <v>103</v>
      </c>
      <c r="E955" s="2131" t="s">
        <v>281</v>
      </c>
      <c r="F955" s="831" t="s">
        <v>279</v>
      </c>
      <c r="G955" s="1810">
        <v>3.9166666666666662E-2</v>
      </c>
      <c r="H955" s="1811">
        <v>9.81</v>
      </c>
      <c r="I955" s="1812">
        <f t="shared" si="61"/>
        <v>3.9925246347264692E-3</v>
      </c>
      <c r="J955" s="1813">
        <v>129</v>
      </c>
      <c r="K955" s="1814">
        <v>56</v>
      </c>
      <c r="L955" s="1813">
        <v>205.3</v>
      </c>
      <c r="M955" s="1815"/>
      <c r="N955" s="1816">
        <f>IFERROR((L955/67)/(1/(I955*24)/3.6),"")</f>
        <v>1.0570012323702589</v>
      </c>
      <c r="O955" s="2396" t="s">
        <v>269</v>
      </c>
      <c r="P955" s="291">
        <f>IFERROR(VLOOKUP(F955,[1]Trainingsarten!$A$9:$N$84,12,FALSE),"")</f>
        <v>182</v>
      </c>
      <c r="Q955" s="292" t="s">
        <v>14</v>
      </c>
      <c r="R955" s="292">
        <f>IFERROR(VLOOKUP(F955,[1]Trainingsarten!$A$9:$N$84,14,FALSE),"")</f>
        <v>208</v>
      </c>
      <c r="S955" s="293">
        <f>IFERROR(L955/J955,"")</f>
        <v>1.5914728682170542</v>
      </c>
      <c r="T955" s="362">
        <f>T954+(K955-T954)/7</f>
        <v>41.62710965187452</v>
      </c>
      <c r="U955" s="80">
        <f>U954+(K955-U954)/42</f>
        <v>37.654243893532602</v>
      </c>
      <c r="V955" s="294">
        <f t="shared" si="63"/>
        <v>-2.0248414996657402</v>
      </c>
      <c r="W955" s="297">
        <f t="shared" si="62"/>
        <v>1.1055091099312788</v>
      </c>
    </row>
    <row r="956" spans="2:23" ht="15" x14ac:dyDescent="0.2">
      <c r="B956" s="28" t="s">
        <v>20</v>
      </c>
      <c r="C956" s="298">
        <v>44044</v>
      </c>
      <c r="D956" s="295"/>
      <c r="E956" s="2131"/>
      <c r="F956" s="831"/>
      <c r="G956" s="1810"/>
      <c r="H956" s="1811" t="str">
        <f>IFERROR(VLOOKUP(F956,[1]Trainingsarten!$A$9:$K$84,10,FALSE),"")</f>
        <v/>
      </c>
      <c r="I956" s="1812" t="str">
        <f t="shared" si="61"/>
        <v/>
      </c>
      <c r="J956" s="1813"/>
      <c r="K956" s="1814" t="str">
        <f>IFERROR(VLOOKUP(F956,[1]Trainingsarten!$A$9:$K$84,11,FALSE),"0")</f>
        <v>0</v>
      </c>
      <c r="L956" s="1813"/>
      <c r="M956" s="1815"/>
      <c r="N956" s="1816" t="str">
        <f>IFERROR((L956/67)/(1/(I956*24)/3.6),"")</f>
        <v/>
      </c>
      <c r="O956" s="2396"/>
      <c r="P956" s="291" t="str">
        <f>IFERROR(VLOOKUP(F956,[1]Trainingsarten!$A$9:$N$84,12,FALSE),"")</f>
        <v/>
      </c>
      <c r="Q956" s="292" t="s">
        <v>14</v>
      </c>
      <c r="R956" s="292" t="str">
        <f>IFERROR(VLOOKUP(F956,[1]Trainingsarten!$A$9:$N$84,14,FALSE),"")</f>
        <v/>
      </c>
      <c r="S956" s="293" t="str">
        <f>IFERROR(L956/J956,"")</f>
        <v/>
      </c>
      <c r="T956" s="362">
        <f>T955+(K956-T955)/7</f>
        <v>35.680379701606732</v>
      </c>
      <c r="U956" s="80">
        <f>U955+(K956-U955)/42</f>
        <v>36.757714277019922</v>
      </c>
      <c r="V956" s="294">
        <f t="shared" si="63"/>
        <v>-3.9728657583419178</v>
      </c>
      <c r="W956" s="297">
        <f t="shared" si="62"/>
        <v>0.97069092579331806</v>
      </c>
    </row>
    <row r="957" spans="2:23" ht="16" thickBot="1" x14ac:dyDescent="0.25">
      <c r="B957" s="29">
        <f>AVERAGE(W951:W957)</f>
        <v>1.0279124404755549</v>
      </c>
      <c r="C957" s="1817">
        <v>44045</v>
      </c>
      <c r="D957" s="1818">
        <v>104</v>
      </c>
      <c r="E957" s="2183" t="s">
        <v>33</v>
      </c>
      <c r="F957" s="1846" t="s">
        <v>285</v>
      </c>
      <c r="G957" s="1820">
        <v>5.7094907407407407E-2</v>
      </c>
      <c r="H957" s="1821">
        <v>14.86</v>
      </c>
      <c r="I957" s="1822">
        <f t="shared" si="61"/>
        <v>3.8421875778874436E-3</v>
      </c>
      <c r="J957" s="1823">
        <v>139</v>
      </c>
      <c r="K957" s="1824">
        <v>91</v>
      </c>
      <c r="L957" s="1823">
        <v>215.2</v>
      </c>
      <c r="M957" s="1825"/>
      <c r="N957" s="1826">
        <f>IFERROR((L957/67)/(1/(I957*24)/3.6),"")</f>
        <v>1.0662517828087024</v>
      </c>
      <c r="O957" s="2397" t="s">
        <v>287</v>
      </c>
      <c r="P957" s="313">
        <f>IFERROR(VLOOKUP(F957,[1]Trainingsarten!$A$9:$N$84,12,FALSE),"")</f>
        <v>209</v>
      </c>
      <c r="Q957" s="314" t="s">
        <v>14</v>
      </c>
      <c r="R957" s="314">
        <f>IFERROR(VLOOKUP(F957,[1]Trainingsarten!$A$9:$N$84,14,FALSE),"")</f>
        <v>228.8</v>
      </c>
      <c r="S957" s="459">
        <f>IFERROR(L957/J957,"")</f>
        <v>1.5482014388489207</v>
      </c>
      <c r="T957" s="354">
        <f>T956+(K957-T956)/7</f>
        <v>43.583182601377196</v>
      </c>
      <c r="U957" s="315">
        <f>U956+(K957-U956)/42</f>
        <v>38.049197270424209</v>
      </c>
      <c r="V957" s="315">
        <f t="shared" si="63"/>
        <v>1.0773345754131896</v>
      </c>
      <c r="W957" s="317">
        <f t="shared" si="62"/>
        <v>1.1454428930950029</v>
      </c>
    </row>
    <row r="958" spans="2:23" ht="16" thickBot="1" x14ac:dyDescent="0.25">
      <c r="B958" s="1760">
        <f>B951+1</f>
        <v>32</v>
      </c>
      <c r="C958" s="358">
        <v>44046</v>
      </c>
      <c r="D958" s="1835"/>
      <c r="E958" s="2134"/>
      <c r="F958" s="1897"/>
      <c r="G958" s="1184"/>
      <c r="H958" s="1185" t="str">
        <f>IFERROR(VLOOKUP(F958,[1]Trainingsarten!$A$9:$K$84,10,FALSE),"")</f>
        <v/>
      </c>
      <c r="I958" s="838" t="str">
        <f t="shared" si="61"/>
        <v/>
      </c>
      <c r="J958" s="513"/>
      <c r="K958" s="512" t="str">
        <f>IFERROR(VLOOKUP(F958,[1]Trainingsarten!$A$9:$K$84,11,FALSE),"0")</f>
        <v>0</v>
      </c>
      <c r="L958" s="513"/>
      <c r="M958" s="761"/>
      <c r="N958" s="59" t="str">
        <f>IFERROR((L958/67)/(1/(I958*24)/3.6),"")</f>
        <v/>
      </c>
      <c r="O958" s="2355"/>
      <c r="P958" s="319" t="str">
        <f>IFERROR(VLOOKUP(F958,[1]Trainingsarten!$A$9:$N$84,12,FALSE),"")</f>
        <v/>
      </c>
      <c r="Q958" s="61" t="s">
        <v>14</v>
      </c>
      <c r="R958" s="61" t="str">
        <f>IFERROR(VLOOKUP(F958,[1]Trainingsarten!$A$9:$N$84,14,FALSE),"")</f>
        <v/>
      </c>
      <c r="S958" s="1186" t="str">
        <f>IFERROR(L958/J958,"")</f>
        <v/>
      </c>
      <c r="T958" s="2">
        <f>T957+(K958-T957)/7</f>
        <v>37.357013658323311</v>
      </c>
      <c r="U958" s="3">
        <f>U957+(K958-U957)/42</f>
        <v>37.143264002080777</v>
      </c>
      <c r="V958" s="321">
        <f t="shared" si="63"/>
        <v>-5.5339853309529872</v>
      </c>
      <c r="W958" s="322">
        <f t="shared" si="62"/>
        <v>1.0057547354004903</v>
      </c>
    </row>
    <row r="959" spans="2:23" ht="15" x14ac:dyDescent="0.2">
      <c r="B959" s="1775" t="s">
        <v>19</v>
      </c>
      <c r="C959" s="298">
        <v>44047</v>
      </c>
      <c r="D959" s="295">
        <v>105</v>
      </c>
      <c r="E959" s="2131" t="s">
        <v>33</v>
      </c>
      <c r="F959" s="831" t="s">
        <v>146</v>
      </c>
      <c r="G959" s="1810">
        <v>4.5763888888888889E-2</v>
      </c>
      <c r="H959" s="1811">
        <v>12.23</v>
      </c>
      <c r="I959" s="1812">
        <f t="shared" si="61"/>
        <v>3.7419369492141365E-3</v>
      </c>
      <c r="J959" s="1813">
        <v>144</v>
      </c>
      <c r="K959" s="1814">
        <v>83</v>
      </c>
      <c r="L959" s="1813">
        <v>214.1</v>
      </c>
      <c r="M959" s="1815"/>
      <c r="N959" s="1816">
        <f>IFERROR((L959/67)/(1/(I959*24)/3.6),"")</f>
        <v>1.0331231007676256</v>
      </c>
      <c r="O959" s="2396" t="s">
        <v>280</v>
      </c>
      <c r="P959" s="291" t="str">
        <f>IFERROR(VLOOKUP(F959,[1]Trainingsarten!$A$9:$N$84,12,FALSE),"")</f>
        <v/>
      </c>
      <c r="Q959" s="292" t="s">
        <v>14</v>
      </c>
      <c r="R959" s="292" t="str">
        <f>IFERROR(VLOOKUP(F959,[1]Trainingsarten!$A$9:$N$84,14,FALSE),"")</f>
        <v/>
      </c>
      <c r="S959" s="293">
        <f>IFERROR(L959/J959,"")</f>
        <v>1.4868055555555555</v>
      </c>
      <c r="T959" s="362">
        <f>T958+(K959-T958)/7</f>
        <v>43.877440278562837</v>
      </c>
      <c r="U959" s="80">
        <f>U958+(K959-U958)/42</f>
        <v>38.235091049650279</v>
      </c>
      <c r="V959" s="294">
        <f t="shared" si="63"/>
        <v>-0.21374965624253406</v>
      </c>
      <c r="W959" s="297">
        <f t="shared" si="62"/>
        <v>1.1475699174244327</v>
      </c>
    </row>
    <row r="960" spans="2:23" ht="16" thickBot="1" x14ac:dyDescent="0.25">
      <c r="B960" s="24">
        <f>SUM(H958:H964)</f>
        <v>51.67</v>
      </c>
      <c r="C960" s="298">
        <v>44048</v>
      </c>
      <c r="D960" s="295">
        <v>106</v>
      </c>
      <c r="E960" s="2131" t="s">
        <v>33</v>
      </c>
      <c r="F960" s="831" t="s">
        <v>279</v>
      </c>
      <c r="G960" s="1810">
        <v>3.7627314814814815E-2</v>
      </c>
      <c r="H960" s="1811">
        <v>9.2899999999999991</v>
      </c>
      <c r="I960" s="1812">
        <f t="shared" si="61"/>
        <v>4.0503029940597221E-3</v>
      </c>
      <c r="J960" s="1813">
        <v>127</v>
      </c>
      <c r="K960" s="1814">
        <v>53</v>
      </c>
      <c r="L960" s="1813">
        <v>204.1</v>
      </c>
      <c r="M960" s="1815"/>
      <c r="N960" s="1816">
        <f>IFERROR((L960/67)/(1/(I960*24)/3.6),"")</f>
        <v>1.0660300756711598</v>
      </c>
      <c r="O960" s="2396" t="s">
        <v>269</v>
      </c>
      <c r="P960" s="291">
        <f>IFERROR(VLOOKUP(F960,[1]Trainingsarten!$A$9:$N$84,12,FALSE),"")</f>
        <v>182</v>
      </c>
      <c r="Q960" s="292" t="s">
        <v>14</v>
      </c>
      <c r="R960" s="292">
        <f>IFERROR(VLOOKUP(F960,[1]Trainingsarten!$A$9:$N$84,14,FALSE),"")</f>
        <v>208</v>
      </c>
      <c r="S960" s="293">
        <f>IFERROR(L960/J960,"")</f>
        <v>1.6070866141732283</v>
      </c>
      <c r="T960" s="362">
        <f>T959+(K960-T959)/7</f>
        <v>45.180663095911001</v>
      </c>
      <c r="U960" s="80">
        <f>U959+(K960-U959)/42</f>
        <v>38.586636500849082</v>
      </c>
      <c r="V960" s="294">
        <f t="shared" si="63"/>
        <v>-5.6423492289125576</v>
      </c>
      <c r="W960" s="297">
        <f t="shared" si="62"/>
        <v>1.170888867054189</v>
      </c>
    </row>
    <row r="961" spans="2:23" ht="15" x14ac:dyDescent="0.2">
      <c r="B961" s="26" t="s">
        <v>9</v>
      </c>
      <c r="C961" s="298">
        <v>44049</v>
      </c>
      <c r="D961" s="295"/>
      <c r="E961" s="2131"/>
      <c r="F961" s="831"/>
      <c r="G961" s="1810"/>
      <c r="H961" s="1811" t="str">
        <f>IFERROR(VLOOKUP(F961,[1]Trainingsarten!$A$9:$K$84,10,FALSE),"")</f>
        <v/>
      </c>
      <c r="I961" s="1812" t="str">
        <f t="shared" si="61"/>
        <v/>
      </c>
      <c r="J961" s="1813"/>
      <c r="K961" s="1814" t="str">
        <f>IFERROR(VLOOKUP(F961,[1]Trainingsarten!$A$9:$K$84,11,FALSE),"0")</f>
        <v>0</v>
      </c>
      <c r="L961" s="1813"/>
      <c r="M961" s="1815"/>
      <c r="N961" s="1816" t="str">
        <f>IFERROR((L961/67)/(1/(I961*24)/3.6),"")</f>
        <v/>
      </c>
      <c r="O961" s="2396"/>
      <c r="P961" s="291" t="str">
        <f>IFERROR(VLOOKUP(F961,[1]Trainingsarten!$A$9:$N$84,12,FALSE),"")</f>
        <v/>
      </c>
      <c r="Q961" s="292" t="s">
        <v>14</v>
      </c>
      <c r="R961" s="292" t="str">
        <f>IFERROR(VLOOKUP(F961,[1]Trainingsarten!$A$9:$N$84,14,FALSE),"")</f>
        <v/>
      </c>
      <c r="S961" s="293" t="str">
        <f>IFERROR(L961/J961,"")</f>
        <v/>
      </c>
      <c r="T961" s="362">
        <f>T960+(K961-T960)/7</f>
        <v>38.726282653638002</v>
      </c>
      <c r="U961" s="80">
        <f>U960+(K961-U960)/42</f>
        <v>37.667907060352675</v>
      </c>
      <c r="V961" s="294">
        <f t="shared" si="63"/>
        <v>-6.5940265950619192</v>
      </c>
      <c r="W961" s="297">
        <f t="shared" si="62"/>
        <v>1.0280975418036782</v>
      </c>
    </row>
    <row r="962" spans="2:23" ht="16" thickBot="1" x14ac:dyDescent="0.25">
      <c r="B962" s="27">
        <f>SUM(K958:K964)</f>
        <v>322</v>
      </c>
      <c r="C962" s="298">
        <v>44050</v>
      </c>
      <c r="D962" s="295">
        <v>107</v>
      </c>
      <c r="E962" s="2131" t="s">
        <v>281</v>
      </c>
      <c r="F962" s="831" t="s">
        <v>270</v>
      </c>
      <c r="G962" s="1810">
        <v>3.6793981481481483E-2</v>
      </c>
      <c r="H962" s="1811">
        <v>9.7200000000000006</v>
      </c>
      <c r="I962" s="1812">
        <f t="shared" si="61"/>
        <v>3.785389041304679E-3</v>
      </c>
      <c r="J962" s="1813">
        <v>136</v>
      </c>
      <c r="K962" s="1814">
        <v>58</v>
      </c>
      <c r="L962" s="1813">
        <v>215.4</v>
      </c>
      <c r="M962" s="1815"/>
      <c r="N962" s="1816">
        <f>IFERROR((L962/67)/(1/(I962*24)/3.6),"")</f>
        <v>1.0514658190528838</v>
      </c>
      <c r="O962" s="2396" t="s">
        <v>262</v>
      </c>
      <c r="P962" s="291">
        <f>IFERROR(VLOOKUP(F962,[1]Trainingsarten!$A$9:$N$84,12,FALSE),"")</f>
        <v>209</v>
      </c>
      <c r="Q962" s="292" t="s">
        <v>14</v>
      </c>
      <c r="R962" s="292">
        <f>IFERROR(VLOOKUP(F962,[1]Trainingsarten!$A$9:$N$84,14,FALSE),"")</f>
        <v>228.8</v>
      </c>
      <c r="S962" s="293">
        <f>IFERROR(L962/J962,"")</f>
        <v>1.5838235294117649</v>
      </c>
      <c r="T962" s="362">
        <f>T961+(K962-T961)/7</f>
        <v>41.479670845975427</v>
      </c>
      <c r="U962" s="80">
        <f>U961+(K962-U961)/42</f>
        <v>38.15200451129666</v>
      </c>
      <c r="V962" s="294">
        <f t="shared" si="63"/>
        <v>-1.0583755932853265</v>
      </c>
      <c r="W962" s="297">
        <f t="shared" si="62"/>
        <v>1.0872212712622598</v>
      </c>
    </row>
    <row r="963" spans="2:23" ht="15" x14ac:dyDescent="0.2">
      <c r="B963" s="28" t="s">
        <v>20</v>
      </c>
      <c r="C963" s="298">
        <v>44051</v>
      </c>
      <c r="D963" s="295"/>
      <c r="E963" s="2131"/>
      <c r="F963" s="831"/>
      <c r="G963" s="1810"/>
      <c r="H963" s="1811" t="str">
        <f>IFERROR(VLOOKUP(F963,[1]Trainingsarten!$A$9:$K$84,10,FALSE),"")</f>
        <v/>
      </c>
      <c r="I963" s="1812" t="str">
        <f t="shared" si="61"/>
        <v/>
      </c>
      <c r="J963" s="1813"/>
      <c r="K963" s="1814" t="str">
        <f>IFERROR(VLOOKUP(F963,[1]Trainingsarten!$A$9:$K$84,11,FALSE),"0")</f>
        <v>0</v>
      </c>
      <c r="L963" s="1813"/>
      <c r="M963" s="1815"/>
      <c r="N963" s="1816" t="str">
        <f>IFERROR((L963/67)/(1/(I963*24)/3.6),"")</f>
        <v/>
      </c>
      <c r="O963" s="2396"/>
      <c r="P963" s="291" t="str">
        <f>IFERROR(VLOOKUP(F963,[1]Trainingsarten!$A$9:$N$84,12,FALSE),"")</f>
        <v/>
      </c>
      <c r="Q963" s="292" t="s">
        <v>14</v>
      </c>
      <c r="R963" s="292" t="str">
        <f>IFERROR(VLOOKUP(F963,[1]Trainingsarten!$A$9:$N$84,14,FALSE),"")</f>
        <v/>
      </c>
      <c r="S963" s="293" t="str">
        <f>IFERROR(L963/J963,"")</f>
        <v/>
      </c>
      <c r="T963" s="362">
        <f>T962+(K963-T962)/7</f>
        <v>35.554003582264649</v>
      </c>
      <c r="U963" s="80">
        <f>U962+(K963-U962)/42</f>
        <v>37.243623451503879</v>
      </c>
      <c r="V963" s="294">
        <f t="shared" si="63"/>
        <v>-3.3276663346787672</v>
      </c>
      <c r="W963" s="297">
        <f t="shared" si="62"/>
        <v>0.95463331135222818</v>
      </c>
    </row>
    <row r="964" spans="2:23" ht="16" thickBot="1" x14ac:dyDescent="0.25">
      <c r="B964" s="29">
        <f>AVERAGE(W958:W964)</f>
        <v>1.0902289533606004</v>
      </c>
      <c r="C964" s="133">
        <v>44052</v>
      </c>
      <c r="D964" s="362">
        <v>108</v>
      </c>
      <c r="E964" s="2135" t="s">
        <v>33</v>
      </c>
      <c r="F964" s="1846" t="s">
        <v>286</v>
      </c>
      <c r="G964" s="1192">
        <v>7.615740740740741E-2</v>
      </c>
      <c r="H964" s="1838">
        <v>20.43</v>
      </c>
      <c r="I964" s="1839">
        <f t="shared" si="61"/>
        <v>3.7277242979641416E-3</v>
      </c>
      <c r="J964" s="534">
        <v>141</v>
      </c>
      <c r="K964" s="1841">
        <v>128</v>
      </c>
      <c r="L964" s="534">
        <v>221.1</v>
      </c>
      <c r="M964" s="1842"/>
      <c r="N964" s="1843">
        <f>IFERROR((L964/67)/(1/(I964*24)/3.6),"")</f>
        <v>1.0628487518355361</v>
      </c>
      <c r="O964" s="2398" t="s">
        <v>287</v>
      </c>
      <c r="P964" s="78">
        <f>IFERROR(VLOOKUP(F964,[1]Trainingsarten!$A$9:$N$84,12,FALSE),"")</f>
        <v>209</v>
      </c>
      <c r="Q964" s="79" t="s">
        <v>14</v>
      </c>
      <c r="R964" s="79">
        <f>IFERROR(VLOOKUP(F964,[1]Trainingsarten!$A$9:$N$84,14,FALSE),"")</f>
        <v>228.8</v>
      </c>
      <c r="S964" s="459">
        <f>IFERROR(L964/J964,"")</f>
        <v>1.5680851063829786</v>
      </c>
      <c r="T964" s="362">
        <f>T963+(K964-T963)/7</f>
        <v>48.760574499083987</v>
      </c>
      <c r="U964" s="80">
        <f>U963+(K964-U963)/42</f>
        <v>39.404489559801405</v>
      </c>
      <c r="V964" s="80">
        <f t="shared" si="63"/>
        <v>1.6896198692392304</v>
      </c>
      <c r="W964" s="82">
        <f t="shared" si="62"/>
        <v>1.2374370292269239</v>
      </c>
    </row>
    <row r="965" spans="2:23" ht="16" thickBot="1" x14ac:dyDescent="0.25">
      <c r="B965" s="1760">
        <f>B958+1</f>
        <v>33</v>
      </c>
      <c r="C965" s="1761">
        <v>44053</v>
      </c>
      <c r="D965" s="1892"/>
      <c r="E965" s="2192"/>
      <c r="F965" s="1897"/>
      <c r="G965" s="1764"/>
      <c r="H965" s="1765" t="str">
        <f>IFERROR(VLOOKUP(F965,[1]Trainingsarten!$A$9:$K$84,10,FALSE),"")</f>
        <v/>
      </c>
      <c r="I965" s="1766" t="str">
        <f t="shared" si="61"/>
        <v/>
      </c>
      <c r="J965" s="1767"/>
      <c r="K965" s="1768" t="str">
        <f>IFERROR(VLOOKUP(F965,[1]Trainingsarten!$A$9:$K$84,11,FALSE),"0")</f>
        <v>0</v>
      </c>
      <c r="L965" s="1767"/>
      <c r="M965" s="1769"/>
      <c r="N965" s="1770" t="str">
        <f>IFERROR((L965/67)/(1/(I965*24)/3.6),"")</f>
        <v/>
      </c>
      <c r="O965" s="2393"/>
      <c r="P965" s="1894" t="str">
        <f>IFERROR(VLOOKUP(F965,[1]Trainingsarten!$A$9:$N$84,12,FALSE),"")</f>
        <v/>
      </c>
      <c r="Q965" s="1772" t="s">
        <v>14</v>
      </c>
      <c r="R965" s="1772" t="str">
        <f>IFERROR(VLOOKUP(F965,[1]Trainingsarten!$A$9:$N$84,14,FALSE),"")</f>
        <v/>
      </c>
      <c r="S965" s="1898" t="str">
        <f>IFERROR(L965/J965,"")</f>
        <v/>
      </c>
      <c r="T965" s="1899">
        <f>T964+(K965-T964)/7</f>
        <v>41.794778142071991</v>
      </c>
      <c r="U965" s="1210">
        <f>U964+(K965-U964)/42</f>
        <v>38.466287427425179</v>
      </c>
      <c r="V965" s="1895">
        <f t="shared" si="63"/>
        <v>-9.3560849392825816</v>
      </c>
      <c r="W965" s="1896">
        <f t="shared" si="62"/>
        <v>1.0865300744431527</v>
      </c>
    </row>
    <row r="966" spans="2:23" ht="15" x14ac:dyDescent="0.2">
      <c r="B966" s="1775" t="s">
        <v>19</v>
      </c>
      <c r="C966" s="1878">
        <v>44054</v>
      </c>
      <c r="D966" s="1876">
        <v>109</v>
      </c>
      <c r="E966" s="2190" t="s">
        <v>33</v>
      </c>
      <c r="F966" s="1879" t="s">
        <v>294</v>
      </c>
      <c r="G966" s="1810">
        <v>3.7418981481481477E-2</v>
      </c>
      <c r="H966" s="1811">
        <v>10.050000000000001</v>
      </c>
      <c r="I966" s="1812">
        <f t="shared" si="61"/>
        <v>3.723281739450893E-3</v>
      </c>
      <c r="J966" s="1813">
        <v>151</v>
      </c>
      <c r="K966" s="1814">
        <v>66</v>
      </c>
      <c r="L966" s="1813">
        <v>216.8</v>
      </c>
      <c r="M966" s="1815"/>
      <c r="N966" s="1816">
        <f>IFERROR((L966/67)/(1/(I966*24)/3.6),"")</f>
        <v>1.0409362144501373</v>
      </c>
      <c r="O966" s="2396" t="s">
        <v>280</v>
      </c>
      <c r="P966" s="291">
        <f>IFERROR(VLOOKUP(F966,[1]Trainingsarten!$A$9:$N$84,12,FALSE),"")</f>
        <v>300</v>
      </c>
      <c r="Q966" s="292" t="s">
        <v>14</v>
      </c>
      <c r="R966" s="292">
        <f>IFERROR(VLOOKUP(F966,[1]Trainingsarten!$A$9:$N$84,14,FALSE),"")</f>
        <v>338</v>
      </c>
      <c r="S966" s="293">
        <f>IFERROR(L966/J966,"")</f>
        <v>1.4357615894039737</v>
      </c>
      <c r="T966" s="362">
        <f>T965+(K966-T965)/7</f>
        <v>45.252666978918846</v>
      </c>
      <c r="U966" s="80">
        <f>U965+(K966-U965)/42</f>
        <v>39.121852012486485</v>
      </c>
      <c r="V966" s="294">
        <f t="shared" si="63"/>
        <v>-3.3284907146468115</v>
      </c>
      <c r="W966" s="297">
        <f t="shared" si="62"/>
        <v>1.1567107550142461</v>
      </c>
    </row>
    <row r="967" spans="2:23" ht="16" thickBot="1" x14ac:dyDescent="0.25">
      <c r="B967" s="24">
        <f>SUM(H965:H971)</f>
        <v>51.41</v>
      </c>
      <c r="C967" s="298">
        <v>44055</v>
      </c>
      <c r="D967" s="295">
        <v>110</v>
      </c>
      <c r="E967" s="2131" t="s">
        <v>33</v>
      </c>
      <c r="F967" s="831" t="s">
        <v>279</v>
      </c>
      <c r="G967" s="1810">
        <v>3.8553240740740742E-2</v>
      </c>
      <c r="H967" s="1811">
        <v>9.7899999999999991</v>
      </c>
      <c r="I967" s="1812">
        <f t="shared" si="61"/>
        <v>3.9380225475731095E-3</v>
      </c>
      <c r="J967" s="1813">
        <v>128</v>
      </c>
      <c r="K967" s="1814">
        <v>57</v>
      </c>
      <c r="L967" s="1813">
        <v>209</v>
      </c>
      <c r="M967" s="1815"/>
      <c r="N967" s="1816">
        <f>IFERROR((L967/67)/(1/(I967*24)/3.6),"")</f>
        <v>1.0613617306724803</v>
      </c>
      <c r="O967" s="2396" t="s">
        <v>269</v>
      </c>
      <c r="P967" s="291">
        <f>IFERROR(VLOOKUP(F967,[1]Trainingsarten!$A$9:$N$84,12,FALSE),"")</f>
        <v>182</v>
      </c>
      <c r="Q967" s="292" t="s">
        <v>14</v>
      </c>
      <c r="R967" s="292">
        <f>IFERROR(VLOOKUP(F967,[1]Trainingsarten!$A$9:$N$84,14,FALSE),"")</f>
        <v>208</v>
      </c>
      <c r="S967" s="293">
        <f>IFERROR(L967/J967,"")</f>
        <v>1.6328125</v>
      </c>
      <c r="T967" s="362">
        <f>T966+(K967-T966)/7</f>
        <v>46.930857410501865</v>
      </c>
      <c r="U967" s="80">
        <f>U966+(K967-U966)/42</f>
        <v>39.547522202665377</v>
      </c>
      <c r="V967" s="294">
        <f t="shared" si="63"/>
        <v>-6.1308149664323608</v>
      </c>
      <c r="W967" s="297">
        <f t="shared" si="62"/>
        <v>1.186695266772968</v>
      </c>
    </row>
    <row r="968" spans="2:23" ht="15" x14ac:dyDescent="0.2">
      <c r="B968" s="26" t="s">
        <v>9</v>
      </c>
      <c r="C968" s="298">
        <v>44056</v>
      </c>
      <c r="D968" s="295"/>
      <c r="E968" s="2131"/>
      <c r="F968" s="831"/>
      <c r="G968" s="1810"/>
      <c r="H968" s="1811" t="str">
        <f>IFERROR(VLOOKUP(F968,[1]Trainingsarten!$A$9:$K$84,10,FALSE),"")</f>
        <v/>
      </c>
      <c r="I968" s="1812" t="str">
        <f t="shared" si="61"/>
        <v/>
      </c>
      <c r="J968" s="1813"/>
      <c r="K968" s="1814" t="str">
        <f>IFERROR(VLOOKUP(F968,[1]Trainingsarten!$A$9:$K$84,11,FALSE),"0")</f>
        <v>0</v>
      </c>
      <c r="L968" s="1813"/>
      <c r="M968" s="1815"/>
      <c r="N968" s="1816" t="str">
        <f>IFERROR((L968/67)/(1/(I968*24)/3.6),"")</f>
        <v/>
      </c>
      <c r="O968" s="2396"/>
      <c r="P968" s="291" t="str">
        <f>IFERROR(VLOOKUP(F968,[1]Trainingsarten!$A$9:$N$84,12,FALSE),"")</f>
        <v/>
      </c>
      <c r="Q968" s="292" t="s">
        <v>14</v>
      </c>
      <c r="R968" s="292" t="str">
        <f>IFERROR(VLOOKUP(F968,[1]Trainingsarten!$A$9:$N$84,14,FALSE),"")</f>
        <v/>
      </c>
      <c r="S968" s="293" t="str">
        <f>IFERROR(L968/J968,"")</f>
        <v/>
      </c>
      <c r="T968" s="362">
        <f>T967+(K968-T967)/7</f>
        <v>40.226449209001601</v>
      </c>
      <c r="U968" s="80">
        <f>U967+(K968-U967)/42</f>
        <v>38.605914531173347</v>
      </c>
      <c r="V968" s="294">
        <f t="shared" si="63"/>
        <v>-7.3833352078364882</v>
      </c>
      <c r="W968" s="297">
        <f t="shared" si="62"/>
        <v>1.0419763318006547</v>
      </c>
    </row>
    <row r="969" spans="2:23" ht="16" thickBot="1" x14ac:dyDescent="0.25">
      <c r="B969" s="27">
        <f>SUM(K965:K971)</f>
        <v>321</v>
      </c>
      <c r="C969" s="298">
        <v>44057</v>
      </c>
      <c r="D969" s="295">
        <v>111</v>
      </c>
      <c r="E969" s="2131" t="s">
        <v>33</v>
      </c>
      <c r="F969" s="831" t="s">
        <v>261</v>
      </c>
      <c r="G969" s="1810">
        <v>3.5590277777777776E-2</v>
      </c>
      <c r="H969" s="1811">
        <v>10.7</v>
      </c>
      <c r="I969" s="1812">
        <f t="shared" si="61"/>
        <v>3.3261941848390449E-3</v>
      </c>
      <c r="J969" s="1813">
        <v>151</v>
      </c>
      <c r="K969" s="1814">
        <v>73</v>
      </c>
      <c r="L969" s="1813">
        <v>241</v>
      </c>
      <c r="M969" s="1815"/>
      <c r="N969" s="1816">
        <f>IFERROR((L969/67)/(1/(I969*24)/3.6),"")</f>
        <v>1.0337215790207841</v>
      </c>
      <c r="O969" s="2396" t="s">
        <v>280</v>
      </c>
      <c r="P969" s="291">
        <f>IFERROR(VLOOKUP(F969,[1]Trainingsarten!$A$9:$N$84,12,FALSE),"")</f>
        <v>248</v>
      </c>
      <c r="Q969" s="292" t="s">
        <v>14</v>
      </c>
      <c r="R969" s="292">
        <f>IFERROR(VLOOKUP(F969,[1]Trainingsarten!$A$9:$N$84,14,FALSE),"")</f>
        <v>273</v>
      </c>
      <c r="S969" s="293">
        <f>IFERROR(L969/J969,"")</f>
        <v>1.5960264900662251</v>
      </c>
      <c r="T969" s="362">
        <f>T968+(K969-T968)/7</f>
        <v>44.908385036287086</v>
      </c>
      <c r="U969" s="80">
        <f>U968+(K969-U968)/42</f>
        <v>39.424821328050172</v>
      </c>
      <c r="V969" s="294">
        <f t="shared" si="63"/>
        <v>-1.6205346778282532</v>
      </c>
      <c r="W969" s="297">
        <f t="shared" si="62"/>
        <v>1.1390891200903286</v>
      </c>
    </row>
    <row r="970" spans="2:23" ht="15" x14ac:dyDescent="0.2">
      <c r="B970" s="28" t="s">
        <v>20</v>
      </c>
      <c r="C970" s="298">
        <v>44058</v>
      </c>
      <c r="D970" s="295"/>
      <c r="E970" s="2131"/>
      <c r="F970" s="831"/>
      <c r="G970" s="1810"/>
      <c r="H970" s="1811" t="str">
        <f>IFERROR(VLOOKUP(F970,[1]Trainingsarten!$A$9:$K$84,10,FALSE),"")</f>
        <v/>
      </c>
      <c r="I970" s="1812" t="str">
        <f t="shared" si="61"/>
        <v/>
      </c>
      <c r="J970" s="1813"/>
      <c r="K970" s="1814" t="str">
        <f>IFERROR(VLOOKUP(F970,[1]Trainingsarten!$A$9:$K$84,11,FALSE),"0")</f>
        <v>0</v>
      </c>
      <c r="L970" s="1813"/>
      <c r="M970" s="1815"/>
      <c r="N970" s="1816" t="str">
        <f>IFERROR((L970/67)/(1/(I970*24)/3.6),"")</f>
        <v/>
      </c>
      <c r="O970" s="2396"/>
      <c r="P970" s="291" t="str">
        <f>IFERROR(VLOOKUP(F970,[1]Trainingsarten!$A$9:$N$84,12,FALSE),"")</f>
        <v/>
      </c>
      <c r="Q970" s="292" t="s">
        <v>14</v>
      </c>
      <c r="R970" s="292" t="str">
        <f>IFERROR(VLOOKUP(F970,[1]Trainingsarten!$A$9:$N$84,14,FALSE),"")</f>
        <v/>
      </c>
      <c r="S970" s="293" t="str">
        <f>IFERROR(L970/J970,"")</f>
        <v/>
      </c>
      <c r="T970" s="362">
        <f>T969+(K970-T969)/7</f>
        <v>38.492901459674648</v>
      </c>
      <c r="U970" s="80">
        <f>U969+(K970-U969)/42</f>
        <v>38.486135105953736</v>
      </c>
      <c r="V970" s="294">
        <f t="shared" si="63"/>
        <v>-5.4835637082369146</v>
      </c>
      <c r="W970" s="297">
        <f t="shared" si="62"/>
        <v>1.0001758127622398</v>
      </c>
    </row>
    <row r="971" spans="2:23" ht="16" thickBot="1" x14ac:dyDescent="0.25">
      <c r="B971" s="29">
        <f>AVERAGE(W965:W971)</f>
        <v>1.1236192734319042</v>
      </c>
      <c r="C971" s="1817">
        <v>44059</v>
      </c>
      <c r="D971" s="1818">
        <v>112</v>
      </c>
      <c r="E971" s="2183" t="s">
        <v>281</v>
      </c>
      <c r="F971" s="1846" t="s">
        <v>288</v>
      </c>
      <c r="G971" s="1820">
        <v>8.0127314814814818E-2</v>
      </c>
      <c r="H971" s="1821">
        <v>20.87</v>
      </c>
      <c r="I971" s="1822">
        <f t="shared" si="61"/>
        <v>3.8393538483380363E-3</v>
      </c>
      <c r="J971" s="1823">
        <v>135</v>
      </c>
      <c r="K971" s="1824">
        <v>125</v>
      </c>
      <c r="L971" s="1823">
        <v>214.7</v>
      </c>
      <c r="M971" s="1825"/>
      <c r="N971" s="1826">
        <f>IFERROR((L971/67)/(1/(I971*24)/3.6),"")</f>
        <v>1.0629898661937081</v>
      </c>
      <c r="O971" s="2397" t="s">
        <v>287</v>
      </c>
      <c r="P971" s="313">
        <f>IFERROR(VLOOKUP(F971,[1]Trainingsarten!$A$9:$N$84,12,FALSE),"")</f>
        <v>209</v>
      </c>
      <c r="Q971" s="314" t="s">
        <v>14</v>
      </c>
      <c r="R971" s="314">
        <f>IFERROR(VLOOKUP(F971,[1]Trainingsarten!$A$9:$N$84,14,FALSE),"")</f>
        <v>228.8</v>
      </c>
      <c r="S971" s="459">
        <f>IFERROR(L971/J971,"")</f>
        <v>1.5903703703703702</v>
      </c>
      <c r="T971" s="354">
        <f>T970+(K971-T970)/7</f>
        <v>50.851058394006841</v>
      </c>
      <c r="U971" s="315">
        <f>U970+(K971-U970)/42</f>
        <v>40.545989032002453</v>
      </c>
      <c r="V971" s="315">
        <f t="shared" si="63"/>
        <v>-6.7663537209128322E-3</v>
      </c>
      <c r="W971" s="317">
        <f t="shared" si="62"/>
        <v>1.2541575531397378</v>
      </c>
    </row>
    <row r="972" spans="2:23" ht="16" thickBot="1" x14ac:dyDescent="0.25">
      <c r="B972" s="1760">
        <f>B965+1</f>
        <v>34</v>
      </c>
      <c r="C972" s="358">
        <v>44060</v>
      </c>
      <c r="D972" s="50"/>
      <c r="E972" s="2134"/>
      <c r="F972" s="1897"/>
      <c r="G972" s="1184"/>
      <c r="H972" s="1185" t="str">
        <f>IFERROR(VLOOKUP(F972,[1]Trainingsarten!$A$9:$K$84,10,FALSE),"")</f>
        <v/>
      </c>
      <c r="I972" s="838" t="str">
        <f t="shared" ref="I972:I1035" si="64">IFERROR(G972/H972,"")</f>
        <v/>
      </c>
      <c r="J972" s="513"/>
      <c r="K972" s="512" t="str">
        <f>IFERROR(VLOOKUP(F972,[1]Trainingsarten!$A$9:$K$84,11,FALSE),"0")</f>
        <v>0</v>
      </c>
      <c r="L972" s="513"/>
      <c r="M972" s="761"/>
      <c r="N972" s="59" t="str">
        <f>IFERROR((L972/67)/(1/(I972*24)/3.6),"")</f>
        <v/>
      </c>
      <c r="O972" s="2355"/>
      <c r="P972" s="319" t="str">
        <f>IFERROR(VLOOKUP(F972,[1]Trainingsarten!$A$9:$N$84,12,FALSE),"")</f>
        <v/>
      </c>
      <c r="Q972" s="61" t="s">
        <v>14</v>
      </c>
      <c r="R972" s="61" t="str">
        <f>IFERROR(VLOOKUP(F972,[1]Trainingsarten!$A$9:$N$84,14,FALSE),"")</f>
        <v/>
      </c>
      <c r="S972" s="1186" t="str">
        <f>IFERROR(L972/J972,"")</f>
        <v/>
      </c>
      <c r="T972" s="2">
        <f>T971+(K972-T971)/7</f>
        <v>43.586621480577293</v>
      </c>
      <c r="U972" s="3">
        <f>U971+(K972-U971)/42</f>
        <v>39.5806083407643</v>
      </c>
      <c r="V972" s="321">
        <f t="shared" si="63"/>
        <v>-10.305069362004389</v>
      </c>
      <c r="W972" s="322">
        <f t="shared" si="62"/>
        <v>1.1012115100739162</v>
      </c>
    </row>
    <row r="973" spans="2:23" ht="15" x14ac:dyDescent="0.2">
      <c r="B973" s="1775" t="s">
        <v>19</v>
      </c>
      <c r="C973" s="298">
        <v>44061</v>
      </c>
      <c r="D973" s="295">
        <v>113</v>
      </c>
      <c r="E973" s="2131" t="s">
        <v>33</v>
      </c>
      <c r="F973" s="831" t="s">
        <v>279</v>
      </c>
      <c r="G973" s="1810">
        <v>3.0023148148148149E-2</v>
      </c>
      <c r="H973" s="1811">
        <v>7.82</v>
      </c>
      <c r="I973" s="1812">
        <f t="shared" si="64"/>
        <v>3.8392772567964386E-3</v>
      </c>
      <c r="J973" s="1813">
        <v>130</v>
      </c>
      <c r="K973" s="1814">
        <v>47</v>
      </c>
      <c r="L973" s="1813">
        <v>215</v>
      </c>
      <c r="M973" s="1815"/>
      <c r="N973" s="1816">
        <f>IFERROR((L973/67)/(1/(I973*24)/3.6),"")</f>
        <v>1.0644539451082187</v>
      </c>
      <c r="O973" s="2396" t="s">
        <v>295</v>
      </c>
      <c r="P973" s="291">
        <f>IFERROR(VLOOKUP(F973,[1]Trainingsarten!$A$9:$N$84,12,FALSE),"")</f>
        <v>182</v>
      </c>
      <c r="Q973" s="292" t="s">
        <v>14</v>
      </c>
      <c r="R973" s="292">
        <f>IFERROR(VLOOKUP(F973,[1]Trainingsarten!$A$9:$N$84,14,FALSE),"")</f>
        <v>208</v>
      </c>
      <c r="S973" s="293">
        <f>IFERROR(L973/J973,"")</f>
        <v>1.6538461538461537</v>
      </c>
      <c r="T973" s="362">
        <f>T972+(K973-T972)/7</f>
        <v>44.074246983351962</v>
      </c>
      <c r="U973" s="80">
        <f>U972+(K973-U972)/42</f>
        <v>39.757260523127051</v>
      </c>
      <c r="V973" s="294">
        <f t="shared" si="63"/>
        <v>-4.0060131398129926</v>
      </c>
      <c r="W973" s="297">
        <f t="shared" si="62"/>
        <v>1.1085835996600846</v>
      </c>
    </row>
    <row r="974" spans="2:23" ht="16" thickBot="1" x14ac:dyDescent="0.25">
      <c r="B974" s="24">
        <f>SUM(H972:H978)</f>
        <v>30.86</v>
      </c>
      <c r="C974" s="298">
        <v>44062</v>
      </c>
      <c r="D974" s="295"/>
      <c r="E974" s="2131"/>
      <c r="F974" s="831"/>
      <c r="G974" s="1810"/>
      <c r="H974" s="1811" t="str">
        <f>IFERROR(VLOOKUP(F974,[1]Trainingsarten!$A$9:$K$84,10,FALSE),"")</f>
        <v/>
      </c>
      <c r="I974" s="1812" t="str">
        <f t="shared" si="64"/>
        <v/>
      </c>
      <c r="J974" s="1813"/>
      <c r="K974" s="1814" t="str">
        <f>IFERROR(VLOOKUP(F974,[1]Trainingsarten!$A$9:$K$84,11,FALSE),"0")</f>
        <v>0</v>
      </c>
      <c r="L974" s="1813"/>
      <c r="M974" s="1815"/>
      <c r="N974" s="1816" t="str">
        <f>IFERROR((L974/67)/(1/(I974*24)/3.6),"")</f>
        <v/>
      </c>
      <c r="O974" s="2396"/>
      <c r="P974" s="291" t="str">
        <f>IFERROR(VLOOKUP(F974,[1]Trainingsarten!$A$9:$N$84,12,FALSE),"")</f>
        <v/>
      </c>
      <c r="Q974" s="292" t="s">
        <v>14</v>
      </c>
      <c r="R974" s="292" t="str">
        <f>IFERROR(VLOOKUP(F974,[1]Trainingsarten!$A$9:$N$84,14,FALSE),"")</f>
        <v/>
      </c>
      <c r="S974" s="293" t="str">
        <f>IFERROR(L974/J974,"")</f>
        <v/>
      </c>
      <c r="T974" s="362">
        <f>T973+(K974-T973)/7</f>
        <v>37.777925985730256</v>
      </c>
      <c r="U974" s="80">
        <f>U973+(K974-U973)/42</f>
        <v>38.810659082100216</v>
      </c>
      <c r="V974" s="294">
        <f t="shared" si="63"/>
        <v>-4.3169864602249106</v>
      </c>
      <c r="W974" s="297">
        <f t="shared" si="62"/>
        <v>0.97339047775031828</v>
      </c>
    </row>
    <row r="975" spans="2:23" ht="15" x14ac:dyDescent="0.2">
      <c r="B975" s="26" t="s">
        <v>9</v>
      </c>
      <c r="C975" s="298">
        <v>44063</v>
      </c>
      <c r="D975" s="295">
        <v>114</v>
      </c>
      <c r="E975" s="2131" t="s">
        <v>33</v>
      </c>
      <c r="F975" s="831" t="s">
        <v>271</v>
      </c>
      <c r="G975" s="1810">
        <v>3.5486111111111114E-2</v>
      </c>
      <c r="H975" s="1811">
        <v>9.67</v>
      </c>
      <c r="I975" s="1812">
        <f t="shared" si="64"/>
        <v>3.6697115937033209E-3</v>
      </c>
      <c r="J975" s="1813">
        <v>143</v>
      </c>
      <c r="K975" s="1814">
        <v>60</v>
      </c>
      <c r="L975" s="1813">
        <v>224</v>
      </c>
      <c r="M975" s="1815"/>
      <c r="N975" s="1816">
        <f>IFERROR((L975/67)/(1/(I975*24)/3.6),"")</f>
        <v>1.0600317955208445</v>
      </c>
      <c r="O975" s="2396" t="s">
        <v>295</v>
      </c>
      <c r="P975" s="291">
        <f>IFERROR(VLOOKUP(F975,[1]Trainingsarten!$A$9:$N$84,12,FALSE),"")</f>
        <v>209</v>
      </c>
      <c r="Q975" s="292" t="s">
        <v>14</v>
      </c>
      <c r="R975" s="292">
        <f>IFERROR(VLOOKUP(F975,[1]Trainingsarten!$A$9:$N$84,14,FALSE),"")</f>
        <v>228.8</v>
      </c>
      <c r="S975" s="293">
        <f>IFERROR(L975/J975,"")</f>
        <v>1.5664335664335665</v>
      </c>
      <c r="T975" s="362">
        <f>T974+(K975-T974)/7</f>
        <v>40.95250798776879</v>
      </c>
      <c r="U975" s="80">
        <f>U974+(K975-U974)/42</f>
        <v>39.31516719919307</v>
      </c>
      <c r="V975" s="294">
        <f t="shared" si="63"/>
        <v>1.0327330963699595</v>
      </c>
      <c r="W975" s="297">
        <f t="shared" si="62"/>
        <v>1.0416465426760115</v>
      </c>
    </row>
    <row r="976" spans="2:23" ht="16" thickBot="1" x14ac:dyDescent="0.25">
      <c r="B976" s="27">
        <f>SUM(K972:K978)</f>
        <v>190</v>
      </c>
      <c r="C976" s="298">
        <v>44064</v>
      </c>
      <c r="D976" s="295"/>
      <c r="E976" s="2131"/>
      <c r="F976" s="831"/>
      <c r="G976" s="1810"/>
      <c r="H976" s="1811" t="str">
        <f>IFERROR(VLOOKUP(F976,[1]Trainingsarten!$A$9:$K$84,10,FALSE),"")</f>
        <v/>
      </c>
      <c r="I976" s="1812" t="str">
        <f t="shared" si="64"/>
        <v/>
      </c>
      <c r="J976" s="1813"/>
      <c r="K976" s="1814" t="str">
        <f>IFERROR(VLOOKUP(F976,[1]Trainingsarten!$A$9:$K$84,11,FALSE),"0")</f>
        <v>0</v>
      </c>
      <c r="L976" s="1813"/>
      <c r="M976" s="1815"/>
      <c r="N976" s="1816" t="str">
        <f>IFERROR((L976/67)/(1/(I976*24)/3.6),"")</f>
        <v/>
      </c>
      <c r="O976" s="2396"/>
      <c r="P976" s="291" t="str">
        <f>IFERROR(VLOOKUP(F976,[1]Trainingsarten!$A$9:$N$84,12,FALSE),"")</f>
        <v/>
      </c>
      <c r="Q976" s="292" t="s">
        <v>14</v>
      </c>
      <c r="R976" s="292" t="str">
        <f>IFERROR(VLOOKUP(F976,[1]Trainingsarten!$A$9:$N$84,14,FALSE),"")</f>
        <v/>
      </c>
      <c r="S976" s="293" t="str">
        <f>IFERROR(L976/J976,"")</f>
        <v/>
      </c>
      <c r="T976" s="362">
        <f>T975+(K976-T975)/7</f>
        <v>35.102149703801821</v>
      </c>
      <c r="U976" s="80">
        <f>U975+(K976-U975)/42</f>
        <v>38.379091789688474</v>
      </c>
      <c r="V976" s="294">
        <f t="shared" si="63"/>
        <v>-1.6373407885757203</v>
      </c>
      <c r="W976" s="297">
        <f t="shared" si="62"/>
        <v>0.91461647649601008</v>
      </c>
    </row>
    <row r="977" spans="2:23" ht="15" x14ac:dyDescent="0.2">
      <c r="B977" s="28" t="s">
        <v>20</v>
      </c>
      <c r="C977" s="298">
        <v>44065</v>
      </c>
      <c r="D977" s="295">
        <v>115</v>
      </c>
      <c r="E977" s="2131" t="s">
        <v>33</v>
      </c>
      <c r="F977" s="831" t="s">
        <v>278</v>
      </c>
      <c r="G977" s="1810">
        <v>5.2847222222222219E-2</v>
      </c>
      <c r="H977" s="1811">
        <v>13.37</v>
      </c>
      <c r="I977" s="1812">
        <f t="shared" si="64"/>
        <v>3.9526718191639654E-3</v>
      </c>
      <c r="J977" s="1813">
        <v>133</v>
      </c>
      <c r="K977" s="1814">
        <v>83</v>
      </c>
      <c r="L977" s="1813">
        <v>213</v>
      </c>
      <c r="M977" s="1815"/>
      <c r="N977" s="1816">
        <f>IFERROR((L977/67)/(1/(I977*24)/3.6),"")</f>
        <v>1.0856986570513179</v>
      </c>
      <c r="O977" s="2396" t="s">
        <v>269</v>
      </c>
      <c r="P977" s="291">
        <f>IFERROR(VLOOKUP(F977,[1]Trainingsarten!$A$9:$N$84,12,FALSE),"")</f>
        <v>209</v>
      </c>
      <c r="Q977" s="292" t="s">
        <v>14</v>
      </c>
      <c r="R977" s="292">
        <f>IFERROR(VLOOKUP(F977,[1]Trainingsarten!$A$9:$N$84,14,FALSE),"")</f>
        <v>228.8</v>
      </c>
      <c r="S977" s="293">
        <f>IFERROR(L977/J977,"")</f>
        <v>1.6015037593984962</v>
      </c>
      <c r="T977" s="362">
        <f>T976+(K977-T976)/7</f>
        <v>41.944699746115845</v>
      </c>
      <c r="U977" s="80">
        <f>U976+(K977-U976)/42</f>
        <v>39.441494366124459</v>
      </c>
      <c r="V977" s="294">
        <f t="shared" si="63"/>
        <v>3.2769420858866525</v>
      </c>
      <c r="W977" s="297">
        <f t="shared" si="62"/>
        <v>1.0634662915343629</v>
      </c>
    </row>
    <row r="978" spans="2:23" ht="16" thickBot="1" x14ac:dyDescent="0.25">
      <c r="B978" s="29">
        <f>AVERAGE(W972:W978)</f>
        <v>1.0195271683660485</v>
      </c>
      <c r="C978" s="133">
        <v>44066</v>
      </c>
      <c r="D978" s="362"/>
      <c r="E978" s="2135"/>
      <c r="F978" s="1846"/>
      <c r="G978" s="1192"/>
      <c r="H978" s="1838" t="str">
        <f>IFERROR(VLOOKUP(F978,[1]Trainingsarten!$A$9:$K$84,10,FALSE),"")</f>
        <v/>
      </c>
      <c r="I978" s="1839" t="str">
        <f t="shared" si="64"/>
        <v/>
      </c>
      <c r="J978" s="534"/>
      <c r="K978" s="1841" t="str">
        <f>IFERROR(VLOOKUP(F978,[1]Trainingsarten!$A$9:$K$84,11,FALSE),"0")</f>
        <v>0</v>
      </c>
      <c r="L978" s="534"/>
      <c r="M978" s="1842"/>
      <c r="N978" s="1843" t="str">
        <f>IFERROR((L978/67)/(1/(I978*24)/3.6),"")</f>
        <v/>
      </c>
      <c r="O978" s="2398"/>
      <c r="P978" s="78" t="str">
        <f>IFERROR(VLOOKUP(F978,[1]Trainingsarten!$A$9:$N$84,12,FALSE),"")</f>
        <v/>
      </c>
      <c r="Q978" s="79" t="s">
        <v>14</v>
      </c>
      <c r="R978" s="79" t="str">
        <f>IFERROR(VLOOKUP(F978,[1]Trainingsarten!$A$9:$N$84,14,FALSE),"")</f>
        <v/>
      </c>
      <c r="S978" s="459" t="str">
        <f>IFERROR(L978/J978,"")</f>
        <v/>
      </c>
      <c r="T978" s="362">
        <f>T977+(K978-T977)/7</f>
        <v>35.952599782385008</v>
      </c>
      <c r="U978" s="80">
        <f>U977+(K978-U977)/42</f>
        <v>38.502411166931019</v>
      </c>
      <c r="V978" s="80">
        <f t="shared" si="63"/>
        <v>-2.5032053799913854</v>
      </c>
      <c r="W978" s="82">
        <f t="shared" si="62"/>
        <v>0.93377528037163571</v>
      </c>
    </row>
    <row r="979" spans="2:23" ht="16" thickBot="1" x14ac:dyDescent="0.25">
      <c r="B979" s="1760">
        <f>B972+1</f>
        <v>35</v>
      </c>
      <c r="C979" s="1761">
        <v>44067</v>
      </c>
      <c r="D979" s="1892"/>
      <c r="E979" s="2192"/>
      <c r="F979" s="1897"/>
      <c r="G979" s="1764"/>
      <c r="H979" s="1765" t="str">
        <f>IFERROR(VLOOKUP(F979,[1]Trainingsarten!$A$9:$K$84,10,FALSE),"")</f>
        <v/>
      </c>
      <c r="I979" s="1766" t="str">
        <f t="shared" si="64"/>
        <v/>
      </c>
      <c r="J979" s="1767"/>
      <c r="K979" s="1768" t="str">
        <f>IFERROR(VLOOKUP(F979,[1]Trainingsarten!$A$9:$K$84,11,FALSE),"0")</f>
        <v>0</v>
      </c>
      <c r="L979" s="1767"/>
      <c r="M979" s="1769"/>
      <c r="N979" s="1770" t="str">
        <f>IFERROR((L979/67)/(1/(I979*24)/3.6),"")</f>
        <v/>
      </c>
      <c r="O979" s="2393"/>
      <c r="P979" s="1894" t="str">
        <f>IFERROR(VLOOKUP(F979,[1]Trainingsarten!$A$9:$N$84,12,FALSE),"")</f>
        <v/>
      </c>
      <c r="Q979" s="1772" t="s">
        <v>14</v>
      </c>
      <c r="R979" s="1772" t="str">
        <f>IFERROR(VLOOKUP(F979,[1]Trainingsarten!$A$9:$N$84,14,FALSE),"")</f>
        <v/>
      </c>
      <c r="S979" s="1186" t="str">
        <f>IFERROR(L979/J979,"")</f>
        <v/>
      </c>
      <c r="T979" s="1209">
        <f>T978+(K979-T978)/7</f>
        <v>30.816514099187149</v>
      </c>
      <c r="U979" s="1210">
        <f>U978+(K979-U978)/42</f>
        <v>37.585687091527902</v>
      </c>
      <c r="V979" s="1895">
        <f t="shared" si="63"/>
        <v>2.5498113845460111</v>
      </c>
      <c r="W979" s="1896">
        <f t="shared" si="62"/>
        <v>0.8199002461799727</v>
      </c>
    </row>
    <row r="980" spans="2:23" ht="15" x14ac:dyDescent="0.2">
      <c r="B980" s="1775" t="s">
        <v>19</v>
      </c>
      <c r="C980" s="298">
        <v>44068</v>
      </c>
      <c r="D980" s="295">
        <v>116</v>
      </c>
      <c r="E980" s="2131" t="s">
        <v>33</v>
      </c>
      <c r="F980" s="831" t="s">
        <v>271</v>
      </c>
      <c r="G980" s="1810">
        <v>3.7800925925925925E-2</v>
      </c>
      <c r="H980" s="1811">
        <v>10.210000000000001</v>
      </c>
      <c r="I980" s="1812">
        <f t="shared" si="64"/>
        <v>3.7023433815794242E-3</v>
      </c>
      <c r="J980" s="1813">
        <v>139</v>
      </c>
      <c r="K980" s="1814">
        <v>64</v>
      </c>
      <c r="L980" s="1813">
        <v>223</v>
      </c>
      <c r="M980" s="1815"/>
      <c r="N980" s="1816">
        <f>IFERROR((L980/67)/(1/(I980*24)/3.6),"")</f>
        <v>1.0646834388293596</v>
      </c>
      <c r="O980" s="2396" t="s">
        <v>269</v>
      </c>
      <c r="P980" s="291">
        <f>IFERROR(VLOOKUP(F980,[1]Trainingsarten!$A$9:$N$84,12,FALSE),"")</f>
        <v>209</v>
      </c>
      <c r="Q980" s="292" t="s">
        <v>14</v>
      </c>
      <c r="R980" s="292">
        <f>IFERROR(VLOOKUP(F980,[1]Trainingsarten!$A$9:$N$84,14,FALSE),"")</f>
        <v>228.8</v>
      </c>
      <c r="S980" s="293">
        <f>IFERROR(L980/J980,"")</f>
        <v>1.6043165467625899</v>
      </c>
      <c r="T980" s="362">
        <f>T979+(K980-T979)/7</f>
        <v>35.557012085017554</v>
      </c>
      <c r="U980" s="80">
        <f>U979+(K980-U979)/42</f>
        <v>38.21459930363438</v>
      </c>
      <c r="V980" s="294">
        <f t="shared" si="63"/>
        <v>6.7691729923407529</v>
      </c>
      <c r="W980" s="297">
        <f t="shared" si="62"/>
        <v>0.93045623225037777</v>
      </c>
    </row>
    <row r="981" spans="2:23" ht="16" thickBot="1" x14ac:dyDescent="0.25">
      <c r="B981" s="24">
        <f>SUM(H979:H985)</f>
        <v>50.99</v>
      </c>
      <c r="C981" s="298">
        <v>44069</v>
      </c>
      <c r="D981" s="295"/>
      <c r="E981" s="2131"/>
      <c r="F981" s="831"/>
      <c r="G981" s="1810"/>
      <c r="H981" s="1811" t="str">
        <f>IFERROR(VLOOKUP(F981,[1]Trainingsarten!$A$9:$K$84,10,FALSE),"")</f>
        <v/>
      </c>
      <c r="I981" s="1812" t="str">
        <f t="shared" si="64"/>
        <v/>
      </c>
      <c r="J981" s="1813"/>
      <c r="K981" s="1814" t="str">
        <f>IFERROR(VLOOKUP(F981,[1]Trainingsarten!$A$9:$K$84,11,FALSE),"0")</f>
        <v>0</v>
      </c>
      <c r="L981" s="1813"/>
      <c r="M981" s="1815"/>
      <c r="N981" s="1816" t="str">
        <f>IFERROR((L981/67)/(1/(I981*24)/3.6),"")</f>
        <v/>
      </c>
      <c r="O981" s="2396"/>
      <c r="P981" s="291" t="str">
        <f>IFERROR(VLOOKUP(F981,[1]Trainingsarten!$A$9:$N$84,12,FALSE),"")</f>
        <v/>
      </c>
      <c r="Q981" s="292" t="s">
        <v>14</v>
      </c>
      <c r="R981" s="292" t="str">
        <f>IFERROR(VLOOKUP(F981,[1]Trainingsarten!$A$9:$N$84,14,FALSE),"")</f>
        <v/>
      </c>
      <c r="S981" s="293" t="str">
        <f>IFERROR(L981/J981,"")</f>
        <v/>
      </c>
      <c r="T981" s="362">
        <f>T980+(K981-T980)/7</f>
        <v>30.477438930015047</v>
      </c>
      <c r="U981" s="80">
        <f>U980+(K981-U980)/42</f>
        <v>37.304727891643083</v>
      </c>
      <c r="V981" s="294">
        <f t="shared" si="63"/>
        <v>2.6575872186168255</v>
      </c>
      <c r="W981" s="297">
        <f t="shared" si="62"/>
        <v>0.81698596002472201</v>
      </c>
    </row>
    <row r="982" spans="2:23" ht="15" x14ac:dyDescent="0.2">
      <c r="B982" s="26" t="s">
        <v>9</v>
      </c>
      <c r="C982" s="298">
        <v>44070</v>
      </c>
      <c r="D982" s="295">
        <v>117</v>
      </c>
      <c r="E982" s="2131" t="s">
        <v>33</v>
      </c>
      <c r="F982" s="831" t="s">
        <v>296</v>
      </c>
      <c r="G982" s="1810">
        <v>3.5104166666666665E-2</v>
      </c>
      <c r="H982" s="1811">
        <v>10</v>
      </c>
      <c r="I982" s="1812">
        <f t="shared" si="64"/>
        <v>3.5104166666666665E-3</v>
      </c>
      <c r="J982" s="1813">
        <v>148</v>
      </c>
      <c r="K982" s="1814">
        <v>68</v>
      </c>
      <c r="L982" s="1813">
        <v>229</v>
      </c>
      <c r="M982" s="1815"/>
      <c r="N982" s="1816">
        <f>IFERROR((L982/67)/(1/(I982*24)/3.6),"")</f>
        <v>1.03665223880597</v>
      </c>
      <c r="O982" s="2396" t="s">
        <v>280</v>
      </c>
      <c r="P982" s="291" t="str">
        <f>IFERROR(VLOOKUP(F982,[1]Trainingsarten!$A$9:$N$84,12,FALSE),"")</f>
        <v/>
      </c>
      <c r="Q982" s="292" t="s">
        <v>14</v>
      </c>
      <c r="R982" s="292" t="str">
        <f>IFERROR(VLOOKUP(F982,[1]Trainingsarten!$A$9:$N$84,14,FALSE),"")</f>
        <v/>
      </c>
      <c r="S982" s="293">
        <f>IFERROR(L982/J982,"")</f>
        <v>1.5472972972972974</v>
      </c>
      <c r="T982" s="362">
        <f>T981+(K982-T981)/7</f>
        <v>35.837804797155755</v>
      </c>
      <c r="U982" s="80">
        <f>U981+(K982-U981)/42</f>
        <v>38.035567703746821</v>
      </c>
      <c r="V982" s="294">
        <f t="shared" si="63"/>
        <v>6.8272889616280352</v>
      </c>
      <c r="W982" s="297">
        <f t="shared" si="62"/>
        <v>0.94221821733517686</v>
      </c>
    </row>
    <row r="983" spans="2:23" ht="16" thickBot="1" x14ac:dyDescent="0.25">
      <c r="B983" s="27">
        <f>SUM(K979:K985)</f>
        <v>320</v>
      </c>
      <c r="C983" s="298">
        <v>44071</v>
      </c>
      <c r="D983" s="295">
        <v>118</v>
      </c>
      <c r="E983" s="2131" t="s">
        <v>33</v>
      </c>
      <c r="F983" s="831" t="s">
        <v>279</v>
      </c>
      <c r="G983" s="1810">
        <v>3.9618055555555552E-2</v>
      </c>
      <c r="H983" s="1811">
        <v>10.06</v>
      </c>
      <c r="I983" s="1812">
        <f t="shared" si="64"/>
        <v>3.9381764965760986E-3</v>
      </c>
      <c r="J983" s="1813">
        <v>134</v>
      </c>
      <c r="K983" s="1814">
        <v>60</v>
      </c>
      <c r="L983" s="1813">
        <v>211</v>
      </c>
      <c r="M983" s="1815"/>
      <c r="N983" s="1816">
        <f>IFERROR((L983/67)/(1/(I983*24)/3.6),"")</f>
        <v>1.0715601910922523</v>
      </c>
      <c r="O983" s="2396" t="s">
        <v>295</v>
      </c>
      <c r="P983" s="291">
        <f>IFERROR(VLOOKUP(F983,[1]Trainingsarten!$A$9:$N$84,12,FALSE),"")</f>
        <v>182</v>
      </c>
      <c r="Q983" s="292" t="s">
        <v>14</v>
      </c>
      <c r="R983" s="292">
        <f>IFERROR(VLOOKUP(F983,[1]Trainingsarten!$A$9:$N$84,14,FALSE),"")</f>
        <v>208</v>
      </c>
      <c r="S983" s="293">
        <f>IFERROR(L983/J983,"")</f>
        <v>1.5746268656716418</v>
      </c>
      <c r="T983" s="362">
        <f>T982+(K983-T982)/7</f>
        <v>39.289546968990649</v>
      </c>
      <c r="U983" s="80">
        <f>U982+(K983-U982)/42</f>
        <v>38.558530377467136</v>
      </c>
      <c r="V983" s="294">
        <f t="shared" si="63"/>
        <v>2.1977629065910662</v>
      </c>
      <c r="W983" s="297">
        <f t="shared" si="62"/>
        <v>1.0189586217204665</v>
      </c>
    </row>
    <row r="984" spans="2:23" ht="15" x14ac:dyDescent="0.2">
      <c r="B984" s="28" t="s">
        <v>20</v>
      </c>
      <c r="C984" s="298">
        <v>44072</v>
      </c>
      <c r="D984" s="295"/>
      <c r="E984" s="2131"/>
      <c r="F984" s="831"/>
      <c r="G984" s="1810"/>
      <c r="H984" s="1811" t="str">
        <f>IFERROR(VLOOKUP(F984,[1]Trainingsarten!$A$9:$K$84,10,FALSE),"")</f>
        <v/>
      </c>
      <c r="I984" s="1812" t="str">
        <f t="shared" si="64"/>
        <v/>
      </c>
      <c r="J984" s="1813"/>
      <c r="K984" s="1814" t="str">
        <f>IFERROR(VLOOKUP(F984,[1]Trainingsarten!$A$9:$K$84,11,FALSE),"0")</f>
        <v>0</v>
      </c>
      <c r="L984" s="1813"/>
      <c r="M984" s="1815"/>
      <c r="N984" s="1816" t="str">
        <f>IFERROR((L984/67)/(1/(I984*24)/3.6),"")</f>
        <v/>
      </c>
      <c r="O984" s="2396"/>
      <c r="P984" s="291" t="str">
        <f>IFERROR(VLOOKUP(F984,[1]Trainingsarten!$A$9:$N$84,12,FALSE),"")</f>
        <v/>
      </c>
      <c r="Q984" s="292" t="s">
        <v>14</v>
      </c>
      <c r="R984" s="292" t="str">
        <f>IFERROR(VLOOKUP(F984,[1]Trainingsarten!$A$9:$N$84,14,FALSE),"")</f>
        <v/>
      </c>
      <c r="S984" s="293" t="str">
        <f>IFERROR(L984/J984,"")</f>
        <v/>
      </c>
      <c r="T984" s="362">
        <f>T983+(K984-T983)/7</f>
        <v>33.676754544849125</v>
      </c>
      <c r="U984" s="80">
        <f>U983+(K984-U983)/42</f>
        <v>37.640470130384585</v>
      </c>
      <c r="V984" s="294">
        <f t="shared" si="63"/>
        <v>-0.73101659152351317</v>
      </c>
      <c r="W984" s="297">
        <f t="shared" si="62"/>
        <v>0.89469537516918995</v>
      </c>
    </row>
    <row r="985" spans="2:23" ht="16" thickBot="1" x14ac:dyDescent="0.25">
      <c r="B985" s="29">
        <f>AVERAGE(W979:W985)</f>
        <v>0.94402390520867629</v>
      </c>
      <c r="C985" s="1817">
        <v>44073</v>
      </c>
      <c r="D985" s="1818">
        <v>119</v>
      </c>
      <c r="E985" s="2183" t="s">
        <v>33</v>
      </c>
      <c r="F985" s="1846" t="s">
        <v>286</v>
      </c>
      <c r="G985" s="1820">
        <v>7.6967592592592601E-2</v>
      </c>
      <c r="H985" s="1821">
        <v>20.72</v>
      </c>
      <c r="I985" s="1822">
        <f t="shared" si="64"/>
        <v>3.7146521521521526E-3</v>
      </c>
      <c r="J985" s="1823">
        <v>142</v>
      </c>
      <c r="K985" s="1824">
        <v>128</v>
      </c>
      <c r="L985" s="1823">
        <v>222</v>
      </c>
      <c r="M985" s="1825"/>
      <c r="N985" s="1826">
        <f>IFERROR((L985/67)/(1/(I985*24)/3.6),"")</f>
        <v>1.0634328358208955</v>
      </c>
      <c r="O985" s="2397" t="s">
        <v>287</v>
      </c>
      <c r="P985" s="313">
        <f>IFERROR(VLOOKUP(F985,[1]Trainingsarten!$A$9:$N$84,12,FALSE),"")</f>
        <v>209</v>
      </c>
      <c r="Q985" s="314" t="s">
        <v>14</v>
      </c>
      <c r="R985" s="314">
        <f>IFERROR(VLOOKUP(F985,[1]Trainingsarten!$A$9:$N$84,14,FALSE),"")</f>
        <v>228.8</v>
      </c>
      <c r="S985" s="459">
        <f>IFERROR(L985/J985,"")</f>
        <v>1.5633802816901408</v>
      </c>
      <c r="T985" s="354">
        <f>T984+(K985-T984)/7</f>
        <v>47.151503895584966</v>
      </c>
      <c r="U985" s="315">
        <f>U984+(K985-U984)/42</f>
        <v>39.79188750823257</v>
      </c>
      <c r="V985" s="315">
        <f t="shared" si="63"/>
        <v>3.9637155855354607</v>
      </c>
      <c r="W985" s="317">
        <f t="shared" si="62"/>
        <v>1.1849526837808275</v>
      </c>
    </row>
    <row r="986" spans="2:23" ht="16" thickBot="1" x14ac:dyDescent="0.25">
      <c r="B986" s="1760">
        <f>B979+1</f>
        <v>36</v>
      </c>
      <c r="C986" s="358">
        <v>44074</v>
      </c>
      <c r="D986" s="1835"/>
      <c r="E986" s="2134"/>
      <c r="F986" s="1897"/>
      <c r="G986" s="1184"/>
      <c r="H986" s="1185" t="str">
        <f>IFERROR(VLOOKUP(F986,[1]Trainingsarten!$A$9:$K$84,10,FALSE),"")</f>
        <v/>
      </c>
      <c r="I986" s="838" t="str">
        <f t="shared" si="64"/>
        <v/>
      </c>
      <c r="J986" s="513"/>
      <c r="K986" s="512" t="str">
        <f>IFERROR(VLOOKUP(F986,[1]Trainingsarten!$A$9:$K$84,11,FALSE),"0")</f>
        <v>0</v>
      </c>
      <c r="L986" s="513"/>
      <c r="M986" s="761"/>
      <c r="N986" s="59" t="str">
        <f>IFERROR((L986/67)/(1/(I986*24)/3.6),"")</f>
        <v/>
      </c>
      <c r="O986" s="2355"/>
      <c r="P986" s="319" t="str">
        <f>IFERROR(VLOOKUP(F986,[1]Trainingsarten!$A$9:$N$84,12,FALSE),"")</f>
        <v/>
      </c>
      <c r="Q986" s="61" t="s">
        <v>14</v>
      </c>
      <c r="R986" s="61" t="str">
        <f>IFERROR(VLOOKUP(F986,[1]Trainingsarten!$A$9:$N$84,14,FALSE),"")</f>
        <v/>
      </c>
      <c r="S986" s="1186" t="str">
        <f>IFERROR(L986/J986,"")</f>
        <v/>
      </c>
      <c r="T986" s="2">
        <f>T985+(K986-T985)/7</f>
        <v>40.415574767644259</v>
      </c>
      <c r="U986" s="3">
        <f>U985+(K986-U985)/42</f>
        <v>38.844461615179412</v>
      </c>
      <c r="V986" s="321">
        <f t="shared" si="63"/>
        <v>-7.3596163873523963</v>
      </c>
      <c r="W986" s="322">
        <f t="shared" si="62"/>
        <v>1.0404462589295072</v>
      </c>
    </row>
    <row r="987" spans="2:23" ht="15" x14ac:dyDescent="0.2">
      <c r="B987" s="1775" t="s">
        <v>19</v>
      </c>
      <c r="C987" s="298">
        <v>44075</v>
      </c>
      <c r="D987" s="295">
        <v>120</v>
      </c>
      <c r="E987" s="2131" t="s">
        <v>33</v>
      </c>
      <c r="F987" s="831" t="s">
        <v>271</v>
      </c>
      <c r="G987" s="1810">
        <v>3.6608796296296299E-2</v>
      </c>
      <c r="H987" s="1811">
        <v>10.220000000000001</v>
      </c>
      <c r="I987" s="1812">
        <f t="shared" si="64"/>
        <v>3.5820740015945498E-3</v>
      </c>
      <c r="J987" s="1813">
        <v>140</v>
      </c>
      <c r="K987" s="1814">
        <v>65</v>
      </c>
      <c r="L987" s="1813">
        <v>229</v>
      </c>
      <c r="M987" s="1815"/>
      <c r="N987" s="1816">
        <f>IFERROR((L987/67)/(1/(I987*24)/3.6),"")</f>
        <v>1.0578131845664049</v>
      </c>
      <c r="O987" s="2396" t="s">
        <v>269</v>
      </c>
      <c r="P987" s="291">
        <f>IFERROR(VLOOKUP(F987,[1]Trainingsarten!$A$9:$N$84,12,FALSE),"")</f>
        <v>209</v>
      </c>
      <c r="Q987" s="292" t="s">
        <v>14</v>
      </c>
      <c r="R987" s="292">
        <f>IFERROR(VLOOKUP(F987,[1]Trainingsarten!$A$9:$N$84,14,FALSE),"")</f>
        <v>228.8</v>
      </c>
      <c r="S987" s="293">
        <f>IFERROR(L987/J987,"")</f>
        <v>1.6357142857142857</v>
      </c>
      <c r="T987" s="362">
        <f>T986+(K987-T986)/7</f>
        <v>43.927635515123647</v>
      </c>
      <c r="U987" s="80">
        <f>U986+(K987-U986)/42</f>
        <v>39.467212529103712</v>
      </c>
      <c r="V987" s="294">
        <f>U986-T986</f>
        <v>-1.5711131524648465</v>
      </c>
      <c r="W987" s="297">
        <f t="shared" si="62"/>
        <v>1.1130159111878184</v>
      </c>
    </row>
    <row r="988" spans="2:23" ht="16" thickBot="1" x14ac:dyDescent="0.25">
      <c r="B988" s="24">
        <f>SUM(H986:H992)</f>
        <v>54.65</v>
      </c>
      <c r="C988" s="298">
        <v>44076</v>
      </c>
      <c r="D988" s="295"/>
      <c r="E988" s="2131"/>
      <c r="F988" s="831"/>
      <c r="G988" s="1810"/>
      <c r="H988" s="1811" t="str">
        <f>IFERROR(VLOOKUP(F988,[1]Trainingsarten!$A$9:$K$84,10,FALSE),"")</f>
        <v/>
      </c>
      <c r="I988" s="1812" t="str">
        <f t="shared" si="64"/>
        <v/>
      </c>
      <c r="J988" s="1813"/>
      <c r="K988" s="1814" t="str">
        <f>IFERROR(VLOOKUP(F988,[1]Trainingsarten!$A$9:$K$84,11,FALSE),"0")</f>
        <v>0</v>
      </c>
      <c r="L988" s="1813"/>
      <c r="M988" s="1815"/>
      <c r="N988" s="1816" t="str">
        <f>IFERROR((L988/67)/(1/(I988*24)/3.6),"")</f>
        <v/>
      </c>
      <c r="O988" s="2396"/>
      <c r="P988" s="291" t="str">
        <f>IFERROR(VLOOKUP(F988,[1]Trainingsarten!$A$9:$N$84,12,FALSE),"")</f>
        <v/>
      </c>
      <c r="Q988" s="292" t="s">
        <v>14</v>
      </c>
      <c r="R988" s="292" t="str">
        <f>IFERROR(VLOOKUP(F988,[1]Trainingsarten!$A$9:$N$84,14,FALSE),"")</f>
        <v/>
      </c>
      <c r="S988" s="293" t="str">
        <f>IFERROR(L988/J988,"")</f>
        <v/>
      </c>
      <c r="T988" s="362">
        <f>T987+(K988-T987)/7</f>
        <v>37.652259012963128</v>
      </c>
      <c r="U988" s="80">
        <f>U987+(K988-U987)/42</f>
        <v>38.527516992696484</v>
      </c>
      <c r="V988" s="294">
        <f t="shared" si="63"/>
        <v>-4.4604229860199354</v>
      </c>
      <c r="W988" s="297">
        <f t="shared" si="62"/>
        <v>0.97728226348198677</v>
      </c>
    </row>
    <row r="989" spans="2:23" ht="15" x14ac:dyDescent="0.2">
      <c r="B989" s="26" t="s">
        <v>9</v>
      </c>
      <c r="C989" s="298">
        <v>44077</v>
      </c>
      <c r="D989" s="295">
        <v>121</v>
      </c>
      <c r="E989" s="2131" t="s">
        <v>33</v>
      </c>
      <c r="F989" s="831" t="s">
        <v>166</v>
      </c>
      <c r="G989" s="1810">
        <v>3.7812500000000006E-2</v>
      </c>
      <c r="H989" s="1811">
        <v>10.57</v>
      </c>
      <c r="I989" s="1812">
        <f t="shared" si="64"/>
        <v>3.5773415326395461E-3</v>
      </c>
      <c r="J989" s="1813">
        <v>148</v>
      </c>
      <c r="K989" s="1814">
        <v>72</v>
      </c>
      <c r="L989" s="1813">
        <v>224</v>
      </c>
      <c r="M989" s="1815"/>
      <c r="N989" s="1816">
        <f>IFERROR((L989/67)/(1/(I989*24)/3.6),"")</f>
        <v>1.033349807255115</v>
      </c>
      <c r="O989" s="2396" t="s">
        <v>280</v>
      </c>
      <c r="P989" s="291" t="str">
        <f>IFERROR(VLOOKUP(F989,[1]Trainingsarten!$A$9:$N$84,12,FALSE),"")</f>
        <v/>
      </c>
      <c r="Q989" s="292" t="s">
        <v>14</v>
      </c>
      <c r="R989" s="292" t="str">
        <f>IFERROR(VLOOKUP(F989,[1]Trainingsarten!$A$9:$N$84,14,FALSE),"")</f>
        <v/>
      </c>
      <c r="S989" s="293">
        <f>IFERROR(L989/J989,"")</f>
        <v>1.5135135135135136</v>
      </c>
      <c r="T989" s="362">
        <f>T988+(K989-T988)/7</f>
        <v>42.559079153968398</v>
      </c>
      <c r="U989" s="80">
        <f>U988+(K989-U988)/42</f>
        <v>39.324480873822758</v>
      </c>
      <c r="V989" s="294">
        <f t="shared" si="63"/>
        <v>0.87525797973335528</v>
      </c>
      <c r="W989" s="297">
        <f t="shared" si="62"/>
        <v>1.0822540618024745</v>
      </c>
    </row>
    <row r="990" spans="2:23" ht="16" thickBot="1" x14ac:dyDescent="0.25">
      <c r="B990" s="27">
        <f>SUM(K986:K992)</f>
        <v>340</v>
      </c>
      <c r="C990" s="298">
        <v>44078</v>
      </c>
      <c r="D990" s="294"/>
      <c r="E990" s="2131"/>
      <c r="F990" s="831"/>
      <c r="G990" s="1810"/>
      <c r="H990" s="1811" t="str">
        <f>IFERROR(VLOOKUP(F990,[1]Trainingsarten!$A$9:$K$84,10,FALSE),"")</f>
        <v/>
      </c>
      <c r="I990" s="1812" t="str">
        <f t="shared" si="64"/>
        <v/>
      </c>
      <c r="J990" s="1813"/>
      <c r="K990" s="1814" t="str">
        <f>IFERROR(VLOOKUP(F990,[1]Trainingsarten!$A$9:$K$84,11,FALSE),"0")</f>
        <v>0</v>
      </c>
      <c r="L990" s="1813"/>
      <c r="M990" s="1815"/>
      <c r="N990" s="1816" t="str">
        <f>IFERROR((L990/67)/(1/(I990*24)/3.6),"")</f>
        <v/>
      </c>
      <c r="O990" s="2396"/>
      <c r="P990" s="291" t="str">
        <f>IFERROR(VLOOKUP(F990,[1]Trainingsarten!$A$9:$N$84,12,FALSE),"")</f>
        <v/>
      </c>
      <c r="Q990" s="292" t="s">
        <v>14</v>
      </c>
      <c r="R990" s="292" t="str">
        <f>IFERROR(VLOOKUP(F990,[1]Trainingsarten!$A$9:$N$84,14,FALSE),"")</f>
        <v/>
      </c>
      <c r="S990" s="293" t="str">
        <f>IFERROR(L990/J990,"")</f>
        <v/>
      </c>
      <c r="T990" s="362">
        <f>T989+(K990-T989)/7</f>
        <v>36.479210703401485</v>
      </c>
      <c r="U990" s="80">
        <f>U989+(K990-U989)/42</f>
        <v>38.388183710160313</v>
      </c>
      <c r="V990" s="294">
        <f t="shared" si="63"/>
        <v>-3.2345982801456401</v>
      </c>
      <c r="W990" s="297">
        <f t="shared" si="62"/>
        <v>0.9502718591436361</v>
      </c>
    </row>
    <row r="991" spans="2:23" ht="15" x14ac:dyDescent="0.2">
      <c r="B991" s="28" t="s">
        <v>20</v>
      </c>
      <c r="C991" s="298">
        <v>44079</v>
      </c>
      <c r="D991" s="294">
        <v>122</v>
      </c>
      <c r="E991" s="2131" t="s">
        <v>33</v>
      </c>
      <c r="F991" s="831" t="s">
        <v>279</v>
      </c>
      <c r="G991" s="1810">
        <v>3.8703703703703705E-2</v>
      </c>
      <c r="H991" s="1811">
        <v>9.64</v>
      </c>
      <c r="I991" s="1812">
        <f t="shared" si="64"/>
        <v>4.0149070232057783E-3</v>
      </c>
      <c r="J991" s="1813">
        <v>135</v>
      </c>
      <c r="K991" s="1814">
        <v>55</v>
      </c>
      <c r="L991" s="1813">
        <v>206</v>
      </c>
      <c r="M991" s="1815"/>
      <c r="N991" s="1816">
        <f>IFERROR((L991/67)/(1/(I991*24)/3.6),"")</f>
        <v>1.0665510621168017</v>
      </c>
      <c r="O991" s="2396" t="s">
        <v>295</v>
      </c>
      <c r="P991" s="291">
        <f>IFERROR(VLOOKUP(F991,[1]Trainingsarten!$A$9:$N$84,12,FALSE),"")</f>
        <v>182</v>
      </c>
      <c r="Q991" s="292" t="s">
        <v>14</v>
      </c>
      <c r="R991" s="292">
        <f>IFERROR(VLOOKUP(F991,[1]Trainingsarten!$A$9:$N$84,14,FALSE),"")</f>
        <v>208</v>
      </c>
      <c r="S991" s="293">
        <f>IFERROR(L991/J991,"")</f>
        <v>1.5259259259259259</v>
      </c>
      <c r="T991" s="362">
        <f>T990+(K991-T990)/7</f>
        <v>39.125037745772701</v>
      </c>
      <c r="U991" s="80">
        <f>U990+(K991-U990)/42</f>
        <v>38.783703145632686</v>
      </c>
      <c r="V991" s="294">
        <f t="shared" si="63"/>
        <v>1.9089730067588278</v>
      </c>
      <c r="W991" s="297">
        <f t="shared" si="62"/>
        <v>1.0088009801142068</v>
      </c>
    </row>
    <row r="992" spans="2:23" ht="16" thickBot="1" x14ac:dyDescent="0.25">
      <c r="B992" s="29">
        <f>AVERAGE(W986:W992)</f>
        <v>1.070474039114081</v>
      </c>
      <c r="C992" s="133">
        <v>44080</v>
      </c>
      <c r="D992" s="80">
        <v>123</v>
      </c>
      <c r="E992" s="2135" t="s">
        <v>33</v>
      </c>
      <c r="F992" s="1846" t="s">
        <v>288</v>
      </c>
      <c r="G992" s="1192">
        <v>8.9629629629629629E-2</v>
      </c>
      <c r="H992" s="1838">
        <v>24.22</v>
      </c>
      <c r="I992" s="1839">
        <f t="shared" si="64"/>
        <v>3.7006453191424293E-3</v>
      </c>
      <c r="J992" s="534">
        <v>142</v>
      </c>
      <c r="K992" s="1841">
        <v>148</v>
      </c>
      <c r="L992" s="534">
        <v>221</v>
      </c>
      <c r="M992" s="1842"/>
      <c r="N992" s="1843">
        <f>IFERROR((L992/67)/(1/(I992*24)/3.6),"")</f>
        <v>1.0546507758482566</v>
      </c>
      <c r="O992" s="2398" t="s">
        <v>287</v>
      </c>
      <c r="P992" s="78">
        <f>IFERROR(VLOOKUP(F992,[1]Trainingsarten!$A$9:$N$84,12,FALSE),"")</f>
        <v>209</v>
      </c>
      <c r="Q992" s="79" t="s">
        <v>14</v>
      </c>
      <c r="R992" s="79">
        <f>IFERROR(VLOOKUP(F992,[1]Trainingsarten!$A$9:$N$84,14,FALSE),"")</f>
        <v>228.8</v>
      </c>
      <c r="S992" s="459">
        <f>IFERROR(L992/J992,"")</f>
        <v>1.556338028169014</v>
      </c>
      <c r="T992" s="362">
        <f>T991+(K992-T991)/7</f>
        <v>54.678603782090889</v>
      </c>
      <c r="U992" s="80">
        <f>U991+(K992-U991)/42</f>
        <v>41.384091165974766</v>
      </c>
      <c r="V992" s="80">
        <f t="shared" si="63"/>
        <v>-0.34133460014001571</v>
      </c>
      <c r="W992" s="82">
        <f t="shared" si="62"/>
        <v>1.3212469391389372</v>
      </c>
    </row>
    <row r="993" spans="2:23" ht="16" thickBot="1" x14ac:dyDescent="0.25">
      <c r="B993" s="1760">
        <f>B986+1</f>
        <v>37</v>
      </c>
      <c r="C993" s="1761">
        <v>44081</v>
      </c>
      <c r="D993" s="1892"/>
      <c r="E993" s="2192"/>
      <c r="F993" s="1897"/>
      <c r="G993" s="1764"/>
      <c r="H993" s="1765" t="str">
        <f>IFERROR(VLOOKUP(F993,[1]Trainingsarten!$A$9:$K$84,10,FALSE),"")</f>
        <v/>
      </c>
      <c r="I993" s="1766" t="str">
        <f t="shared" si="64"/>
        <v/>
      </c>
      <c r="J993" s="1767"/>
      <c r="K993" s="1768" t="str">
        <f>IFERROR(VLOOKUP(F993,[1]Trainingsarten!$A$9:$K$84,11,FALSE),"0")</f>
        <v>0</v>
      </c>
      <c r="L993" s="1767"/>
      <c r="M993" s="1769"/>
      <c r="N993" s="1770" t="str">
        <f>IFERROR((L993/67)/(1/(I993*24)/3.6),"")</f>
        <v/>
      </c>
      <c r="O993" s="2393"/>
      <c r="P993" s="1894" t="str">
        <f>IFERROR(VLOOKUP(F993,[1]Trainingsarten!$A$9:$N$84,12,FALSE),"")</f>
        <v/>
      </c>
      <c r="Q993" s="1772" t="s">
        <v>14</v>
      </c>
      <c r="R993" s="1772" t="str">
        <f>IFERROR(VLOOKUP(F993,[1]Trainingsarten!$A$9:$N$84,14,FALSE),"")</f>
        <v/>
      </c>
      <c r="S993" s="1186" t="str">
        <f>IFERROR(L993/J993,"")</f>
        <v/>
      </c>
      <c r="T993" s="1899">
        <f>T992+(K993-T992)/7</f>
        <v>46.867374670363617</v>
      </c>
      <c r="U993" s="1210">
        <f>U992+(K993-U992)/42</f>
        <v>40.398755662022985</v>
      </c>
      <c r="V993" s="1895">
        <f t="shared" si="63"/>
        <v>-13.294512616116123</v>
      </c>
      <c r="W993" s="1896">
        <f t="shared" si="62"/>
        <v>1.1601192636341886</v>
      </c>
    </row>
    <row r="994" spans="2:23" ht="15" x14ac:dyDescent="0.2">
      <c r="B994" s="1775" t="s">
        <v>19</v>
      </c>
      <c r="C994" s="298">
        <v>44082</v>
      </c>
      <c r="D994" s="295"/>
      <c r="E994" s="2131"/>
      <c r="F994" s="831"/>
      <c r="G994" s="1810"/>
      <c r="H994" s="1811" t="str">
        <f>IFERROR(VLOOKUP(F994,[1]Trainingsarten!$A$9:$K$84,10,FALSE),"")</f>
        <v/>
      </c>
      <c r="I994" s="1812" t="str">
        <f t="shared" si="64"/>
        <v/>
      </c>
      <c r="J994" s="1813"/>
      <c r="K994" s="1814" t="str">
        <f>IFERROR(VLOOKUP(F994,[1]Trainingsarten!$A$9:$K$84,11,FALSE),"0")</f>
        <v>0</v>
      </c>
      <c r="L994" s="1813"/>
      <c r="M994" s="1815"/>
      <c r="N994" s="1816" t="str">
        <f>IFERROR((L994/67)/(1/(I994*24)/3.6),"")</f>
        <v/>
      </c>
      <c r="O994" s="2396"/>
      <c r="P994" s="291" t="str">
        <f>IFERROR(VLOOKUP(F994,[1]Trainingsarten!$A$9:$N$84,12,FALSE),"")</f>
        <v/>
      </c>
      <c r="Q994" s="292" t="s">
        <v>14</v>
      </c>
      <c r="R994" s="292" t="str">
        <f>IFERROR(VLOOKUP(F994,[1]Trainingsarten!$A$9:$N$84,14,FALSE),"")</f>
        <v/>
      </c>
      <c r="S994" s="293" t="str">
        <f>IFERROR(L994/J994,"")</f>
        <v/>
      </c>
      <c r="T994" s="362">
        <f>T993+(K994-T993)/7</f>
        <v>40.172035431740241</v>
      </c>
      <c r="U994" s="80">
        <f>U993+(K994-U993)/42</f>
        <v>39.436880527212914</v>
      </c>
      <c r="V994" s="294">
        <f t="shared" si="63"/>
        <v>-6.4686190083406316</v>
      </c>
      <c r="W994" s="297">
        <f t="shared" si="62"/>
        <v>1.0186413046544096</v>
      </c>
    </row>
    <row r="995" spans="2:23" ht="16" thickBot="1" x14ac:dyDescent="0.25">
      <c r="B995" s="24">
        <f>SUM(H993:H999)</f>
        <v>35.69</v>
      </c>
      <c r="C995" s="298">
        <v>44083</v>
      </c>
      <c r="D995" s="295">
        <v>124</v>
      </c>
      <c r="E995" s="2131" t="s">
        <v>33</v>
      </c>
      <c r="F995" s="831" t="s">
        <v>279</v>
      </c>
      <c r="G995" s="1810">
        <v>3.9432870370370368E-2</v>
      </c>
      <c r="H995" s="1811">
        <v>9.8699999999999992</v>
      </c>
      <c r="I995" s="1812">
        <f t="shared" si="64"/>
        <v>3.9952249615370188E-3</v>
      </c>
      <c r="J995" s="1813">
        <v>130</v>
      </c>
      <c r="K995" s="1814">
        <v>57</v>
      </c>
      <c r="L995" s="1813">
        <v>206</v>
      </c>
      <c r="M995" s="1815"/>
      <c r="N995" s="1816">
        <f>IFERROR((L995/67)/(1/(I995*24)/3.6),"")</f>
        <v>1.0613225664988131</v>
      </c>
      <c r="O995" s="2396" t="s">
        <v>295</v>
      </c>
      <c r="P995" s="291">
        <f>IFERROR(VLOOKUP(F995,[1]Trainingsarten!$A$9:$N$84,12,FALSE),"")</f>
        <v>182</v>
      </c>
      <c r="Q995" s="292" t="s">
        <v>14</v>
      </c>
      <c r="R995" s="292">
        <f>IFERROR(VLOOKUP(F995,[1]Trainingsarten!$A$9:$N$84,14,FALSE),"")</f>
        <v>208</v>
      </c>
      <c r="S995" s="293">
        <f>IFERROR(L995/J995,"")</f>
        <v>1.5846153846153845</v>
      </c>
      <c r="T995" s="362">
        <f>T994+(K995-T994)/7</f>
        <v>42.576030370063066</v>
      </c>
      <c r="U995" s="80">
        <f>U994+(K995-U994)/42</f>
        <v>39.855050038469749</v>
      </c>
      <c r="V995" s="294">
        <f t="shared" si="63"/>
        <v>-0.73515490452732735</v>
      </c>
      <c r="W995" s="297">
        <f t="shared" si="62"/>
        <v>1.068271908552791</v>
      </c>
    </row>
    <row r="996" spans="2:23" ht="15" x14ac:dyDescent="0.2">
      <c r="B996" s="26" t="s">
        <v>9</v>
      </c>
      <c r="C996" s="298">
        <v>44084</v>
      </c>
      <c r="D996" s="295"/>
      <c r="E996" s="2131"/>
      <c r="F996" s="831"/>
      <c r="G996" s="1810"/>
      <c r="H996" s="1811" t="str">
        <f>IFERROR(VLOOKUP(F996,[1]Trainingsarten!$A$9:$K$84,10,FALSE),"")</f>
        <v/>
      </c>
      <c r="I996" s="1812" t="str">
        <f t="shared" si="64"/>
        <v/>
      </c>
      <c r="J996" s="1813"/>
      <c r="K996" s="1814" t="str">
        <f>IFERROR(VLOOKUP(F996,[1]Trainingsarten!$A$9:$K$84,11,FALSE),"0")</f>
        <v>0</v>
      </c>
      <c r="L996" s="1813"/>
      <c r="M996" s="1815"/>
      <c r="N996" s="1816" t="str">
        <f>IFERROR((L996/67)/(1/(I996*24)/3.6),"")</f>
        <v/>
      </c>
      <c r="O996" s="2396"/>
      <c r="P996" s="291" t="str">
        <f>IFERROR(VLOOKUP(F996,[1]Trainingsarten!$A$9:$N$84,12,FALSE),"")</f>
        <v/>
      </c>
      <c r="Q996" s="292" t="s">
        <v>14</v>
      </c>
      <c r="R996" s="292" t="str">
        <f>IFERROR(VLOOKUP(F996,[1]Trainingsarten!$A$9:$N$84,14,FALSE),"")</f>
        <v/>
      </c>
      <c r="S996" s="293" t="str">
        <f>IFERROR(L996/J996,"")</f>
        <v/>
      </c>
      <c r="T996" s="362">
        <f>T995+(K996-T995)/7</f>
        <v>36.493740317196917</v>
      </c>
      <c r="U996" s="80">
        <f>U995+(K996-U995)/42</f>
        <v>38.906120275649037</v>
      </c>
      <c r="V996" s="294">
        <f t="shared" si="63"/>
        <v>-2.7209803315933172</v>
      </c>
      <c r="W996" s="297">
        <f t="shared" si="62"/>
        <v>0.9379948465341581</v>
      </c>
    </row>
    <row r="997" spans="2:23" ht="16" thickBot="1" x14ac:dyDescent="0.25">
      <c r="B997" s="27">
        <f>SUM(K993:K999)</f>
        <v>217</v>
      </c>
      <c r="C997" s="298">
        <v>44085</v>
      </c>
      <c r="D997" s="295">
        <v>125</v>
      </c>
      <c r="E997" s="2131" t="s">
        <v>33</v>
      </c>
      <c r="F997" s="831" t="s">
        <v>279</v>
      </c>
      <c r="G997" s="1810">
        <v>3.888888888888889E-2</v>
      </c>
      <c r="H997" s="1811">
        <v>9.85</v>
      </c>
      <c r="I997" s="1812">
        <f t="shared" si="64"/>
        <v>3.948110547095319E-3</v>
      </c>
      <c r="J997" s="1813">
        <v>131</v>
      </c>
      <c r="K997" s="1814">
        <v>57</v>
      </c>
      <c r="L997" s="1813">
        <v>208</v>
      </c>
      <c r="M997" s="1815"/>
      <c r="N997" s="1816">
        <f>IFERROR((L997/67)/(1/(I997*24)/3.6),"")</f>
        <v>1.0589893173725284</v>
      </c>
      <c r="O997" s="2396" t="s">
        <v>295</v>
      </c>
      <c r="P997" s="291">
        <f>IFERROR(VLOOKUP(F997,[1]Trainingsarten!$A$9:$N$84,12,FALSE),"")</f>
        <v>182</v>
      </c>
      <c r="Q997" s="292" t="s">
        <v>14</v>
      </c>
      <c r="R997" s="292">
        <f>IFERROR(VLOOKUP(F997,[1]Trainingsarten!$A$9:$N$84,14,FALSE),"")</f>
        <v>208</v>
      </c>
      <c r="S997" s="293">
        <f>IFERROR(L997/J997,"")</f>
        <v>1.5877862595419847</v>
      </c>
      <c r="T997" s="362">
        <f>T996+(K997-T996)/7</f>
        <v>39.423205986168789</v>
      </c>
      <c r="U997" s="80">
        <f>U996+(K997-U996)/42</f>
        <v>39.336926935752629</v>
      </c>
      <c r="V997" s="294">
        <f t="shared" si="63"/>
        <v>2.4123799584521208</v>
      </c>
      <c r="W997" s="297">
        <f t="shared" si="62"/>
        <v>1.0021933347909224</v>
      </c>
    </row>
    <row r="998" spans="2:23" ht="15" x14ac:dyDescent="0.2">
      <c r="B998" s="28" t="s">
        <v>20</v>
      </c>
      <c r="C998" s="298">
        <v>44086</v>
      </c>
      <c r="D998" s="295"/>
      <c r="E998" s="2131"/>
      <c r="F998" s="831"/>
      <c r="G998" s="1810"/>
      <c r="H998" s="1811" t="str">
        <f>IFERROR(VLOOKUP(F998,[1]Trainingsarten!$A$9:$K$84,10,FALSE),"")</f>
        <v/>
      </c>
      <c r="I998" s="1812" t="str">
        <f t="shared" si="64"/>
        <v/>
      </c>
      <c r="J998" s="1813"/>
      <c r="K998" s="1814" t="str">
        <f>IFERROR(VLOOKUP(F998,[1]Trainingsarten!$A$9:$K$84,11,FALSE),"0")</f>
        <v>0</v>
      </c>
      <c r="L998" s="1813"/>
      <c r="M998" s="1815"/>
      <c r="N998" s="1816" t="str">
        <f>IFERROR((L998/67)/(1/(I998*24)/3.6),"")</f>
        <v/>
      </c>
      <c r="O998" s="2396"/>
      <c r="P998" s="291" t="str">
        <f>IFERROR(VLOOKUP(F998,[1]Trainingsarten!$A$9:$N$84,12,FALSE),"")</f>
        <v/>
      </c>
      <c r="Q998" s="292" t="s">
        <v>14</v>
      </c>
      <c r="R998" s="292" t="str">
        <f>IFERROR(VLOOKUP(F998,[1]Trainingsarten!$A$9:$N$84,14,FALSE),"")</f>
        <v/>
      </c>
      <c r="S998" s="293" t="str">
        <f>IFERROR(L998/J998,"")</f>
        <v/>
      </c>
      <c r="T998" s="362">
        <f>T997+(K998-T997)/7</f>
        <v>33.791319416716107</v>
      </c>
      <c r="U998" s="80">
        <f>U997+(K998-U997)/42</f>
        <v>38.400333437282328</v>
      </c>
      <c r="V998" s="294">
        <f t="shared" si="63"/>
        <v>-8.6279050416159464E-2</v>
      </c>
      <c r="W998" s="297">
        <f t="shared" si="62"/>
        <v>0.87997463542617582</v>
      </c>
    </row>
    <row r="999" spans="2:23" ht="16" thickBot="1" x14ac:dyDescent="0.25">
      <c r="B999" s="29">
        <f>AVERAGE(W993:W999)</f>
        <v>1.0229765396611368</v>
      </c>
      <c r="C999" s="1817">
        <v>44087</v>
      </c>
      <c r="D999" s="1818">
        <v>126</v>
      </c>
      <c r="E999" s="2183" t="s">
        <v>33</v>
      </c>
      <c r="F999" s="1890" t="s">
        <v>292</v>
      </c>
      <c r="G999" s="1820">
        <v>7.464120370370371E-2</v>
      </c>
      <c r="H999" s="1821">
        <v>15.97</v>
      </c>
      <c r="I999" s="1822">
        <f t="shared" si="64"/>
        <v>4.6738386790046152E-3</v>
      </c>
      <c r="J999" s="1823">
        <v>140</v>
      </c>
      <c r="K999" s="1824">
        <f>24+79</f>
        <v>103</v>
      </c>
      <c r="L999" s="1823">
        <v>194</v>
      </c>
      <c r="M999" s="1825">
        <v>606</v>
      </c>
      <c r="N999" s="1826"/>
      <c r="O999" s="2397" t="s">
        <v>293</v>
      </c>
      <c r="P999" s="313" t="str">
        <f>IFERROR(VLOOKUP(F999,[1]Trainingsarten!$A$9:$N$84,12,FALSE),"")</f>
        <v/>
      </c>
      <c r="Q999" s="314" t="s">
        <v>14</v>
      </c>
      <c r="R999" s="314" t="str">
        <f>IFERROR(VLOOKUP(F999,[1]Trainingsarten!$A$9:$N$84,14,FALSE),"")</f>
        <v/>
      </c>
      <c r="S999" s="459">
        <f>IFERROR(L999/J999,"")</f>
        <v>1.3857142857142857</v>
      </c>
      <c r="T999" s="354">
        <f>T998+(K999-T998)/7</f>
        <v>43.678273785756659</v>
      </c>
      <c r="U999" s="315">
        <f>U998+(K999-U998)/42</f>
        <v>39.938420736394654</v>
      </c>
      <c r="V999" s="315">
        <f t="shared" si="63"/>
        <v>4.6090140205662209</v>
      </c>
      <c r="W999" s="317">
        <f t="shared" si="62"/>
        <v>1.0936404840353138</v>
      </c>
    </row>
    <row r="1000" spans="2:23" ht="16" thickBot="1" x14ac:dyDescent="0.25">
      <c r="B1000" s="1760">
        <f>B993+1</f>
        <v>38</v>
      </c>
      <c r="C1000" s="358">
        <v>44088</v>
      </c>
      <c r="D1000" s="1835"/>
      <c r="E1000" s="2134"/>
      <c r="F1000" s="1897"/>
      <c r="G1000" s="1184"/>
      <c r="H1000" s="1185" t="str">
        <f>IFERROR(VLOOKUP(F1000,[1]Trainingsarten!$A$9:$K$84,10,FALSE),"")</f>
        <v/>
      </c>
      <c r="I1000" s="838" t="str">
        <f t="shared" si="64"/>
        <v/>
      </c>
      <c r="J1000" s="513"/>
      <c r="K1000" s="512" t="str">
        <f>IFERROR(VLOOKUP(F1000,[1]Trainingsarten!$A$9:$K$84,11,FALSE),"0")</f>
        <v>0</v>
      </c>
      <c r="L1000" s="513"/>
      <c r="M1000" s="761"/>
      <c r="N1000" s="59" t="str">
        <f>IFERROR((L1000/67)/(1/(I1000*24)/3.6),"")</f>
        <v/>
      </c>
      <c r="O1000" s="2355"/>
      <c r="P1000" s="319" t="str">
        <f>IFERROR(VLOOKUP(F1000,[1]Trainingsarten!$A$9:$N$84,12,FALSE),"")</f>
        <v/>
      </c>
      <c r="Q1000" s="61" t="s">
        <v>14</v>
      </c>
      <c r="R1000" s="61" t="str">
        <f>IFERROR(VLOOKUP(F1000,[1]Trainingsarten!$A$9:$N$84,14,FALSE),"")</f>
        <v/>
      </c>
      <c r="S1000" s="1186" t="str">
        <f>IFERROR(L1000/J1000,"")</f>
        <v/>
      </c>
      <c r="T1000" s="2">
        <f>T999+(K1000-T999)/7</f>
        <v>37.438520387791421</v>
      </c>
      <c r="U1000" s="3">
        <f>U999+(K1000-U999)/42</f>
        <v>38.987505956956689</v>
      </c>
      <c r="V1000" s="321">
        <f t="shared" si="63"/>
        <v>-3.7398530493620044</v>
      </c>
      <c r="W1000" s="322">
        <f t="shared" si="62"/>
        <v>0.96026969329929979</v>
      </c>
    </row>
    <row r="1001" spans="2:23" ht="15" x14ac:dyDescent="0.2">
      <c r="B1001" s="1775" t="s">
        <v>19</v>
      </c>
      <c r="C1001" s="298">
        <v>44089</v>
      </c>
      <c r="D1001" s="294">
        <v>127</v>
      </c>
      <c r="E1001" s="2131" t="s">
        <v>33</v>
      </c>
      <c r="F1001" s="831" t="s">
        <v>272</v>
      </c>
      <c r="G1001" s="1810">
        <v>3.5972222222222218E-2</v>
      </c>
      <c r="H1001" s="1811">
        <f>7.4+2.16</f>
        <v>9.56</v>
      </c>
      <c r="I1001" s="1812">
        <f t="shared" si="64"/>
        <v>3.7627847512784747E-3</v>
      </c>
      <c r="J1001" s="1813">
        <v>140</v>
      </c>
      <c r="K1001" s="1814">
        <f>IFERROR(VLOOKUP(F1001,[1]Trainingsarten!$A$9:$K$84,11,FALSE),"0")</f>
        <v>66.129327515008484</v>
      </c>
      <c r="L1001" s="1813">
        <v>218</v>
      </c>
      <c r="M1001" s="1815"/>
      <c r="N1001" s="1816">
        <f>IFERROR((L1001/67)/(1/(I1001*24)/3.6),"")</f>
        <v>1.0578030350340348</v>
      </c>
      <c r="O1001" s="2396" t="s">
        <v>295</v>
      </c>
      <c r="P1001" s="291">
        <f>IFERROR(VLOOKUP(F1001,[1]Trainingsarten!$A$9:$N$84,12,FALSE),"")</f>
        <v>209</v>
      </c>
      <c r="Q1001" s="292" t="s">
        <v>14</v>
      </c>
      <c r="R1001" s="292">
        <f>IFERROR(VLOOKUP(F1001,[1]Trainingsarten!$A$9:$N$84,14,FALSE),"")</f>
        <v>228.8</v>
      </c>
      <c r="S1001" s="293">
        <f>IFERROR(L1001/J1001,"")</f>
        <v>1.5571428571428572</v>
      </c>
      <c r="T1001" s="362">
        <f>T1000+(K1001-T1000)/7</f>
        <v>41.537207120251004</v>
      </c>
      <c r="U1001" s="80">
        <f>U1000+(K1001-U1000)/42</f>
        <v>39.633739803576972</v>
      </c>
      <c r="V1001" s="294">
        <f t="shared" si="63"/>
        <v>1.5489855691652679</v>
      </c>
      <c r="W1001" s="297">
        <f t="shared" ref="W1001:W1064" si="65">T1001/U1001</f>
        <v>1.0480264372251402</v>
      </c>
    </row>
    <row r="1002" spans="2:23" ht="16" thickBot="1" x14ac:dyDescent="0.25">
      <c r="B1002" s="24">
        <f>SUM(H1000:H1006)</f>
        <v>38.599999999999994</v>
      </c>
      <c r="C1002" s="298">
        <v>44090</v>
      </c>
      <c r="D1002" s="294"/>
      <c r="E1002" s="2131"/>
      <c r="F1002" s="831"/>
      <c r="G1002" s="1810"/>
      <c r="H1002" s="1811"/>
      <c r="I1002" s="1812" t="str">
        <f t="shared" si="64"/>
        <v/>
      </c>
      <c r="J1002" s="1813"/>
      <c r="K1002" s="1814" t="str">
        <f>IFERROR(VLOOKUP(F1002,[1]Trainingsarten!$A$9:$K$84,11,FALSE),"0")</f>
        <v>0</v>
      </c>
      <c r="L1002" s="1813"/>
      <c r="M1002" s="1815"/>
      <c r="N1002" s="1816" t="str">
        <f>IFERROR((L1002/67)/(1/(I1002*24)/3.6),"")</f>
        <v/>
      </c>
      <c r="O1002" s="2396"/>
      <c r="P1002" s="291" t="str">
        <f>IFERROR(VLOOKUP(F1002,[1]Trainingsarten!$A$9:$N$84,12,FALSE),"")</f>
        <v/>
      </c>
      <c r="Q1002" s="292" t="s">
        <v>14</v>
      </c>
      <c r="R1002" s="292" t="str">
        <f>IFERROR(VLOOKUP(F1002,[1]Trainingsarten!$A$9:$N$84,14,FALSE),"")</f>
        <v/>
      </c>
      <c r="S1002" s="293" t="str">
        <f>IFERROR(L1002/J1002,"")</f>
        <v/>
      </c>
      <c r="T1002" s="362">
        <f>T1001+(K1002-T1001)/7</f>
        <v>35.603320388786578</v>
      </c>
      <c r="U1002" s="80">
        <f>U1001+(K1002-U1001)/42</f>
        <v>38.690079332063235</v>
      </c>
      <c r="V1002" s="294">
        <f t="shared" si="63"/>
        <v>-1.9034673166740319</v>
      </c>
      <c r="W1002" s="297">
        <f t="shared" si="65"/>
        <v>0.92021833512451345</v>
      </c>
    </row>
    <row r="1003" spans="2:23" ht="15" x14ac:dyDescent="0.2">
      <c r="B1003" s="26" t="s">
        <v>9</v>
      </c>
      <c r="C1003" s="298">
        <v>44091</v>
      </c>
      <c r="D1003" s="294">
        <v>128</v>
      </c>
      <c r="E1003" s="2131" t="s">
        <v>33</v>
      </c>
      <c r="F1003" s="831" t="s">
        <v>270</v>
      </c>
      <c r="G1003" s="1810">
        <v>3.4629629629629628E-2</v>
      </c>
      <c r="H1003" s="1811">
        <v>9.1199999999999992</v>
      </c>
      <c r="I1003" s="1812">
        <f t="shared" si="64"/>
        <v>3.7971085120207929E-3</v>
      </c>
      <c r="J1003" s="1813">
        <v>132</v>
      </c>
      <c r="K1003" s="1814">
        <v>56</v>
      </c>
      <c r="L1003" s="1813">
        <v>218</v>
      </c>
      <c r="M1003" s="1815"/>
      <c r="N1003" s="1816">
        <f>IFERROR((L1003/67)/(1/(I1003*24)/3.6),"")</f>
        <v>1.067452212621105</v>
      </c>
      <c r="O1003" s="2396" t="s">
        <v>269</v>
      </c>
      <c r="P1003" s="291">
        <f>IFERROR(VLOOKUP(F1003,[1]Trainingsarten!$A$9:$N$84,12,FALSE),"")</f>
        <v>209</v>
      </c>
      <c r="Q1003" s="292" t="s">
        <v>14</v>
      </c>
      <c r="R1003" s="292">
        <f>IFERROR(VLOOKUP(F1003,[1]Trainingsarten!$A$9:$N$84,14,FALSE),"")</f>
        <v>228.8</v>
      </c>
      <c r="S1003" s="293">
        <f>IFERROR(L1003/J1003,"")</f>
        <v>1.6515151515151516</v>
      </c>
      <c r="T1003" s="362">
        <f>T1002+(K1003-T1002)/7</f>
        <v>38.517131761817069</v>
      </c>
      <c r="U1003" s="80">
        <f>U1002+(K1003-U1002)/42</f>
        <v>39.10222030034744</v>
      </c>
      <c r="V1003" s="294">
        <f t="shared" si="63"/>
        <v>3.0867589432766565</v>
      </c>
      <c r="W1003" s="297">
        <f t="shared" si="65"/>
        <v>0.98503694843831735</v>
      </c>
    </row>
    <row r="1004" spans="2:23" ht="16" thickBot="1" x14ac:dyDescent="0.25">
      <c r="B1004" s="27">
        <f>SUM(K1000:K1006)</f>
        <v>241.12932751500847</v>
      </c>
      <c r="C1004" s="298">
        <v>44092</v>
      </c>
      <c r="D1004" s="294">
        <v>129</v>
      </c>
      <c r="E1004" s="2131" t="s">
        <v>33</v>
      </c>
      <c r="F1004" s="831" t="s">
        <v>279</v>
      </c>
      <c r="G1004" s="1810">
        <v>3.8275462962962963E-2</v>
      </c>
      <c r="H1004" s="1811">
        <v>9.6199999999999992</v>
      </c>
      <c r="I1004" s="1812">
        <f t="shared" si="64"/>
        <v>3.9787383537383536E-3</v>
      </c>
      <c r="J1004" s="1813">
        <v>126</v>
      </c>
      <c r="K1004" s="1814">
        <v>55</v>
      </c>
      <c r="L1004" s="1813">
        <v>206</v>
      </c>
      <c r="M1004" s="1815"/>
      <c r="N1004" s="1816">
        <f>IFERROR((L1004/67)/(1/(I1004*24)/3.6),"")</f>
        <v>1.0569429360474136</v>
      </c>
      <c r="O1004" s="2396" t="s">
        <v>295</v>
      </c>
      <c r="P1004" s="291">
        <f>IFERROR(VLOOKUP(F1004,[1]Trainingsarten!$A$9:$N$84,12,FALSE),"")</f>
        <v>182</v>
      </c>
      <c r="Q1004" s="292" t="s">
        <v>14</v>
      </c>
      <c r="R1004" s="292">
        <f>IFERROR(VLOOKUP(F1004,[1]Trainingsarten!$A$9:$N$84,14,FALSE),"")</f>
        <v>208</v>
      </c>
      <c r="S1004" s="293">
        <f>IFERROR(L1004/J1004,"")</f>
        <v>1.6349206349206349</v>
      </c>
      <c r="T1004" s="362">
        <f>T1003+(K1004-T1003)/7</f>
        <v>40.871827224414631</v>
      </c>
      <c r="U1004" s="80">
        <f>U1003+(K1004-U1003)/42</f>
        <v>39.480738864624882</v>
      </c>
      <c r="V1004" s="294">
        <f t="shared" si="63"/>
        <v>0.58508853853037124</v>
      </c>
      <c r="W1004" s="297">
        <f t="shared" si="65"/>
        <v>1.0352346080593791</v>
      </c>
    </row>
    <row r="1005" spans="2:23" ht="15" x14ac:dyDescent="0.2">
      <c r="B1005" s="28" t="s">
        <v>20</v>
      </c>
      <c r="C1005" s="298">
        <v>44093</v>
      </c>
      <c r="D1005" s="294"/>
      <c r="E1005" s="2131"/>
      <c r="F1005" s="831"/>
      <c r="G1005" s="1810"/>
      <c r="H1005" s="1811" t="str">
        <f>IFERROR(VLOOKUP(F1005,[1]Trainingsarten!$A$9:$K$84,10,FALSE),"")</f>
        <v/>
      </c>
      <c r="I1005" s="1812" t="str">
        <f t="shared" si="64"/>
        <v/>
      </c>
      <c r="J1005" s="1813"/>
      <c r="K1005" s="1814" t="str">
        <f>IFERROR(VLOOKUP(F1005,[1]Trainingsarten!$A$9:$K$84,11,FALSE),"0")</f>
        <v>0</v>
      </c>
      <c r="L1005" s="1813"/>
      <c r="M1005" s="1815"/>
      <c r="N1005" s="1816" t="str">
        <f>IFERROR((L1005/67)/(1/(I1005*24)/3.6),"")</f>
        <v/>
      </c>
      <c r="O1005" s="2396"/>
      <c r="P1005" s="291" t="str">
        <f>IFERROR(VLOOKUP(F1005,[1]Trainingsarten!$A$9:$N$84,12,FALSE),"")</f>
        <v/>
      </c>
      <c r="Q1005" s="292" t="s">
        <v>14</v>
      </c>
      <c r="R1005" s="292" t="str">
        <f>IFERROR(VLOOKUP(F1005,[1]Trainingsarten!$A$9:$N$84,14,FALSE),"")</f>
        <v/>
      </c>
      <c r="S1005" s="293" t="str">
        <f>IFERROR(L1005/J1005,"")</f>
        <v/>
      </c>
      <c r="T1005" s="362">
        <f>T1004+(K1005-T1004)/7</f>
        <v>35.032994763783968</v>
      </c>
      <c r="U1005" s="80">
        <f>U1004+(K1005-U1004)/42</f>
        <v>38.540721272610007</v>
      </c>
      <c r="V1005" s="294">
        <f t="shared" si="63"/>
        <v>-1.3910883597897481</v>
      </c>
      <c r="W1005" s="297">
        <f t="shared" si="65"/>
        <v>0.90898648512530822</v>
      </c>
    </row>
    <row r="1006" spans="2:23" ht="16" thickBot="1" x14ac:dyDescent="0.25">
      <c r="B1006" s="29">
        <f>AVERAGE(W1000:W1006)</f>
        <v>0.97977025862510736</v>
      </c>
      <c r="C1006" s="133">
        <v>44094</v>
      </c>
      <c r="D1006" s="80">
        <v>130</v>
      </c>
      <c r="E1006" s="2135" t="s">
        <v>33</v>
      </c>
      <c r="F1006" s="1846" t="s">
        <v>271</v>
      </c>
      <c r="G1006" s="1192">
        <v>3.8124999999999999E-2</v>
      </c>
      <c r="H1006" s="1838">
        <v>10.3</v>
      </c>
      <c r="I1006" s="1839">
        <f t="shared" si="64"/>
        <v>3.7014563106796115E-3</v>
      </c>
      <c r="J1006" s="534">
        <v>136</v>
      </c>
      <c r="K1006" s="1841">
        <v>64</v>
      </c>
      <c r="L1006" s="534">
        <v>222</v>
      </c>
      <c r="M1006" s="1842"/>
      <c r="N1006" s="1843">
        <f>IFERROR((L1006/67)/(1/(I1006*24)/3.6),"")</f>
        <v>1.0596551224460222</v>
      </c>
      <c r="O1006" s="2398" t="s">
        <v>287</v>
      </c>
      <c r="P1006" s="78">
        <f>IFERROR(VLOOKUP(F1006,[1]Trainingsarten!$A$9:$N$84,12,FALSE),"")</f>
        <v>209</v>
      </c>
      <c r="Q1006" s="79" t="s">
        <v>14</v>
      </c>
      <c r="R1006" s="79">
        <f>IFERROR(VLOOKUP(F1006,[1]Trainingsarten!$A$9:$N$84,14,FALSE),"")</f>
        <v>228.8</v>
      </c>
      <c r="S1006" s="459">
        <f>IFERROR(L1006/J1006,"")</f>
        <v>1.6323529411764706</v>
      </c>
      <c r="T1006" s="362">
        <f>T1005+(K1006-T1005)/7</f>
        <v>39.171138368957685</v>
      </c>
      <c r="U1006" s="80">
        <f>U1005+(K1006-U1005)/42</f>
        <v>39.146894575643103</v>
      </c>
      <c r="V1006" s="80">
        <f t="shared" si="63"/>
        <v>3.507726508826039</v>
      </c>
      <c r="W1006" s="82">
        <f t="shared" si="65"/>
        <v>1.0006193031037938</v>
      </c>
    </row>
    <row r="1007" spans="2:23" ht="16" thickBot="1" x14ac:dyDescent="0.25">
      <c r="B1007" s="1760">
        <f>B1000+1</f>
        <v>39</v>
      </c>
      <c r="C1007" s="1761">
        <v>44095</v>
      </c>
      <c r="D1007" s="1895"/>
      <c r="E1007" s="2192"/>
      <c r="F1007" s="1897"/>
      <c r="G1007" s="1764"/>
      <c r="H1007" s="1765" t="str">
        <f>IFERROR(VLOOKUP(F1007,[1]Trainingsarten!$A$9:$K$84,10,FALSE),"")</f>
        <v/>
      </c>
      <c r="I1007" s="1766" t="str">
        <f t="shared" si="64"/>
        <v/>
      </c>
      <c r="J1007" s="1767"/>
      <c r="K1007" s="1768" t="str">
        <f>IFERROR(VLOOKUP(F1007,[1]Trainingsarten!$A$9:$K$84,11,FALSE),"0")</f>
        <v>0</v>
      </c>
      <c r="L1007" s="1767"/>
      <c r="M1007" s="1769"/>
      <c r="N1007" s="1770" t="str">
        <f>IFERROR((L1007/67)/(1/(I1007*24)/3.6),"")</f>
        <v/>
      </c>
      <c r="O1007" s="2393"/>
      <c r="P1007" s="1894" t="str">
        <f>IFERROR(VLOOKUP(F1007,[1]Trainingsarten!$A$9:$N$84,12,FALSE),"")</f>
        <v/>
      </c>
      <c r="Q1007" s="1772" t="s">
        <v>14</v>
      </c>
      <c r="R1007" s="1772" t="str">
        <f>IFERROR(VLOOKUP(F1007,[1]Trainingsarten!$A$9:$N$84,14,FALSE),"")</f>
        <v/>
      </c>
      <c r="S1007" s="1186" t="str">
        <f>IFERROR(L1007/J1007,"")</f>
        <v/>
      </c>
      <c r="T1007" s="1209">
        <f>T1006+(K1007-T1006)/7</f>
        <v>33.575261459106585</v>
      </c>
      <c r="U1007" s="1210">
        <f>U1006+(K1007-U1006)/42</f>
        <v>38.21482565717541</v>
      </c>
      <c r="V1007" s="1895">
        <f t="shared" si="63"/>
        <v>-2.4243793314582263E-2</v>
      </c>
      <c r="W1007" s="1896">
        <f t="shared" si="65"/>
        <v>0.87859255882284326</v>
      </c>
    </row>
    <row r="1008" spans="2:23" ht="15" x14ac:dyDescent="0.2">
      <c r="B1008" s="1775" t="s">
        <v>19</v>
      </c>
      <c r="C1008" s="298">
        <v>44096</v>
      </c>
      <c r="D1008" s="294">
        <v>131</v>
      </c>
      <c r="E1008" s="2131" t="s">
        <v>33</v>
      </c>
      <c r="F1008" s="831" t="s">
        <v>271</v>
      </c>
      <c r="G1008" s="1810">
        <v>3.6180555555555556E-2</v>
      </c>
      <c r="H1008" s="1811">
        <v>9.73</v>
      </c>
      <c r="I1008" s="1812">
        <f t="shared" si="64"/>
        <v>3.7184538083818658E-3</v>
      </c>
      <c r="J1008" s="1813">
        <v>140</v>
      </c>
      <c r="K1008" s="1814">
        <v>62</v>
      </c>
      <c r="L1008" s="1813">
        <v>221</v>
      </c>
      <c r="M1008" s="1815"/>
      <c r="N1008" s="1816">
        <f>IFERROR((L1008/67)/(1/(I1008*24)/3.6),"")</f>
        <v>1.0597260358024883</v>
      </c>
      <c r="O1008" s="2396" t="s">
        <v>269</v>
      </c>
      <c r="P1008" s="291">
        <f>IFERROR(VLOOKUP(F1008,[1]Trainingsarten!$A$9:$N$84,12,FALSE),"")</f>
        <v>209</v>
      </c>
      <c r="Q1008" s="292" t="s">
        <v>14</v>
      </c>
      <c r="R1008" s="292">
        <f>IFERROR(VLOOKUP(F1008,[1]Trainingsarten!$A$9:$N$84,14,FALSE),"")</f>
        <v>228.8</v>
      </c>
      <c r="S1008" s="293">
        <f>IFERROR(L1008/J1008,"")</f>
        <v>1.5785714285714285</v>
      </c>
      <c r="T1008" s="362">
        <f>T1007+(K1008-T1007)/7</f>
        <v>37.635938393519929</v>
      </c>
      <c r="U1008" s="80">
        <f>U1007+(K1008-U1007)/42</f>
        <v>38.781139332004564</v>
      </c>
      <c r="V1008" s="294">
        <f t="shared" si="63"/>
        <v>4.6395641980688254</v>
      </c>
      <c r="W1008" s="297">
        <f t="shared" si="65"/>
        <v>0.97047015744739751</v>
      </c>
    </row>
    <row r="1009" spans="2:23" ht="16" thickBot="1" x14ac:dyDescent="0.25">
      <c r="B1009" s="24">
        <f>SUM(H1007:H1013)</f>
        <v>47.160000000000004</v>
      </c>
      <c r="C1009" s="298">
        <v>44097</v>
      </c>
      <c r="D1009" s="294">
        <v>132</v>
      </c>
      <c r="E1009" s="2131" t="s">
        <v>33</v>
      </c>
      <c r="F1009" s="831" t="s">
        <v>261</v>
      </c>
      <c r="G1009" s="1810">
        <v>3.8969907407407404E-2</v>
      </c>
      <c r="H1009" s="1811">
        <v>11.58</v>
      </c>
      <c r="I1009" s="1812">
        <f t="shared" si="64"/>
        <v>3.3652769781871679E-3</v>
      </c>
      <c r="J1009" s="1813">
        <v>150</v>
      </c>
      <c r="K1009" s="1814">
        <v>78</v>
      </c>
      <c r="L1009" s="1813">
        <v>240</v>
      </c>
      <c r="M1009" s="1815"/>
      <c r="N1009" s="1816">
        <f>IFERROR((L1009/67)/(1/(I1009*24)/3.6),"")</f>
        <v>1.0415281107416285</v>
      </c>
      <c r="O1009" s="2396" t="s">
        <v>280</v>
      </c>
      <c r="P1009" s="291">
        <f>IFERROR(VLOOKUP(F1009,[1]Trainingsarten!$A$9:$N$84,12,FALSE),"")</f>
        <v>248</v>
      </c>
      <c r="Q1009" s="292" t="s">
        <v>14</v>
      </c>
      <c r="R1009" s="292">
        <f>IFERROR(VLOOKUP(F1009,[1]Trainingsarten!$A$9:$N$84,14,FALSE),"")</f>
        <v>273</v>
      </c>
      <c r="S1009" s="293">
        <f>IFERROR(L1009/J1009,"")</f>
        <v>1.6</v>
      </c>
      <c r="T1009" s="362">
        <f>T1008+(K1009-T1008)/7</f>
        <v>43.402232908731371</v>
      </c>
      <c r="U1009" s="80">
        <f>U1008+(K1009-U1008)/42</f>
        <v>39.714921728861597</v>
      </c>
      <c r="V1009" s="294">
        <f t="shared" si="63"/>
        <v>1.1452009384846349</v>
      </c>
      <c r="W1009" s="297">
        <f t="shared" si="65"/>
        <v>1.0928444780791331</v>
      </c>
    </row>
    <row r="1010" spans="2:23" ht="15" x14ac:dyDescent="0.2">
      <c r="B1010" s="26" t="s">
        <v>9</v>
      </c>
      <c r="C1010" s="298">
        <v>44098</v>
      </c>
      <c r="D1010" s="294">
        <v>133</v>
      </c>
      <c r="E1010" s="2131" t="s">
        <v>281</v>
      </c>
      <c r="F1010" s="831" t="s">
        <v>279</v>
      </c>
      <c r="G1010" s="1810">
        <v>3.8946759259259257E-2</v>
      </c>
      <c r="H1010" s="1811">
        <v>9.81</v>
      </c>
      <c r="I1010" s="1812">
        <f t="shared" si="64"/>
        <v>3.9701079774983952E-3</v>
      </c>
      <c r="J1010" s="1813">
        <v>136</v>
      </c>
      <c r="K1010" s="1814">
        <v>56</v>
      </c>
      <c r="L1010" s="1813">
        <v>207</v>
      </c>
      <c r="M1010" s="1815"/>
      <c r="N1010" s="1816">
        <f>IFERROR((L1010/67)/(1/(I1010*24)/3.6),"")</f>
        <v>1.059769957551691</v>
      </c>
      <c r="O1010" s="2396" t="s">
        <v>295</v>
      </c>
      <c r="P1010" s="291">
        <f>IFERROR(VLOOKUP(F1010,[1]Trainingsarten!$A$9:$N$84,12,FALSE),"")</f>
        <v>182</v>
      </c>
      <c r="Q1010" s="292" t="s">
        <v>14</v>
      </c>
      <c r="R1010" s="292">
        <f>IFERROR(VLOOKUP(F1010,[1]Trainingsarten!$A$9:$N$84,14,FALSE),"")</f>
        <v>208</v>
      </c>
      <c r="S1010" s="293">
        <f>IFERROR(L1010/J1010,"")</f>
        <v>1.5220588235294117</v>
      </c>
      <c r="T1010" s="362">
        <f>T1009+(K1010-T1009)/7</f>
        <v>45.201913921769744</v>
      </c>
      <c r="U1010" s="80">
        <f>U1009+(K1010-U1009)/42</f>
        <v>40.102661687698223</v>
      </c>
      <c r="V1010" s="294">
        <f t="shared" si="63"/>
        <v>-3.6873111798697735</v>
      </c>
      <c r="W1010" s="297">
        <f t="shared" si="65"/>
        <v>1.1271549572889261</v>
      </c>
    </row>
    <row r="1011" spans="2:23" ht="16" thickBot="1" x14ac:dyDescent="0.25">
      <c r="B1011" s="27">
        <f>SUM(K1007:K1013)</f>
        <v>291</v>
      </c>
      <c r="C1011" s="298">
        <v>44099</v>
      </c>
      <c r="D1011" s="294"/>
      <c r="E1011" s="2131"/>
      <c r="F1011" s="831"/>
      <c r="G1011" s="1810"/>
      <c r="H1011" s="1811" t="str">
        <f>IFERROR(VLOOKUP(F1011,[1]Trainingsarten!$A$9:$K$84,10,FALSE),"")</f>
        <v/>
      </c>
      <c r="I1011" s="1812" t="str">
        <f t="shared" si="64"/>
        <v/>
      </c>
      <c r="J1011" s="1813"/>
      <c r="K1011" s="1814" t="str">
        <f>IFERROR(VLOOKUP(F1011,[1]Trainingsarten!$A$9:$K$84,11,FALSE),"0")</f>
        <v>0</v>
      </c>
      <c r="L1011" s="1813"/>
      <c r="M1011" s="1815"/>
      <c r="N1011" s="1816" t="str">
        <f>IFERROR((L1011/67)/(1/(I1011*24)/3.6),"")</f>
        <v/>
      </c>
      <c r="O1011" s="2396"/>
      <c r="P1011" s="291" t="str">
        <f>IFERROR(VLOOKUP(F1011,[1]Trainingsarten!$A$9:$N$84,12,FALSE),"")</f>
        <v/>
      </c>
      <c r="Q1011" s="292" t="s">
        <v>14</v>
      </c>
      <c r="R1011" s="292" t="str">
        <f>IFERROR(VLOOKUP(F1011,[1]Trainingsarten!$A$9:$N$84,14,FALSE),"")</f>
        <v/>
      </c>
      <c r="S1011" s="293" t="str">
        <f>IFERROR(L1011/J1011,"")</f>
        <v/>
      </c>
      <c r="T1011" s="362">
        <f>T1010+(K1011-T1010)/7</f>
        <v>38.744497647231206</v>
      </c>
      <c r="U1011" s="80">
        <f>U1010+(K1011-U1010)/42</f>
        <v>39.147836409419696</v>
      </c>
      <c r="V1011" s="294">
        <f t="shared" si="63"/>
        <v>-5.0992522340715212</v>
      </c>
      <c r="W1011" s="297">
        <f t="shared" si="65"/>
        <v>0.98969703566832523</v>
      </c>
    </row>
    <row r="1012" spans="2:23" ht="15" x14ac:dyDescent="0.2">
      <c r="B1012" s="28" t="s">
        <v>20</v>
      </c>
      <c r="C1012" s="298">
        <v>44100</v>
      </c>
      <c r="D1012" s="294"/>
      <c r="E1012" s="2131"/>
      <c r="F1012" s="831"/>
      <c r="G1012" s="1810"/>
      <c r="H1012" s="1811" t="str">
        <f>IFERROR(VLOOKUP(F1012,[1]Trainingsarten!$A$9:$K$84,10,FALSE),"")</f>
        <v/>
      </c>
      <c r="I1012" s="1812" t="str">
        <f t="shared" si="64"/>
        <v/>
      </c>
      <c r="J1012" s="1813"/>
      <c r="K1012" s="1814" t="str">
        <f>IFERROR(VLOOKUP(F1012,[1]Trainingsarten!$A$9:$K$84,11,FALSE),"0")</f>
        <v>0</v>
      </c>
      <c r="L1012" s="1813"/>
      <c r="M1012" s="1815"/>
      <c r="N1012" s="1816" t="str">
        <f>IFERROR((L1012/67)/(1/(I1012*24)/3.6),"")</f>
        <v/>
      </c>
      <c r="O1012" s="2396"/>
      <c r="P1012" s="291" t="str">
        <f>IFERROR(VLOOKUP(F1012,[1]Trainingsarten!$A$9:$N$84,12,FALSE),"")</f>
        <v/>
      </c>
      <c r="Q1012" s="292" t="s">
        <v>14</v>
      </c>
      <c r="R1012" s="292" t="str">
        <f>IFERROR(VLOOKUP(F1012,[1]Trainingsarten!$A$9:$N$84,14,FALSE),"")</f>
        <v/>
      </c>
      <c r="S1012" s="293" t="str">
        <f>IFERROR(L1012/J1012,"")</f>
        <v/>
      </c>
      <c r="T1012" s="362">
        <f>T1011+(K1012-T1011)/7</f>
        <v>33.209569411912462</v>
      </c>
      <c r="U1012" s="80">
        <f>U1011+(K1012-U1011)/42</f>
        <v>38.215745066338272</v>
      </c>
      <c r="V1012" s="294">
        <f t="shared" si="63"/>
        <v>0.40333876218848985</v>
      </c>
      <c r="W1012" s="297">
        <f t="shared" si="65"/>
        <v>0.86900227522096851</v>
      </c>
    </row>
    <row r="1013" spans="2:23" ht="16" thickBot="1" x14ac:dyDescent="0.25">
      <c r="B1013" s="29">
        <f>AVERAGE(W1007:W1013)</f>
        <v>0.99859447650270794</v>
      </c>
      <c r="C1013" s="1817">
        <v>44101</v>
      </c>
      <c r="D1013" s="1845">
        <v>134</v>
      </c>
      <c r="E1013" s="2183" t="s">
        <v>281</v>
      </c>
      <c r="F1013" s="1846" t="s">
        <v>285</v>
      </c>
      <c r="G1013" s="1820">
        <v>6.1701388888888896E-2</v>
      </c>
      <c r="H1013" s="1821">
        <v>16.04</v>
      </c>
      <c r="I1013" s="1822">
        <f t="shared" si="64"/>
        <v>3.8467200055417017E-3</v>
      </c>
      <c r="J1013" s="1823">
        <v>135</v>
      </c>
      <c r="K1013" s="1824">
        <v>95</v>
      </c>
      <c r="L1013" s="1823">
        <v>213</v>
      </c>
      <c r="M1013" s="1825"/>
      <c r="N1013" s="1826">
        <f>IFERROR((L1013/67)/(1/(I1013*24)/3.6),"")</f>
        <v>1.0565963821788813</v>
      </c>
      <c r="O1013" s="2397" t="s">
        <v>287</v>
      </c>
      <c r="P1013" s="313">
        <f>IFERROR(VLOOKUP(F1013,[1]Trainingsarten!$A$9:$N$84,12,FALSE),"")</f>
        <v>209</v>
      </c>
      <c r="Q1013" s="314" t="s">
        <v>14</v>
      </c>
      <c r="R1013" s="314">
        <f>IFERROR(VLOOKUP(F1013,[1]Trainingsarten!$A$9:$N$84,14,FALSE),"")</f>
        <v>228.8</v>
      </c>
      <c r="S1013" s="1827">
        <f>IFERROR(L1013/J1013,"")</f>
        <v>1.5777777777777777</v>
      </c>
      <c r="T1013" s="1818">
        <f>T1012+(K1013-T1012)/7</f>
        <v>42.036773781639255</v>
      </c>
      <c r="U1013" s="315">
        <f>U1012+(K1013-U1012)/42</f>
        <v>39.567751136187361</v>
      </c>
      <c r="V1013" s="315">
        <f t="shared" si="63"/>
        <v>5.0061756544258103</v>
      </c>
      <c r="W1013" s="317">
        <f t="shared" si="65"/>
        <v>1.0623998729913615</v>
      </c>
    </row>
    <row r="1014" spans="2:23" ht="16" thickBot="1" x14ac:dyDescent="0.25">
      <c r="B1014" s="1760">
        <f>B1007+1</f>
        <v>40</v>
      </c>
      <c r="C1014" s="1761">
        <v>44102</v>
      </c>
      <c r="D1014" s="1895"/>
      <c r="E1014" s="2192"/>
      <c r="F1014" s="1897"/>
      <c r="G1014" s="1764"/>
      <c r="H1014" s="1765" t="str">
        <f>IFERROR(VLOOKUP(F1014,[1]Trainingsarten!$A$9:$K$84,10,FALSE),"")</f>
        <v/>
      </c>
      <c r="I1014" s="1766" t="str">
        <f t="shared" si="64"/>
        <v/>
      </c>
      <c r="J1014" s="1767"/>
      <c r="K1014" s="1768" t="str">
        <f>IFERROR(VLOOKUP(F1014,[1]Trainingsarten!$A$9:$K$84,11,FALSE),"0")</f>
        <v>0</v>
      </c>
      <c r="L1014" s="1767"/>
      <c r="M1014" s="1769"/>
      <c r="N1014" s="1770" t="str">
        <f>IFERROR((L1014/67)/(1/(I1014*24)/3.6),"")</f>
        <v/>
      </c>
      <c r="O1014" s="2393"/>
      <c r="P1014" s="1894" t="str">
        <f>IFERROR(VLOOKUP(F1014,[1]Trainingsarten!$A$9:$N$84,12,FALSE),"")</f>
        <v/>
      </c>
      <c r="Q1014" s="1772" t="s">
        <v>14</v>
      </c>
      <c r="R1014" s="1772" t="str">
        <f>IFERROR(VLOOKUP(F1014,[1]Trainingsarten!$A$9:$N$84,14,FALSE),"")</f>
        <v/>
      </c>
      <c r="S1014" s="1186" t="str">
        <f>IFERROR(L1014/J1014,"")</f>
        <v/>
      </c>
      <c r="T1014" s="1209">
        <f>T1013+(K1014-T1013)/7</f>
        <v>36.031520384262215</v>
      </c>
      <c r="U1014" s="1210">
        <f>U1013+(K1014-U1013)/42</f>
        <v>38.625661823420998</v>
      </c>
      <c r="V1014" s="1895">
        <f t="shared" si="63"/>
        <v>-2.4690226454518935</v>
      </c>
      <c r="W1014" s="322">
        <f t="shared" si="65"/>
        <v>0.93283891287046372</v>
      </c>
    </row>
    <row r="1015" spans="2:23" ht="15" x14ac:dyDescent="0.2">
      <c r="B1015" s="1775" t="s">
        <v>19</v>
      </c>
      <c r="C1015" s="298">
        <v>44103</v>
      </c>
      <c r="D1015" s="294">
        <v>135</v>
      </c>
      <c r="E1015" s="2131" t="s">
        <v>281</v>
      </c>
      <c r="F1015" s="831" t="s">
        <v>271</v>
      </c>
      <c r="G1015" s="1810">
        <v>3.8865740740740742E-2</v>
      </c>
      <c r="H1015" s="1811">
        <v>10.57</v>
      </c>
      <c r="I1015" s="1812">
        <f t="shared" si="64"/>
        <v>3.6769858789726341E-3</v>
      </c>
      <c r="J1015" s="1813">
        <v>141</v>
      </c>
      <c r="K1015" s="1814">
        <v>64</v>
      </c>
      <c r="L1015" s="1813">
        <v>221</v>
      </c>
      <c r="M1015" s="1815"/>
      <c r="N1015" s="1816">
        <f>IFERROR((L1015/67)/(1/(I1015*24)/3.6),"")</f>
        <v>1.0479080472754487</v>
      </c>
      <c r="O1015" s="2396" t="s">
        <v>269</v>
      </c>
      <c r="P1015" s="291">
        <f>IFERROR(VLOOKUP(F1015,[1]Trainingsarten!$A$9:$N$84,12,FALSE),"")</f>
        <v>209</v>
      </c>
      <c r="Q1015" s="292" t="s">
        <v>14</v>
      </c>
      <c r="R1015" s="292">
        <f>IFERROR(VLOOKUP(F1015,[1]Trainingsarten!$A$9:$N$84,14,FALSE),"")</f>
        <v>228.8</v>
      </c>
      <c r="S1015" s="293">
        <f>IFERROR(L1015/J1015,"")</f>
        <v>1.5673758865248226</v>
      </c>
      <c r="T1015" s="362">
        <f>T1014+(K1015-T1014)/7</f>
        <v>40.027017472224756</v>
      </c>
      <c r="U1015" s="80">
        <f>U1014+(K1015-U1014)/42</f>
        <v>39.229812732387167</v>
      </c>
      <c r="V1015" s="294">
        <f t="shared" si="63"/>
        <v>2.5941414391587827</v>
      </c>
      <c r="W1015" s="297">
        <f t="shared" si="65"/>
        <v>1.0203214005959156</v>
      </c>
    </row>
    <row r="1016" spans="2:23" ht="16" thickBot="1" x14ac:dyDescent="0.25">
      <c r="B1016" s="24">
        <f>SUM(H1014:H1020)</f>
        <v>57.29</v>
      </c>
      <c r="C1016" s="298">
        <v>44104</v>
      </c>
      <c r="D1016" s="294"/>
      <c r="E1016" s="2131"/>
      <c r="F1016" s="831"/>
      <c r="G1016" s="1810"/>
      <c r="H1016" s="1811" t="str">
        <f>IFERROR(VLOOKUP(F1016,[1]Trainingsarten!$A$9:$K$84,10,FALSE),"")</f>
        <v/>
      </c>
      <c r="I1016" s="1812" t="str">
        <f t="shared" si="64"/>
        <v/>
      </c>
      <c r="J1016" s="1813"/>
      <c r="K1016" s="1814" t="str">
        <f>IFERROR(VLOOKUP(F1016,[1]Trainingsarten!$A$9:$K$84,11,FALSE),"0")</f>
        <v>0</v>
      </c>
      <c r="L1016" s="1813"/>
      <c r="M1016" s="1815"/>
      <c r="N1016" s="1816" t="str">
        <f>IFERROR((L1016/67)/(1/(I1016*24)/3.6),"")</f>
        <v/>
      </c>
      <c r="O1016" s="2396"/>
      <c r="P1016" s="291" t="str">
        <f>IFERROR(VLOOKUP(F1016,[1]Trainingsarten!$A$9:$N$84,12,FALSE),"")</f>
        <v/>
      </c>
      <c r="Q1016" s="292" t="s">
        <v>14</v>
      </c>
      <c r="R1016" s="292" t="str">
        <f>IFERROR(VLOOKUP(F1016,[1]Trainingsarten!$A$9:$N$84,14,FALSE),"")</f>
        <v/>
      </c>
      <c r="S1016" s="293" t="str">
        <f>IFERROR(L1016/J1016,"")</f>
        <v/>
      </c>
      <c r="T1016" s="362">
        <f>T1015+(K1016-T1015)/7</f>
        <v>34.308872119049788</v>
      </c>
      <c r="U1016" s="80">
        <f>U1015+(K1016-U1015)/42</f>
        <v>38.295769572092233</v>
      </c>
      <c r="V1016" s="294">
        <f t="shared" si="63"/>
        <v>-0.79720473983758922</v>
      </c>
      <c r="W1016" s="297">
        <f t="shared" si="65"/>
        <v>0.89589196149885264</v>
      </c>
    </row>
    <row r="1017" spans="2:23" ht="15" x14ac:dyDescent="0.2">
      <c r="B1017" s="26" t="s">
        <v>9</v>
      </c>
      <c r="C1017" s="298">
        <v>44105</v>
      </c>
      <c r="D1017" s="294"/>
      <c r="E1017" s="2131"/>
      <c r="F1017" s="831"/>
      <c r="G1017" s="1810"/>
      <c r="H1017" s="1811" t="str">
        <f>IFERROR(VLOOKUP(F1017,[1]Trainingsarten!$A$9:$K$84,10,FALSE),"")</f>
        <v/>
      </c>
      <c r="I1017" s="1812" t="str">
        <f t="shared" si="64"/>
        <v/>
      </c>
      <c r="J1017" s="1813"/>
      <c r="K1017" s="1814" t="str">
        <f>IFERROR(VLOOKUP(F1017,[1]Trainingsarten!$A$9:$K$84,11,FALSE),"0")</f>
        <v>0</v>
      </c>
      <c r="L1017" s="1813"/>
      <c r="M1017" s="1815"/>
      <c r="N1017" s="1816" t="str">
        <f>IFERROR((L1017/67)/(1/(I1017*24)/3.6),"")</f>
        <v/>
      </c>
      <c r="O1017" s="2396"/>
      <c r="P1017" s="291" t="str">
        <f>IFERROR(VLOOKUP(F1017,[1]Trainingsarten!$A$9:$N$84,12,FALSE),"")</f>
        <v/>
      </c>
      <c r="Q1017" s="292" t="s">
        <v>14</v>
      </c>
      <c r="R1017" s="292" t="str">
        <f>IFERROR(VLOOKUP(F1017,[1]Trainingsarten!$A$9:$N$84,14,FALSE),"")</f>
        <v/>
      </c>
      <c r="S1017" s="293" t="str">
        <f>IFERROR(L1017/J1017,"")</f>
        <v/>
      </c>
      <c r="T1017" s="362">
        <f>T1016+(K1017-T1016)/7</f>
        <v>29.407604673471248</v>
      </c>
      <c r="U1017" s="80">
        <f>U1016+(K1017-U1016)/42</f>
        <v>37.383965534661463</v>
      </c>
      <c r="V1017" s="294">
        <f t="shared" si="63"/>
        <v>3.9868974530424452</v>
      </c>
      <c r="W1017" s="297">
        <f t="shared" si="65"/>
        <v>0.78663684424289504</v>
      </c>
    </row>
    <row r="1018" spans="2:23" ht="16" thickBot="1" x14ac:dyDescent="0.25">
      <c r="B1018" s="27">
        <f>SUM(K1014:K1020)</f>
        <v>363</v>
      </c>
      <c r="C1018" s="298">
        <v>44106</v>
      </c>
      <c r="D1018" s="294">
        <v>136</v>
      </c>
      <c r="E1018" s="2131" t="s">
        <v>33</v>
      </c>
      <c r="F1018" s="831" t="s">
        <v>257</v>
      </c>
      <c r="G1018" s="1810">
        <v>4.3043981481481482E-2</v>
      </c>
      <c r="H1018" s="1811">
        <v>12.97</v>
      </c>
      <c r="I1018" s="1812">
        <f t="shared" si="64"/>
        <v>3.3187341157657271E-3</v>
      </c>
      <c r="J1018" s="1813">
        <v>153</v>
      </c>
      <c r="K1018" s="1814">
        <v>89</v>
      </c>
      <c r="L1018" s="1813">
        <v>243</v>
      </c>
      <c r="M1018" s="1815"/>
      <c r="N1018" s="1816">
        <f>IFERROR((L1018/67)/(1/(I1018*24)/3.6),"")</f>
        <v>1.0399624851839491</v>
      </c>
      <c r="O1018" s="2396" t="s">
        <v>280</v>
      </c>
      <c r="P1018" s="291">
        <f>IFERROR(VLOOKUP(F1018,[1]Trainingsarten!$A$9:$N$84,12,FALSE),"")</f>
        <v>248</v>
      </c>
      <c r="Q1018" s="292" t="s">
        <v>14</v>
      </c>
      <c r="R1018" s="292">
        <f>IFERROR(VLOOKUP(F1018,[1]Trainingsarten!$A$9:$N$84,14,FALSE),"")</f>
        <v>273</v>
      </c>
      <c r="S1018" s="293">
        <f>IFERROR(L1018/J1018,"")</f>
        <v>1.588235294117647</v>
      </c>
      <c r="T1018" s="362">
        <f>T1017+(K1018-T1017)/7</f>
        <v>37.920804005832494</v>
      </c>
      <c r="U1018" s="80">
        <f>U1017+(K1018-U1017)/42</f>
        <v>38.612918736217139</v>
      </c>
      <c r="V1018" s="294">
        <f t="shared" ref="V1018:V1081" si="66">U1017-T1017</f>
        <v>7.9763608611902157</v>
      </c>
      <c r="W1018" s="297">
        <f t="shared" si="65"/>
        <v>0.98207556556102882</v>
      </c>
    </row>
    <row r="1019" spans="2:23" ht="15" x14ac:dyDescent="0.2">
      <c r="B1019" s="28" t="s">
        <v>20</v>
      </c>
      <c r="C1019" s="298">
        <v>44107</v>
      </c>
      <c r="D1019" s="294">
        <v>137</v>
      </c>
      <c r="E1019" s="2131" t="s">
        <v>33</v>
      </c>
      <c r="F1019" s="831" t="s">
        <v>279</v>
      </c>
      <c r="G1019" s="1810">
        <v>3.7453703703703704E-2</v>
      </c>
      <c r="H1019" s="1811">
        <v>9.5</v>
      </c>
      <c r="I1019" s="1812">
        <f t="shared" si="64"/>
        <v>3.9424951267056528E-3</v>
      </c>
      <c r="J1019" s="1813">
        <v>127</v>
      </c>
      <c r="K1019" s="1814">
        <v>55</v>
      </c>
      <c r="L1019" s="1813">
        <v>207</v>
      </c>
      <c r="M1019" s="1815"/>
      <c r="N1019" s="1816">
        <f>IFERROR((L1019/67)/(1/(I1019*24)/3.6),"")</f>
        <v>1.0523990573448543</v>
      </c>
      <c r="O1019" s="2396" t="s">
        <v>295</v>
      </c>
      <c r="P1019" s="291">
        <f>IFERROR(VLOOKUP(F1019,[1]Trainingsarten!$A$9:$N$84,12,FALSE),"")</f>
        <v>182</v>
      </c>
      <c r="Q1019" s="292" t="s">
        <v>14</v>
      </c>
      <c r="R1019" s="292">
        <f>IFERROR(VLOOKUP(F1019,[1]Trainingsarten!$A$9:$N$84,14,FALSE),"")</f>
        <v>208</v>
      </c>
      <c r="S1019" s="293">
        <f>IFERROR(L1019/J1019,"")</f>
        <v>1.6299212598425197</v>
      </c>
      <c r="T1019" s="362">
        <f>T1018+(K1019-T1018)/7</f>
        <v>40.360689147856426</v>
      </c>
      <c r="U1019" s="80">
        <f>U1018+(K1019-U1018)/42</f>
        <v>39.003087337735778</v>
      </c>
      <c r="V1019" s="294">
        <f t="shared" si="66"/>
        <v>0.69211473038464533</v>
      </c>
      <c r="W1019" s="297">
        <f t="shared" si="65"/>
        <v>1.0348075473709273</v>
      </c>
    </row>
    <row r="1020" spans="2:23" ht="16" thickBot="1" x14ac:dyDescent="0.25">
      <c r="B1020" s="29">
        <f>AVERAGE(W1014:W1020)</f>
        <v>1.0015820609332053</v>
      </c>
      <c r="C1020" s="1817">
        <v>44108</v>
      </c>
      <c r="D1020" s="1845">
        <v>138</v>
      </c>
      <c r="E1020" s="2183" t="s">
        <v>33</v>
      </c>
      <c r="F1020" s="1846" t="s">
        <v>288</v>
      </c>
      <c r="G1020" s="1820">
        <v>8.5289351851851838E-2</v>
      </c>
      <c r="H1020" s="1821">
        <v>24.25</v>
      </c>
      <c r="I1020" s="1822">
        <f t="shared" si="64"/>
        <v>3.5170866743031684E-3</v>
      </c>
      <c r="J1020" s="1823">
        <v>142</v>
      </c>
      <c r="K1020" s="1824">
        <v>155</v>
      </c>
      <c r="L1020" s="1823">
        <v>231</v>
      </c>
      <c r="M1020" s="1825"/>
      <c r="N1020" s="1826">
        <f>IFERROR((L1020/67)/(1/(I1020*24)/3.6),"")</f>
        <v>1.0476928758270501</v>
      </c>
      <c r="O1020" s="2397" t="s">
        <v>287</v>
      </c>
      <c r="P1020" s="313">
        <f>IFERROR(VLOOKUP(F1020,[1]Trainingsarten!$A$9:$N$84,12,FALSE),"")</f>
        <v>209</v>
      </c>
      <c r="Q1020" s="314" t="s">
        <v>14</v>
      </c>
      <c r="R1020" s="314">
        <f>IFERROR(VLOOKUP(F1020,[1]Trainingsarten!$A$9:$N$84,14,FALSE),"")</f>
        <v>228.8</v>
      </c>
      <c r="S1020" s="459">
        <f>IFERROR(L1020/J1020,"")</f>
        <v>1.6267605633802817</v>
      </c>
      <c r="T1020" s="354">
        <f>T1019+(K1020-T1019)/7</f>
        <v>56.73773355530551</v>
      </c>
      <c r="U1020" s="315">
        <f>U1019+(K1020-U1019)/42</f>
        <v>41.764918591599212</v>
      </c>
      <c r="V1020" s="315">
        <f t="shared" si="66"/>
        <v>-1.3576018101206486</v>
      </c>
      <c r="W1020" s="82">
        <f t="shared" si="65"/>
        <v>1.358502194392353</v>
      </c>
    </row>
    <row r="1021" spans="2:23" ht="16" thickBot="1" x14ac:dyDescent="0.25">
      <c r="B1021" s="1760">
        <f>B1014+1</f>
        <v>41</v>
      </c>
      <c r="C1021" s="1761">
        <v>44109</v>
      </c>
      <c r="D1021" s="1895"/>
      <c r="E1021" s="2192"/>
      <c r="F1021" s="1897"/>
      <c r="G1021" s="1764"/>
      <c r="H1021" s="1765" t="str">
        <f>IFERROR(VLOOKUP(F1021,[1]Trainingsarten!$A$9:$K$84,10,FALSE),"")</f>
        <v/>
      </c>
      <c r="I1021" s="1766" t="str">
        <f t="shared" si="64"/>
        <v/>
      </c>
      <c r="J1021" s="1767"/>
      <c r="K1021" s="1768" t="str">
        <f>IFERROR(VLOOKUP(F1021,[1]Trainingsarten!$A$9:$K$84,11,FALSE),"0")</f>
        <v>0</v>
      </c>
      <c r="L1021" s="1767"/>
      <c r="M1021" s="1769"/>
      <c r="N1021" s="1770" t="str">
        <f>IFERROR((L1021/67)/(1/(I1021*24)/3.6),"")</f>
        <v/>
      </c>
      <c r="O1021" s="2393"/>
      <c r="P1021" s="1894" t="str">
        <f>IFERROR(VLOOKUP(F1021,[1]Trainingsarten!$A$9:$N$84,12,FALSE),"")</f>
        <v/>
      </c>
      <c r="Q1021" s="1772" t="s">
        <v>14</v>
      </c>
      <c r="R1021" s="1772" t="str">
        <f>IFERROR(VLOOKUP(F1021,[1]Trainingsarten!$A$9:$N$84,14,FALSE),"")</f>
        <v/>
      </c>
      <c r="S1021" s="1186" t="str">
        <f>IFERROR(L1021/J1021,"")</f>
        <v/>
      </c>
      <c r="T1021" s="1899">
        <f>T1020+(K1021-T1020)/7</f>
        <v>48.632343047404724</v>
      </c>
      <c r="U1021" s="1210">
        <f>U1020+(K1021-U1020)/42</f>
        <v>40.770515767989707</v>
      </c>
      <c r="V1021" s="1895">
        <f t="shared" si="66"/>
        <v>-14.972814963706298</v>
      </c>
      <c r="W1021" s="1896">
        <f t="shared" si="65"/>
        <v>1.1928311950762125</v>
      </c>
    </row>
    <row r="1022" spans="2:23" ht="15" x14ac:dyDescent="0.2">
      <c r="B1022" s="1775" t="s">
        <v>19</v>
      </c>
      <c r="C1022" s="298">
        <v>44110</v>
      </c>
      <c r="D1022" s="294">
        <v>139</v>
      </c>
      <c r="E1022" s="2131" t="s">
        <v>33</v>
      </c>
      <c r="F1022" s="831" t="s">
        <v>271</v>
      </c>
      <c r="G1022" s="1810">
        <v>3.9143518518518515E-2</v>
      </c>
      <c r="H1022" s="1811">
        <v>10.55</v>
      </c>
      <c r="I1022" s="1812">
        <f t="shared" si="64"/>
        <v>3.7102861154993849E-3</v>
      </c>
      <c r="J1022" s="1813">
        <v>142</v>
      </c>
      <c r="K1022" s="1814">
        <v>66</v>
      </c>
      <c r="L1022" s="1813">
        <v>221</v>
      </c>
      <c r="M1022" s="1815"/>
      <c r="N1022" s="1816">
        <f>IFERROR((L1022/67)/(1/(I1022*24)/3.6),"")</f>
        <v>1.0573983164744996</v>
      </c>
      <c r="O1022" s="2396" t="s">
        <v>269</v>
      </c>
      <c r="P1022" s="291">
        <f>IFERROR(VLOOKUP(F1022,[1]Trainingsarten!$A$9:$N$84,12,FALSE),"")</f>
        <v>209</v>
      </c>
      <c r="Q1022" s="292" t="s">
        <v>14</v>
      </c>
      <c r="R1022" s="292">
        <f>IFERROR(VLOOKUP(F1022,[1]Trainingsarten!$A$9:$N$84,14,FALSE),"")</f>
        <v>228.8</v>
      </c>
      <c r="S1022" s="293">
        <f>IFERROR(L1022/J1022,"")</f>
        <v>1.556338028169014</v>
      </c>
      <c r="T1022" s="362">
        <f>T1021+(K1022-T1021)/7</f>
        <v>51.113436897775479</v>
      </c>
      <c r="U1022" s="80">
        <f>U1021+(K1022-U1021)/42</f>
        <v>41.371217773513763</v>
      </c>
      <c r="V1022" s="294">
        <f t="shared" si="66"/>
        <v>-7.8618272794150172</v>
      </c>
      <c r="W1022" s="297">
        <f t="shared" si="65"/>
        <v>1.2354830156945193</v>
      </c>
    </row>
    <row r="1023" spans="2:23" ht="16" thickBot="1" x14ac:dyDescent="0.25">
      <c r="B1023" s="24">
        <f>SUM(H1021:H1027)</f>
        <v>51.180000000000007</v>
      </c>
      <c r="C1023" s="298">
        <v>44111</v>
      </c>
      <c r="D1023" s="294"/>
      <c r="E1023" s="2131"/>
      <c r="F1023" s="831"/>
      <c r="G1023" s="1810"/>
      <c r="H1023" s="1811" t="str">
        <f>IFERROR(VLOOKUP(F1023,[1]Trainingsarten!$A$9:$K$84,10,FALSE),"")</f>
        <v/>
      </c>
      <c r="I1023" s="1812" t="str">
        <f t="shared" si="64"/>
        <v/>
      </c>
      <c r="J1023" s="1813"/>
      <c r="K1023" s="1814" t="str">
        <f>IFERROR(VLOOKUP(F1023,[1]Trainingsarten!$A$9:$K$84,11,FALSE),"0")</f>
        <v>0</v>
      </c>
      <c r="L1023" s="1813"/>
      <c r="M1023" s="1815"/>
      <c r="N1023" s="1816" t="str">
        <f>IFERROR((L1023/67)/(1/(I1023*24)/3.6),"")</f>
        <v/>
      </c>
      <c r="O1023" s="2396"/>
      <c r="P1023" s="291" t="str">
        <f>IFERROR(VLOOKUP(F1023,[1]Trainingsarten!$A$9:$N$84,12,FALSE),"")</f>
        <v/>
      </c>
      <c r="Q1023" s="292" t="s">
        <v>14</v>
      </c>
      <c r="R1023" s="292" t="str">
        <f>IFERROR(VLOOKUP(F1023,[1]Trainingsarten!$A$9:$N$84,14,FALSE),"")</f>
        <v/>
      </c>
      <c r="S1023" s="293" t="str">
        <f>IFERROR(L1023/J1023,"")</f>
        <v/>
      </c>
      <c r="T1023" s="362">
        <f>T1022+(K1023-T1022)/7</f>
        <v>43.81151734095041</v>
      </c>
      <c r="U1023" s="80">
        <f>U1022+(K1023-U1022)/42</f>
        <v>40.386188778906295</v>
      </c>
      <c r="V1023" s="294">
        <f t="shared" si="66"/>
        <v>-9.742219124261716</v>
      </c>
      <c r="W1023" s="297">
        <f t="shared" si="65"/>
        <v>1.084814355243968</v>
      </c>
    </row>
    <row r="1024" spans="2:23" ht="15" x14ac:dyDescent="0.2">
      <c r="B1024" s="26" t="s">
        <v>9</v>
      </c>
      <c r="C1024" s="298">
        <v>44112</v>
      </c>
      <c r="D1024" s="294">
        <v>140</v>
      </c>
      <c r="E1024" s="2131" t="s">
        <v>33</v>
      </c>
      <c r="F1024" s="831" t="s">
        <v>297</v>
      </c>
      <c r="G1024" s="1810">
        <v>3.875E-2</v>
      </c>
      <c r="H1024" s="1811">
        <v>11.62</v>
      </c>
      <c r="I1024" s="1812">
        <f t="shared" si="64"/>
        <v>3.3347676419965577E-3</v>
      </c>
      <c r="J1024" s="1813">
        <v>150</v>
      </c>
      <c r="K1024" s="1814">
        <v>78</v>
      </c>
      <c r="L1024" s="1813">
        <v>241</v>
      </c>
      <c r="M1024" s="1815"/>
      <c r="N1024" s="1816">
        <f>IFERROR((L1024/67)/(1/(I1024*24)/3.6),"")</f>
        <v>1.0363860559508824</v>
      </c>
      <c r="O1024" s="2396" t="s">
        <v>280</v>
      </c>
      <c r="P1024" s="291">
        <f>IFERROR(VLOOKUP(F1024,[1]Trainingsarten!$A$9:$N$84,12,FALSE),"")</f>
        <v>248</v>
      </c>
      <c r="Q1024" s="292" t="s">
        <v>14</v>
      </c>
      <c r="R1024" s="292">
        <f>IFERROR(VLOOKUP(F1024,[1]Trainingsarten!$A$9:$N$84,14,FALSE),"")</f>
        <v>273</v>
      </c>
      <c r="S1024" s="293">
        <f>IFERROR(L1024/J1024,"")</f>
        <v>1.6066666666666667</v>
      </c>
      <c r="T1024" s="362">
        <f>T1023+(K1024-T1023)/7</f>
        <v>48.695586292243206</v>
      </c>
      <c r="U1024" s="80">
        <f>U1023+(K1024-U1023)/42</f>
        <v>41.281755712741862</v>
      </c>
      <c r="V1024" s="294">
        <f t="shared" si="66"/>
        <v>-3.4253285620441147</v>
      </c>
      <c r="W1024" s="297">
        <f t="shared" si="65"/>
        <v>1.1795909706721368</v>
      </c>
    </row>
    <row r="1025" spans="2:23" ht="16" thickBot="1" x14ac:dyDescent="0.25">
      <c r="B1025" s="27">
        <f>SUM(K1021:K1027)</f>
        <v>319</v>
      </c>
      <c r="C1025" s="298">
        <v>44113</v>
      </c>
      <c r="D1025" s="294">
        <v>141</v>
      </c>
      <c r="E1025" s="2131" t="s">
        <v>281</v>
      </c>
      <c r="F1025" s="831" t="s">
        <v>279</v>
      </c>
      <c r="G1025" s="1810">
        <v>3.695601851851852E-2</v>
      </c>
      <c r="H1025" s="1811">
        <v>9.31</v>
      </c>
      <c r="I1025" s="1812">
        <f t="shared" si="64"/>
        <v>3.9694971555873813E-3</v>
      </c>
      <c r="J1025" s="1813">
        <v>132</v>
      </c>
      <c r="K1025" s="1814">
        <v>53</v>
      </c>
      <c r="L1025" s="1813">
        <v>206</v>
      </c>
      <c r="M1025" s="1815"/>
      <c r="N1025" s="1816">
        <f>IFERROR((L1025/67)/(1/(I1025*24)/3.6),"")</f>
        <v>1.0544880324478574</v>
      </c>
      <c r="O1025" s="2396" t="s">
        <v>295</v>
      </c>
      <c r="P1025" s="291">
        <f>IFERROR(VLOOKUP(F1025,[1]Trainingsarten!$A$9:$N$84,12,FALSE),"")</f>
        <v>182</v>
      </c>
      <c r="Q1025" s="292" t="s">
        <v>14</v>
      </c>
      <c r="R1025" s="292">
        <f>IFERROR(VLOOKUP(F1025,[1]Trainingsarten!$A$9:$N$84,14,FALSE),"")</f>
        <v>208</v>
      </c>
      <c r="S1025" s="293">
        <f>IFERROR(L1025/J1025,"")</f>
        <v>1.5606060606060606</v>
      </c>
      <c r="T1025" s="362">
        <f>T1024+(K1025-T1024)/7</f>
        <v>49.31050253620846</v>
      </c>
      <c r="U1025" s="80">
        <f>U1024+(K1025-U1024)/42</f>
        <v>41.56076152910515</v>
      </c>
      <c r="V1025" s="294">
        <f t="shared" si="66"/>
        <v>-7.4138305795013437</v>
      </c>
      <c r="W1025" s="297">
        <f t="shared" si="65"/>
        <v>1.1864677335538267</v>
      </c>
    </row>
    <row r="1026" spans="2:23" ht="15" x14ac:dyDescent="0.2">
      <c r="B1026" s="28" t="s">
        <v>20</v>
      </c>
      <c r="C1026" s="298">
        <v>44114</v>
      </c>
      <c r="D1026" s="294"/>
      <c r="E1026" s="2131"/>
      <c r="F1026" s="831"/>
      <c r="G1026" s="1810"/>
      <c r="H1026" s="1811" t="str">
        <f>IFERROR(VLOOKUP(F1026,[1]Trainingsarten!$A$9:$K$84,10,FALSE),"")</f>
        <v/>
      </c>
      <c r="I1026" s="1812" t="str">
        <f t="shared" si="64"/>
        <v/>
      </c>
      <c r="J1026" s="1813"/>
      <c r="K1026" s="1814" t="str">
        <f>IFERROR(VLOOKUP(F1026,[1]Trainingsarten!$A$9:$K$84,11,FALSE),"0")</f>
        <v>0</v>
      </c>
      <c r="L1026" s="1813"/>
      <c r="M1026" s="1815"/>
      <c r="N1026" s="1816" t="str">
        <f>IFERROR((L1026/67)/(1/(I1026*24)/3.6),"")</f>
        <v/>
      </c>
      <c r="O1026" s="2396"/>
      <c r="P1026" s="291" t="str">
        <f>IFERROR(VLOOKUP(F1026,[1]Trainingsarten!$A$9:$N$84,12,FALSE),"")</f>
        <v/>
      </c>
      <c r="Q1026" s="292" t="s">
        <v>14</v>
      </c>
      <c r="R1026" s="292" t="str">
        <f>IFERROR(VLOOKUP(F1026,[1]Trainingsarten!$A$9:$N$84,14,FALSE),"")</f>
        <v/>
      </c>
      <c r="S1026" s="293" t="str">
        <f>IFERROR(L1026/J1026,"")</f>
        <v/>
      </c>
      <c r="T1026" s="362">
        <f>T1025+(K1026-T1025)/7</f>
        <v>42.266145031035826</v>
      </c>
      <c r="U1026" s="80">
        <f>U1025+(K1026-U1025)/42</f>
        <v>40.571219587935978</v>
      </c>
      <c r="V1026" s="294">
        <f t="shared" si="66"/>
        <v>-7.7497410071033102</v>
      </c>
      <c r="W1026" s="297">
        <f t="shared" si="65"/>
        <v>1.0417765465350675</v>
      </c>
    </row>
    <row r="1027" spans="2:23" ht="16" thickBot="1" x14ac:dyDescent="0.25">
      <c r="B1027" s="29">
        <f>AVERAGE(W1021:W1027)</f>
        <v>1.1690253301700415</v>
      </c>
      <c r="C1027" s="1817">
        <v>44115</v>
      </c>
      <c r="D1027" s="1845">
        <v>142</v>
      </c>
      <c r="E1027" s="2183" t="s">
        <v>33</v>
      </c>
      <c r="F1027" s="1846" t="s">
        <v>290</v>
      </c>
      <c r="G1027" s="1820">
        <v>7.6550925925925925E-2</v>
      </c>
      <c r="H1027" s="1821">
        <v>19.7</v>
      </c>
      <c r="I1027" s="1822">
        <f t="shared" si="64"/>
        <v>3.8858338033464939E-3</v>
      </c>
      <c r="J1027" s="1823">
        <v>136</v>
      </c>
      <c r="K1027" s="1824">
        <v>122</v>
      </c>
      <c r="L1027" s="1823">
        <v>217</v>
      </c>
      <c r="M1027" s="1825"/>
      <c r="N1027" s="1826">
        <f>IFERROR((L1027/67)/(1/(I1027*24)/3.6),"")</f>
        <v>1.0873838927191453</v>
      </c>
      <c r="O1027" s="2397" t="s">
        <v>287</v>
      </c>
      <c r="P1027" s="313">
        <f>IFERROR(VLOOKUP(F1027,[1]Trainingsarten!$A$9:$N$84,12,FALSE),"")</f>
        <v>209</v>
      </c>
      <c r="Q1027" s="314" t="s">
        <v>14</v>
      </c>
      <c r="R1027" s="314">
        <f>IFERROR(VLOOKUP(F1027,[1]Trainingsarten!$A$9:$N$84,14,FALSE),"")</f>
        <v>228.8</v>
      </c>
      <c r="S1027" s="1827">
        <f>IFERROR(L1027/J1027,"")</f>
        <v>1.5955882352941178</v>
      </c>
      <c r="T1027" s="1818">
        <f>T1026+(K1027-T1026)/7</f>
        <v>53.656695740887855</v>
      </c>
      <c r="U1027" s="315">
        <f>U1026+(K1027-U1026)/42</f>
        <v>42.510000073937505</v>
      </c>
      <c r="V1027" s="315">
        <f t="shared" si="66"/>
        <v>-1.6949254430998479</v>
      </c>
      <c r="W1027" s="317">
        <f t="shared" si="65"/>
        <v>1.2622134944145598</v>
      </c>
    </row>
    <row r="1028" spans="2:23" ht="16" thickBot="1" x14ac:dyDescent="0.25">
      <c r="B1028" s="1760">
        <f>B1021+1</f>
        <v>42</v>
      </c>
      <c r="C1028" s="1761">
        <v>44116</v>
      </c>
      <c r="D1028" s="1892"/>
      <c r="E1028" s="2192"/>
      <c r="F1028" s="1900"/>
      <c r="G1028" s="1764"/>
      <c r="H1028" s="1765" t="str">
        <f>IFERROR(VLOOKUP(F1028,[1]Trainingsarten!$A$9:$K$84,10,FALSE),"")</f>
        <v/>
      </c>
      <c r="I1028" s="1766" t="str">
        <f t="shared" si="64"/>
        <v/>
      </c>
      <c r="J1028" s="1767"/>
      <c r="K1028" s="1768" t="str">
        <f>IFERROR(VLOOKUP(F1028,[1]Trainingsarten!$A$9:$K$84,11,FALSE),"0")</f>
        <v>0</v>
      </c>
      <c r="L1028" s="1767"/>
      <c r="M1028" s="1769"/>
      <c r="N1028" s="1770" t="str">
        <f>IFERROR((L1028/67)/(1/(I1028*24)/3.6),"")</f>
        <v/>
      </c>
      <c r="O1028" s="2393"/>
      <c r="P1028" s="1894" t="str">
        <f>IFERROR(VLOOKUP(F1028,[1]Trainingsarten!$A$9:$N$84,12,FALSE),"")</f>
        <v/>
      </c>
      <c r="Q1028" s="1772" t="s">
        <v>14</v>
      </c>
      <c r="R1028" s="1772" t="str">
        <f>IFERROR(VLOOKUP(F1028,[1]Trainingsarten!$A$9:$N$84,14,FALSE),"")</f>
        <v/>
      </c>
      <c r="S1028" s="1186" t="str">
        <f>IFERROR(L1028/J1028,"")</f>
        <v/>
      </c>
      <c r="T1028" s="1899">
        <f>T1027+(K1028-T1027)/7</f>
        <v>45.991453492189592</v>
      </c>
      <c r="U1028" s="1210">
        <f>U1027+(K1028-U1027)/42</f>
        <v>41.49785721503423</v>
      </c>
      <c r="V1028" s="1895">
        <f t="shared" si="66"/>
        <v>-11.14669566695035</v>
      </c>
      <c r="W1028" s="322">
        <f t="shared" si="65"/>
        <v>1.108285019485955</v>
      </c>
    </row>
    <row r="1029" spans="2:23" ht="15" x14ac:dyDescent="0.2">
      <c r="B1029" s="1775" t="s">
        <v>19</v>
      </c>
      <c r="C1029" s="298">
        <v>44117</v>
      </c>
      <c r="D1029" s="295">
        <v>143</v>
      </c>
      <c r="E1029" s="2131" t="s">
        <v>33</v>
      </c>
      <c r="F1029" s="1901" t="s">
        <v>175</v>
      </c>
      <c r="G1029" s="1810">
        <v>3.6516203703703703E-2</v>
      </c>
      <c r="H1029" s="1811">
        <v>10.02</v>
      </c>
      <c r="I1029" s="1812">
        <f t="shared" si="64"/>
        <v>3.6443317069564576E-3</v>
      </c>
      <c r="J1029" s="1813">
        <v>146</v>
      </c>
      <c r="K1029" s="1814">
        <v>64</v>
      </c>
      <c r="L1029" s="1813">
        <v>220</v>
      </c>
      <c r="M1029" s="1815"/>
      <c r="N1029" s="1816">
        <f>IFERROR((L1029/67)/(1/(I1029*24)/3.6),"")</f>
        <v>1.0339023445646023</v>
      </c>
      <c r="O1029" s="2396" t="s">
        <v>269</v>
      </c>
      <c r="P1029" s="291" t="str">
        <f>IFERROR(VLOOKUP(F1029,[1]Trainingsarten!$A$9:$N$84,12,FALSE),"")</f>
        <v/>
      </c>
      <c r="Q1029" s="292" t="s">
        <v>14</v>
      </c>
      <c r="R1029" s="292" t="str">
        <f>IFERROR(VLOOKUP(F1029,[1]Trainingsarten!$A$9:$N$84,14,FALSE),"")</f>
        <v/>
      </c>
      <c r="S1029" s="293">
        <f>IFERROR(L1029/J1029,"")</f>
        <v>1.5068493150684932</v>
      </c>
      <c r="T1029" s="362">
        <f>T1028+(K1029-T1028)/7</f>
        <v>48.564102993305362</v>
      </c>
      <c r="U1029" s="80">
        <f>U1028+(K1029-U1028)/42</f>
        <v>42.033622519438175</v>
      </c>
      <c r="V1029" s="294">
        <f t="shared" si="66"/>
        <v>-4.4935962771553619</v>
      </c>
      <c r="W1029" s="297">
        <f t="shared" si="65"/>
        <v>1.1553632564228127</v>
      </c>
    </row>
    <row r="1030" spans="2:23" ht="16" thickBot="1" x14ac:dyDescent="0.25">
      <c r="B1030" s="24">
        <f>SUM(H1028:H1034)</f>
        <v>29.569999999999997</v>
      </c>
      <c r="C1030" s="298">
        <v>44118</v>
      </c>
      <c r="D1030" s="295"/>
      <c r="E1030" s="2131"/>
      <c r="F1030" s="1901"/>
      <c r="G1030" s="1810"/>
      <c r="H1030" s="1811" t="str">
        <f>IFERROR(VLOOKUP(F1030,[1]Trainingsarten!$A$9:$K$84,10,FALSE),"")</f>
        <v/>
      </c>
      <c r="I1030" s="1812" t="str">
        <f t="shared" si="64"/>
        <v/>
      </c>
      <c r="J1030" s="1813"/>
      <c r="K1030" s="1814" t="str">
        <f>IFERROR(VLOOKUP(F1030,[1]Trainingsarten!$A$9:$K$84,11,FALSE),"0")</f>
        <v>0</v>
      </c>
      <c r="L1030" s="1813"/>
      <c r="M1030" s="1815"/>
      <c r="N1030" s="1816" t="str">
        <f>IFERROR((L1030/67)/(1/(I1030*24)/3.6),"")</f>
        <v/>
      </c>
      <c r="O1030" s="2396"/>
      <c r="P1030" s="291" t="str">
        <f>IFERROR(VLOOKUP(F1030,[1]Trainingsarten!$A$9:$N$84,12,FALSE),"")</f>
        <v/>
      </c>
      <c r="Q1030" s="292" t="s">
        <v>14</v>
      </c>
      <c r="R1030" s="292" t="str">
        <f>IFERROR(VLOOKUP(F1030,[1]Trainingsarten!$A$9:$N$84,14,FALSE),"")</f>
        <v/>
      </c>
      <c r="S1030" s="293" t="str">
        <f>IFERROR(L1030/J1030,"")</f>
        <v/>
      </c>
      <c r="T1030" s="362">
        <f>T1029+(K1030-T1029)/7</f>
        <v>41.626373994261741</v>
      </c>
      <c r="U1030" s="80">
        <f>U1029+(K1030-U1029)/42</f>
        <v>41.032821983261073</v>
      </c>
      <c r="V1030" s="294">
        <f t="shared" si="66"/>
        <v>-6.5304804738671862</v>
      </c>
      <c r="W1030" s="297">
        <f t="shared" si="65"/>
        <v>1.0144652983224698</v>
      </c>
    </row>
    <row r="1031" spans="2:23" ht="15" x14ac:dyDescent="0.2">
      <c r="B1031" s="26" t="s">
        <v>9</v>
      </c>
      <c r="C1031" s="298">
        <v>44119</v>
      </c>
      <c r="D1031" s="295">
        <v>144</v>
      </c>
      <c r="E1031" s="2131" t="s">
        <v>33</v>
      </c>
      <c r="F1031" s="1901" t="s">
        <v>279</v>
      </c>
      <c r="G1031" s="1810">
        <v>3.7071759259259256E-2</v>
      </c>
      <c r="H1031" s="1811">
        <v>9.35</v>
      </c>
      <c r="I1031" s="1812">
        <f t="shared" si="64"/>
        <v>3.9648940384234502E-3</v>
      </c>
      <c r="J1031" s="1813">
        <v>134</v>
      </c>
      <c r="K1031" s="1814">
        <v>53</v>
      </c>
      <c r="L1031" s="1813">
        <v>206</v>
      </c>
      <c r="M1031" s="1815"/>
      <c r="N1031" s="1816">
        <f>IFERROR((L1031/67)/(1/(I1031*24)/3.6),"")</f>
        <v>1.0532652246787453</v>
      </c>
      <c r="O1031" s="2396" t="s">
        <v>295</v>
      </c>
      <c r="P1031" s="291">
        <f>IFERROR(VLOOKUP(F1031,[1]Trainingsarten!$A$9:$N$84,12,FALSE),"")</f>
        <v>182</v>
      </c>
      <c r="Q1031" s="292" t="s">
        <v>14</v>
      </c>
      <c r="R1031" s="292">
        <f>IFERROR(VLOOKUP(F1031,[1]Trainingsarten!$A$9:$N$84,14,FALSE),"")</f>
        <v>208</v>
      </c>
      <c r="S1031" s="293">
        <f>IFERROR(L1031/J1031,"")</f>
        <v>1.5373134328358209</v>
      </c>
      <c r="T1031" s="362">
        <f>T1030+(K1031-T1030)/7</f>
        <v>43.251177709367205</v>
      </c>
      <c r="U1031" s="80">
        <f>U1030+(K1031-U1030)/42</f>
        <v>41.317754793183425</v>
      </c>
      <c r="V1031" s="294">
        <f t="shared" si="66"/>
        <v>-0.59355201100066779</v>
      </c>
      <c r="W1031" s="297">
        <f t="shared" si="65"/>
        <v>1.0467939975408043</v>
      </c>
    </row>
    <row r="1032" spans="2:23" ht="16" thickBot="1" x14ac:dyDescent="0.25">
      <c r="B1032" s="27">
        <f>SUM(K1028:K1034)</f>
        <v>178</v>
      </c>
      <c r="C1032" s="298">
        <v>44120</v>
      </c>
      <c r="D1032" s="295"/>
      <c r="E1032" s="2131"/>
      <c r="F1032" s="1901"/>
      <c r="G1032" s="1810"/>
      <c r="H1032" s="1811" t="str">
        <f>IFERROR(VLOOKUP(F1032,[1]Trainingsarten!$A$9:$K$84,10,FALSE),"")</f>
        <v/>
      </c>
      <c r="I1032" s="1812" t="str">
        <f t="shared" si="64"/>
        <v/>
      </c>
      <c r="J1032" s="1813"/>
      <c r="K1032" s="1814" t="str">
        <f>IFERROR(VLOOKUP(F1032,[1]Trainingsarten!$A$9:$K$84,11,FALSE),"0")</f>
        <v>0</v>
      </c>
      <c r="L1032" s="1813"/>
      <c r="M1032" s="1815"/>
      <c r="N1032" s="1816" t="str">
        <f>IFERROR((L1032/67)/(1/(I1032*24)/3.6),"")</f>
        <v/>
      </c>
      <c r="O1032" s="2396"/>
      <c r="P1032" s="291" t="str">
        <f>IFERROR(VLOOKUP(F1032,[1]Trainingsarten!$A$9:$N$84,12,FALSE),"")</f>
        <v/>
      </c>
      <c r="Q1032" s="292" t="s">
        <v>14</v>
      </c>
      <c r="R1032" s="292" t="str">
        <f>IFERROR(VLOOKUP(F1032,[1]Trainingsarten!$A$9:$N$84,14,FALSE),"")</f>
        <v/>
      </c>
      <c r="S1032" s="293" t="str">
        <f>IFERROR(L1032/J1032,"")</f>
        <v/>
      </c>
      <c r="T1032" s="362">
        <f>T1031+(K1032-T1031)/7</f>
        <v>37.07243803660046</v>
      </c>
      <c r="U1032" s="80">
        <f>U1031+(K1032-U1031)/42</f>
        <v>40.333998726679056</v>
      </c>
      <c r="V1032" s="294">
        <f t="shared" si="66"/>
        <v>-1.9334229161837797</v>
      </c>
      <c r="W1032" s="297">
        <f t="shared" si="65"/>
        <v>0.91913619296265747</v>
      </c>
    </row>
    <row r="1033" spans="2:23" ht="15" x14ac:dyDescent="0.2">
      <c r="B1033" s="28" t="s">
        <v>20</v>
      </c>
      <c r="C1033" s="298">
        <v>44121</v>
      </c>
      <c r="D1033" s="295"/>
      <c r="E1033" s="2131"/>
      <c r="F1033" s="1901"/>
      <c r="G1033" s="1810"/>
      <c r="H1033" s="1811" t="str">
        <f>IFERROR(VLOOKUP(F1033,[1]Trainingsarten!$A$9:$K$84,10,FALSE),"")</f>
        <v/>
      </c>
      <c r="I1033" s="1812" t="str">
        <f t="shared" si="64"/>
        <v/>
      </c>
      <c r="J1033" s="1813"/>
      <c r="K1033" s="1814" t="str">
        <f>IFERROR(VLOOKUP(F1033,[1]Trainingsarten!$A$9:$K$84,11,FALSE),"0")</f>
        <v>0</v>
      </c>
      <c r="L1033" s="1813"/>
      <c r="M1033" s="1815"/>
      <c r="N1033" s="1816" t="str">
        <f>IFERROR((L1033/67)/(1/(I1033*24)/3.6),"")</f>
        <v/>
      </c>
      <c r="O1033" s="2396"/>
      <c r="P1033" s="291" t="str">
        <f>IFERROR(VLOOKUP(F1033,[1]Trainingsarten!$A$9:$N$84,12,FALSE),"")</f>
        <v/>
      </c>
      <c r="Q1033" s="292" t="s">
        <v>14</v>
      </c>
      <c r="R1033" s="292" t="str">
        <f>IFERROR(VLOOKUP(F1033,[1]Trainingsarten!$A$9:$N$84,14,FALSE),"")</f>
        <v/>
      </c>
      <c r="S1033" s="293" t="str">
        <f>IFERROR(L1033/J1033,"")</f>
        <v/>
      </c>
      <c r="T1033" s="362">
        <f>T1032+(K1033-T1032)/7</f>
        <v>31.776375459943253</v>
      </c>
      <c r="U1033" s="80">
        <f>U1032+(K1033-U1032)/42</f>
        <v>39.373665423662885</v>
      </c>
      <c r="V1033" s="294">
        <f t="shared" si="66"/>
        <v>3.2615606900785963</v>
      </c>
      <c r="W1033" s="297">
        <f t="shared" si="65"/>
        <v>0.80704641333306515</v>
      </c>
    </row>
    <row r="1034" spans="2:23" ht="16" thickBot="1" x14ac:dyDescent="0.25">
      <c r="B1034" s="29">
        <f>AVERAGE(W1028:W1034)</f>
        <v>0.99319717675949415</v>
      </c>
      <c r="C1034" s="1817">
        <v>44122</v>
      </c>
      <c r="D1034" s="1818">
        <v>145</v>
      </c>
      <c r="E1034" s="2183" t="s">
        <v>33</v>
      </c>
      <c r="F1034" s="1902" t="s">
        <v>271</v>
      </c>
      <c r="G1034" s="1820">
        <v>3.8217592592592588E-2</v>
      </c>
      <c r="H1034" s="1821">
        <v>10.199999999999999</v>
      </c>
      <c r="I1034" s="1822">
        <f t="shared" si="64"/>
        <v>3.7468228031953522E-3</v>
      </c>
      <c r="J1034" s="1823">
        <v>137</v>
      </c>
      <c r="K1034" s="1824">
        <v>61</v>
      </c>
      <c r="L1034" s="1823">
        <v>216</v>
      </c>
      <c r="M1034" s="1825"/>
      <c r="N1034" s="1826">
        <f>IFERROR((L1034/67)/(1/(I1034*24)/3.6),"")</f>
        <v>1.0436523266022826</v>
      </c>
      <c r="O1034" s="2397" t="s">
        <v>295</v>
      </c>
      <c r="P1034" s="313">
        <f>IFERROR(VLOOKUP(F1034,[1]Trainingsarten!$A$9:$N$84,12,FALSE),"")</f>
        <v>209</v>
      </c>
      <c r="Q1034" s="314" t="s">
        <v>14</v>
      </c>
      <c r="R1034" s="314">
        <f>IFERROR(VLOOKUP(F1034,[1]Trainingsarten!$A$9:$N$84,14,FALSE),"")</f>
        <v>228.8</v>
      </c>
      <c r="S1034" s="1827">
        <f>IFERROR(L1034/J1034,"")</f>
        <v>1.5766423357664234</v>
      </c>
      <c r="T1034" s="1818">
        <f>T1033+(K1034-T1033)/7</f>
        <v>35.951178965665648</v>
      </c>
      <c r="U1034" s="315">
        <f>U1033+(K1034-U1033)/42</f>
        <v>39.888578151670913</v>
      </c>
      <c r="V1034" s="315">
        <f t="shared" si="66"/>
        <v>7.5972899637196321</v>
      </c>
      <c r="W1034" s="82">
        <f t="shared" si="65"/>
        <v>0.90129005924869421</v>
      </c>
    </row>
    <row r="1035" spans="2:23" ht="16" thickBot="1" x14ac:dyDescent="0.25">
      <c r="B1035" s="1760">
        <f>B1028+1</f>
        <v>43</v>
      </c>
      <c r="C1035" s="1761">
        <v>44123</v>
      </c>
      <c r="D1035" s="1892"/>
      <c r="E1035" s="2192"/>
      <c r="F1035" s="1900"/>
      <c r="G1035" s="1764"/>
      <c r="H1035" s="1765" t="str">
        <f>IFERROR(VLOOKUP(F1035,[1]Trainingsarten!$A$9:$K$84,10,FALSE),"")</f>
        <v/>
      </c>
      <c r="I1035" s="1766" t="str">
        <f t="shared" si="64"/>
        <v/>
      </c>
      <c r="J1035" s="1767"/>
      <c r="K1035" s="1768" t="str">
        <f>IFERROR(VLOOKUP(F1035,[1]Trainingsarten!$A$9:$K$84,11,FALSE),"0")</f>
        <v>0</v>
      </c>
      <c r="L1035" s="1767"/>
      <c r="M1035" s="1769"/>
      <c r="N1035" s="1770" t="str">
        <f>IFERROR((L1035/67)/(1/(I1035*24)/3.6),"")</f>
        <v/>
      </c>
      <c r="O1035" s="2393"/>
      <c r="P1035" s="1894" t="str">
        <f>IFERROR(VLOOKUP(F1035,[1]Trainingsarten!$A$9:$N$84,12,FALSE),"")</f>
        <v/>
      </c>
      <c r="Q1035" s="1772" t="s">
        <v>14</v>
      </c>
      <c r="R1035" s="1772" t="str">
        <f>IFERROR(VLOOKUP(F1035,[1]Trainingsarten!$A$9:$N$84,14,FALSE),"")</f>
        <v/>
      </c>
      <c r="S1035" s="1186" t="str">
        <f>IFERROR(L1035/J1035,"")</f>
        <v/>
      </c>
      <c r="T1035" s="1899">
        <f>T1034+(K1035-T1034)/7</f>
        <v>30.815296256284839</v>
      </c>
      <c r="U1035" s="1210">
        <f>U1034+(K1035-U1034)/42</f>
        <v>38.938850100440654</v>
      </c>
      <c r="V1035" s="1895">
        <f t="shared" si="66"/>
        <v>3.9373991860052655</v>
      </c>
      <c r="W1035" s="1896">
        <f t="shared" si="65"/>
        <v>0.79137663738909736</v>
      </c>
    </row>
    <row r="1036" spans="2:23" ht="15" x14ac:dyDescent="0.2">
      <c r="B1036" s="1775" t="s">
        <v>19</v>
      </c>
      <c r="C1036" s="298">
        <v>44124</v>
      </c>
      <c r="D1036" s="295">
        <v>146</v>
      </c>
      <c r="E1036" s="2131" t="s">
        <v>33</v>
      </c>
      <c r="F1036" s="1901" t="s">
        <v>175</v>
      </c>
      <c r="G1036" s="1810">
        <v>3.1296296296296301E-2</v>
      </c>
      <c r="H1036" s="1811">
        <v>9.3699999999999992</v>
      </c>
      <c r="I1036" s="1812">
        <f t="shared" ref="I1036:I1099" si="67">IFERROR(G1036/H1036,"")</f>
        <v>3.3400529665204167E-3</v>
      </c>
      <c r="J1036" s="1813">
        <v>145</v>
      </c>
      <c r="K1036" s="1814">
        <v>62</v>
      </c>
      <c r="L1036" s="1813">
        <v>238</v>
      </c>
      <c r="M1036" s="1815"/>
      <c r="N1036" s="1816">
        <f>IFERROR((L1036/67)/(1/(I1036*24)/3.6),"")</f>
        <v>1.0251071218082484</v>
      </c>
      <c r="O1036" s="2396" t="s">
        <v>269</v>
      </c>
      <c r="P1036" s="291" t="str">
        <f>IFERROR(VLOOKUP(F1036,[1]Trainingsarten!$A$9:$N$84,12,FALSE),"")</f>
        <v/>
      </c>
      <c r="Q1036" s="292" t="s">
        <v>14</v>
      </c>
      <c r="R1036" s="292" t="str">
        <f>IFERROR(VLOOKUP(F1036,[1]Trainingsarten!$A$9:$N$84,14,FALSE),"")</f>
        <v/>
      </c>
      <c r="S1036" s="293">
        <f>IFERROR(L1036/J1036,"")</f>
        <v>1.6413793103448275</v>
      </c>
      <c r="T1036" s="362">
        <f>T1035+(K1036-T1035)/7</f>
        <v>35.270253933958436</v>
      </c>
      <c r="U1036" s="80">
        <f>U1035+(K1036-U1035)/42</f>
        <v>39.48792509804921</v>
      </c>
      <c r="V1036" s="294">
        <f t="shared" si="66"/>
        <v>8.1235538441558148</v>
      </c>
      <c r="W1036" s="297">
        <f t="shared" si="65"/>
        <v>0.89319086395098701</v>
      </c>
    </row>
    <row r="1037" spans="2:23" ht="16" thickBot="1" x14ac:dyDescent="0.25">
      <c r="B1037" s="24">
        <f>SUM(H1035:H1041)</f>
        <v>30.97</v>
      </c>
      <c r="C1037" s="298">
        <v>44125</v>
      </c>
      <c r="D1037" s="295"/>
      <c r="E1037" s="2131"/>
      <c r="F1037" s="1901"/>
      <c r="G1037" s="1810"/>
      <c r="H1037" s="1811" t="str">
        <f>IFERROR(VLOOKUP(F1037,[1]Trainingsarten!$A$9:$K$84,10,FALSE),"")</f>
        <v/>
      </c>
      <c r="I1037" s="1812" t="str">
        <f t="shared" si="67"/>
        <v/>
      </c>
      <c r="J1037" s="1813"/>
      <c r="K1037" s="1814" t="str">
        <f>IFERROR(VLOOKUP(F1037,[1]Trainingsarten!$A$9:$K$84,11,FALSE),"0")</f>
        <v>0</v>
      </c>
      <c r="L1037" s="1813"/>
      <c r="M1037" s="1815"/>
      <c r="N1037" s="1816" t="str">
        <f>IFERROR((L1037/67)/(1/(I1037*24)/3.6),"")</f>
        <v/>
      </c>
      <c r="O1037" s="2396"/>
      <c r="P1037" s="291" t="str">
        <f>IFERROR(VLOOKUP(F1037,[1]Trainingsarten!$A$9:$N$84,12,FALSE),"")</f>
        <v/>
      </c>
      <c r="Q1037" s="292" t="s">
        <v>14</v>
      </c>
      <c r="R1037" s="292" t="str">
        <f>IFERROR(VLOOKUP(F1037,[1]Trainingsarten!$A$9:$N$84,14,FALSE),"")</f>
        <v/>
      </c>
      <c r="S1037" s="293" t="str">
        <f>IFERROR(L1037/J1037,"")</f>
        <v/>
      </c>
      <c r="T1037" s="362">
        <f>T1036+(K1037-T1036)/7</f>
        <v>30.231646229107231</v>
      </c>
      <c r="U1037" s="80">
        <f>U1036+(K1037-U1036)/42</f>
        <v>38.547736405238517</v>
      </c>
      <c r="V1037" s="294">
        <f t="shared" si="66"/>
        <v>4.217671164090774</v>
      </c>
      <c r="W1037" s="297">
        <f t="shared" si="65"/>
        <v>0.78426514883501286</v>
      </c>
    </row>
    <row r="1038" spans="2:23" ht="15" x14ac:dyDescent="0.2">
      <c r="B1038" s="26" t="s">
        <v>9</v>
      </c>
      <c r="C1038" s="298">
        <v>44126</v>
      </c>
      <c r="D1038" s="295"/>
      <c r="E1038" s="2131"/>
      <c r="F1038" s="1901"/>
      <c r="G1038" s="1810"/>
      <c r="H1038" s="1811" t="str">
        <f>IFERROR(VLOOKUP(F1038,[1]Trainingsarten!$A$9:$K$84,10,FALSE),"")</f>
        <v/>
      </c>
      <c r="I1038" s="1812" t="str">
        <f t="shared" si="67"/>
        <v/>
      </c>
      <c r="J1038" s="1813"/>
      <c r="K1038" s="1814" t="str">
        <f>IFERROR(VLOOKUP(F1038,[1]Trainingsarten!$A$9:$K$84,11,FALSE),"0")</f>
        <v>0</v>
      </c>
      <c r="L1038" s="1813"/>
      <c r="M1038" s="1815"/>
      <c r="N1038" s="1816" t="str">
        <f>IFERROR((L1038/67)/(1/(I1038*24)/3.6),"")</f>
        <v/>
      </c>
      <c r="O1038" s="2396"/>
      <c r="P1038" s="291" t="str">
        <f>IFERROR(VLOOKUP(F1038,[1]Trainingsarten!$A$9:$N$84,12,FALSE),"")</f>
        <v/>
      </c>
      <c r="Q1038" s="292" t="s">
        <v>14</v>
      </c>
      <c r="R1038" s="292" t="str">
        <f>IFERROR(VLOOKUP(F1038,[1]Trainingsarten!$A$9:$N$84,14,FALSE),"")</f>
        <v/>
      </c>
      <c r="S1038" s="293" t="str">
        <f>IFERROR(L1038/J1038,"")</f>
        <v/>
      </c>
      <c r="T1038" s="362">
        <f>T1037+(K1038-T1037)/7</f>
        <v>25.912839624949054</v>
      </c>
      <c r="U1038" s="80">
        <f>U1037+(K1038-U1037)/42</f>
        <v>37.62993315749474</v>
      </c>
      <c r="V1038" s="294">
        <f t="shared" si="66"/>
        <v>8.3160901761312864</v>
      </c>
      <c r="W1038" s="297">
        <f t="shared" si="65"/>
        <v>0.68862305751366992</v>
      </c>
    </row>
    <row r="1039" spans="2:23" ht="16" thickBot="1" x14ac:dyDescent="0.25">
      <c r="B1039" s="27">
        <f>SUM(K1035:K1041)</f>
        <v>202</v>
      </c>
      <c r="C1039" s="298">
        <v>44127</v>
      </c>
      <c r="D1039" s="295">
        <v>147</v>
      </c>
      <c r="E1039" s="2131" t="s">
        <v>33</v>
      </c>
      <c r="F1039" s="1901" t="s">
        <v>273</v>
      </c>
      <c r="G1039" s="1810">
        <v>3.0682870370370371E-2</v>
      </c>
      <c r="H1039" s="1811">
        <v>7.99</v>
      </c>
      <c r="I1039" s="1812">
        <f t="shared" si="67"/>
        <v>3.8401589950400965E-3</v>
      </c>
      <c r="J1039" s="1813">
        <v>132</v>
      </c>
      <c r="K1039" s="1814">
        <v>47</v>
      </c>
      <c r="L1039" s="1813">
        <v>212</v>
      </c>
      <c r="M1039" s="1815"/>
      <c r="N1039" s="1816">
        <f>IFERROR((L1039/67)/(1/(I1039*24)/3.6),"")</f>
        <v>1.0498421534380662</v>
      </c>
      <c r="O1039" s="2396" t="s">
        <v>269</v>
      </c>
      <c r="P1039" s="291">
        <f>IFERROR(VLOOKUP(F1039,[1]Trainingsarten!$A$9:$N$84,12,FALSE),"")</f>
        <v>182</v>
      </c>
      <c r="Q1039" s="292" t="s">
        <v>14</v>
      </c>
      <c r="R1039" s="292">
        <f>IFERROR(VLOOKUP(F1039,[1]Trainingsarten!$A$9:$N$84,14,FALSE),"")</f>
        <v>208</v>
      </c>
      <c r="S1039" s="293">
        <f>IFERROR(L1039/J1039,"")</f>
        <v>1.606060606060606</v>
      </c>
      <c r="T1039" s="362">
        <f>T1038+(K1039-T1038)/7</f>
        <v>28.925291107099188</v>
      </c>
      <c r="U1039" s="80">
        <f>U1038+(K1039-U1038)/42</f>
        <v>37.853029987078202</v>
      </c>
      <c r="V1039" s="294">
        <f t="shared" si="66"/>
        <v>11.717093532545686</v>
      </c>
      <c r="W1039" s="297">
        <f t="shared" si="65"/>
        <v>0.76414731177328066</v>
      </c>
    </row>
    <row r="1040" spans="2:23" ht="15" x14ac:dyDescent="0.2">
      <c r="B1040" s="28" t="s">
        <v>20</v>
      </c>
      <c r="C1040" s="298">
        <v>44128</v>
      </c>
      <c r="D1040" s="295"/>
      <c r="E1040" s="2131"/>
      <c r="F1040" s="1901"/>
      <c r="G1040" s="1810"/>
      <c r="H1040" s="1811" t="str">
        <f>IFERROR(VLOOKUP(F1040,[1]Trainingsarten!$A$9:$K$84,10,FALSE),"")</f>
        <v/>
      </c>
      <c r="I1040" s="1812" t="str">
        <f t="shared" si="67"/>
        <v/>
      </c>
      <c r="J1040" s="1813"/>
      <c r="K1040" s="1814" t="str">
        <f>IFERROR(VLOOKUP(F1040,[1]Trainingsarten!$A$9:$K$84,11,FALSE),"0")</f>
        <v>0</v>
      </c>
      <c r="L1040" s="1813"/>
      <c r="M1040" s="1815"/>
      <c r="N1040" s="1816" t="str">
        <f>IFERROR((L1040/67)/(1/(I1040*24)/3.6),"")</f>
        <v/>
      </c>
      <c r="O1040" s="2396"/>
      <c r="P1040" s="291" t="str">
        <f>IFERROR(VLOOKUP(F1040,[1]Trainingsarten!$A$9:$N$84,12,FALSE),"")</f>
        <v/>
      </c>
      <c r="Q1040" s="292" t="s">
        <v>14</v>
      </c>
      <c r="R1040" s="292" t="str">
        <f>IFERROR(VLOOKUP(F1040,[1]Trainingsarten!$A$9:$N$84,14,FALSE),"")</f>
        <v/>
      </c>
      <c r="S1040" s="293" t="str">
        <f>IFERROR(L1040/J1040,"")</f>
        <v/>
      </c>
      <c r="T1040" s="362">
        <f>T1039+(K1040-T1039)/7</f>
        <v>24.793106663227874</v>
      </c>
      <c r="U1040" s="80">
        <f>U1039+(K1040-U1039)/42</f>
        <v>36.951767368338245</v>
      </c>
      <c r="V1040" s="294">
        <f t="shared" si="66"/>
        <v>8.9277388799790138</v>
      </c>
      <c r="W1040" s="297">
        <f t="shared" si="65"/>
        <v>0.67095861521556344</v>
      </c>
    </row>
    <row r="1041" spans="2:23" ht="16" thickBot="1" x14ac:dyDescent="0.25">
      <c r="B1041" s="29">
        <f>AVERAGE(W1035:W1041)</f>
        <v>0.7849476444569492</v>
      </c>
      <c r="C1041" s="1903">
        <v>44129</v>
      </c>
      <c r="D1041" s="1904">
        <v>148</v>
      </c>
      <c r="E1041" s="2193" t="s">
        <v>33</v>
      </c>
      <c r="F1041" s="1905" t="s">
        <v>0</v>
      </c>
      <c r="G1041" s="1906">
        <v>4.2002314814814812E-2</v>
      </c>
      <c r="H1041" s="1907">
        <v>13.61</v>
      </c>
      <c r="I1041" s="1908">
        <f t="shared" si="67"/>
        <v>3.0861362832340054E-3</v>
      </c>
      <c r="J1041" s="1909">
        <v>158</v>
      </c>
      <c r="K1041" s="1910">
        <v>93</v>
      </c>
      <c r="L1041" s="1909">
        <v>256</v>
      </c>
      <c r="M1041" s="1911"/>
      <c r="N1041" s="1912">
        <f>IFERROR((L1041/67)/(1/(I1041*24)/3.6),"")</f>
        <v>1.0188118920460154</v>
      </c>
      <c r="O1041" s="2400" t="s">
        <v>280</v>
      </c>
      <c r="P1041" s="1913" t="str">
        <f>IFERROR(VLOOKUP(F1041,[1]Trainingsarten!$A$9:$N$84,12,FALSE),"")</f>
        <v/>
      </c>
      <c r="Q1041" s="1914" t="s">
        <v>14</v>
      </c>
      <c r="R1041" s="1914" t="str">
        <f>IFERROR(VLOOKUP(F1041,[1]Trainingsarten!$A$9:$N$84,14,FALSE),"")</f>
        <v/>
      </c>
      <c r="S1041" s="1915">
        <f>IFERROR(L1041/J1041,"")</f>
        <v>1.620253164556962</v>
      </c>
      <c r="T1041" s="1916">
        <f>T1040+(K1041-T1040)/7</f>
        <v>34.536948568481037</v>
      </c>
      <c r="U1041" s="1917">
        <f>U1040+(K1041-U1040)/42</f>
        <v>38.286249097663529</v>
      </c>
      <c r="V1041" s="1917">
        <f t="shared" si="66"/>
        <v>12.158660705110371</v>
      </c>
      <c r="W1041" s="317">
        <f t="shared" si="65"/>
        <v>0.90207187652103282</v>
      </c>
    </row>
    <row r="1042" spans="2:23" ht="16" thickBot="1" x14ac:dyDescent="0.25">
      <c r="B1042" s="1760">
        <f>B1035+1</f>
        <v>44</v>
      </c>
      <c r="C1042" s="1761">
        <v>44130</v>
      </c>
      <c r="D1042" s="1892"/>
      <c r="E1042" s="2194"/>
      <c r="F1042" s="1763"/>
      <c r="G1042" s="1764"/>
      <c r="H1042" s="1765" t="str">
        <f>IFERROR(VLOOKUP(F1042,[1]Trainingsarten!$A$9:$K$84,10,FALSE),"")</f>
        <v/>
      </c>
      <c r="I1042" s="1766" t="str">
        <f t="shared" si="67"/>
        <v/>
      </c>
      <c r="J1042" s="1767"/>
      <c r="K1042" s="1768" t="str">
        <f>IFERROR(VLOOKUP(F1042,[1]Trainingsarten!$A$9:$K$84,11,FALSE),"0")</f>
        <v>0</v>
      </c>
      <c r="L1042" s="1767"/>
      <c r="M1042" s="1769"/>
      <c r="N1042" s="1770" t="str">
        <f>IFERROR((L1042/67)/(1/(I1042*24)/3.6),"")</f>
        <v/>
      </c>
      <c r="O1042" s="2393"/>
      <c r="P1042" s="1894" t="str">
        <f>IFERROR(VLOOKUP(F1042,[1]Trainingsarten!$A$9:$N$84,12,FALSE),"")</f>
        <v/>
      </c>
      <c r="Q1042" s="1772" t="s">
        <v>14</v>
      </c>
      <c r="R1042" s="1772" t="str">
        <f>IFERROR(VLOOKUP(F1042,[1]Trainingsarten!$A$9:$N$84,14,FALSE),"")</f>
        <v/>
      </c>
      <c r="S1042" s="1186" t="str">
        <f>IFERROR(L1042/J1042,"")</f>
        <v/>
      </c>
      <c r="T1042" s="1899">
        <f>T1041+(K1042-T1041)/7</f>
        <v>29.603098772983746</v>
      </c>
      <c r="U1042" s="1210">
        <f>U1041+(K1042-U1041)/42</f>
        <v>37.374671738195346</v>
      </c>
      <c r="V1042" s="1895">
        <f t="shared" si="66"/>
        <v>3.7493005291824915</v>
      </c>
      <c r="W1042" s="322">
        <f t="shared" si="65"/>
        <v>0.79206311109163863</v>
      </c>
    </row>
    <row r="1043" spans="2:23" ht="15" x14ac:dyDescent="0.2">
      <c r="B1043" s="1775" t="s">
        <v>19</v>
      </c>
      <c r="C1043" s="298">
        <v>44131</v>
      </c>
      <c r="D1043" s="295"/>
      <c r="E1043" s="2111"/>
      <c r="F1043" s="1831"/>
      <c r="G1043" s="1810"/>
      <c r="H1043" s="1811" t="str">
        <f>IFERROR(VLOOKUP(F1043,[1]Trainingsarten!$A$9:$K$84,10,FALSE),"")</f>
        <v/>
      </c>
      <c r="I1043" s="1812" t="str">
        <f t="shared" si="67"/>
        <v/>
      </c>
      <c r="J1043" s="1813"/>
      <c r="K1043" s="1814" t="str">
        <f>IFERROR(VLOOKUP(F1043,[1]Trainingsarten!$A$9:$K$84,11,FALSE),"0")</f>
        <v>0</v>
      </c>
      <c r="L1043" s="1813"/>
      <c r="M1043" s="1815"/>
      <c r="N1043" s="1816" t="str">
        <f>IFERROR((L1043/67)/(1/(I1043*24)/3.6),"")</f>
        <v/>
      </c>
      <c r="O1043" s="2396"/>
      <c r="P1043" s="291" t="str">
        <f>IFERROR(VLOOKUP(F1043,[1]Trainingsarten!$A$9:$N$84,12,FALSE),"")</f>
        <v/>
      </c>
      <c r="Q1043" s="292" t="s">
        <v>14</v>
      </c>
      <c r="R1043" s="292" t="str">
        <f>IFERROR(VLOOKUP(F1043,[1]Trainingsarten!$A$9:$N$84,14,FALSE),"")</f>
        <v/>
      </c>
      <c r="S1043" s="293" t="str">
        <f>IFERROR(L1043/J1043,"")</f>
        <v/>
      </c>
      <c r="T1043" s="362">
        <f>T1042+(K1043-T1042)/7</f>
        <v>25.374084662557497</v>
      </c>
      <c r="U1043" s="80">
        <f>U1042+(K1043-U1042)/42</f>
        <v>36.484798601571647</v>
      </c>
      <c r="V1043" s="294">
        <f t="shared" si="66"/>
        <v>7.7715729652116003</v>
      </c>
      <c r="W1043" s="297">
        <f t="shared" si="65"/>
        <v>0.69547004876339003</v>
      </c>
    </row>
    <row r="1044" spans="2:23" ht="16" thickBot="1" x14ac:dyDescent="0.25">
      <c r="B1044" s="24">
        <f>SUM(H1042:H1048)</f>
        <v>9.6999999999999993</v>
      </c>
      <c r="C1044" s="298">
        <v>44132</v>
      </c>
      <c r="D1044" s="295"/>
      <c r="E1044" s="2111"/>
      <c r="F1044" s="1831"/>
      <c r="G1044" s="1810"/>
      <c r="H1044" s="1811" t="str">
        <f>IFERROR(VLOOKUP(F1044,[1]Trainingsarten!$A$9:$K$84,10,FALSE),"")</f>
        <v/>
      </c>
      <c r="I1044" s="1812" t="str">
        <f t="shared" si="67"/>
        <v/>
      </c>
      <c r="J1044" s="1813"/>
      <c r="K1044" s="1814" t="str">
        <f>IFERROR(VLOOKUP(F1044,[1]Trainingsarten!$A$9:$K$84,11,FALSE),"0")</f>
        <v>0</v>
      </c>
      <c r="L1044" s="1813"/>
      <c r="M1044" s="1815"/>
      <c r="N1044" s="1816" t="str">
        <f>IFERROR((L1044/67)/(1/(I1044*24)/3.6),"")</f>
        <v/>
      </c>
      <c r="O1044" s="2396"/>
      <c r="P1044" s="291" t="str">
        <f>IFERROR(VLOOKUP(F1044,[1]Trainingsarten!$A$9:$N$84,12,FALSE),"")</f>
        <v/>
      </c>
      <c r="Q1044" s="292" t="s">
        <v>14</v>
      </c>
      <c r="R1044" s="292" t="str">
        <f>IFERROR(VLOOKUP(F1044,[1]Trainingsarten!$A$9:$N$84,14,FALSE),"")</f>
        <v/>
      </c>
      <c r="S1044" s="293" t="str">
        <f>IFERROR(L1044/J1044,"")</f>
        <v/>
      </c>
      <c r="T1044" s="362">
        <f>T1043+(K1044-T1043)/7</f>
        <v>21.749215425049282</v>
      </c>
      <c r="U1044" s="80">
        <f>U1043+(K1044-U1043)/42</f>
        <v>35.616112920581848</v>
      </c>
      <c r="V1044" s="294">
        <f t="shared" si="66"/>
        <v>11.11071393901415</v>
      </c>
      <c r="W1044" s="297">
        <f t="shared" si="65"/>
        <v>0.61065662818248878</v>
      </c>
    </row>
    <row r="1045" spans="2:23" ht="15" x14ac:dyDescent="0.2">
      <c r="B1045" s="26" t="s">
        <v>9</v>
      </c>
      <c r="C1045" s="298">
        <v>44133</v>
      </c>
      <c r="D1045" s="295"/>
      <c r="E1045" s="2111"/>
      <c r="F1045" s="1831"/>
      <c r="G1045" s="1810"/>
      <c r="H1045" s="1811" t="str">
        <f>IFERROR(VLOOKUP(F1045,[1]Trainingsarten!$A$9:$K$84,10,FALSE),"")</f>
        <v/>
      </c>
      <c r="I1045" s="1812" t="str">
        <f t="shared" si="67"/>
        <v/>
      </c>
      <c r="J1045" s="1813"/>
      <c r="K1045" s="1814" t="str">
        <f>IFERROR(VLOOKUP(F1045,[1]Trainingsarten!$A$9:$K$84,11,FALSE),"0")</f>
        <v>0</v>
      </c>
      <c r="L1045" s="1813"/>
      <c r="M1045" s="1815"/>
      <c r="N1045" s="1816" t="str">
        <f>IFERROR((L1045/67)/(1/(I1045*24)/3.6),"")</f>
        <v/>
      </c>
      <c r="O1045" s="2396"/>
      <c r="P1045" s="291" t="str">
        <f>IFERROR(VLOOKUP(F1045,[1]Trainingsarten!$A$9:$N$84,12,FALSE),"")</f>
        <v/>
      </c>
      <c r="Q1045" s="292" t="s">
        <v>14</v>
      </c>
      <c r="R1045" s="292" t="str">
        <f>IFERROR(VLOOKUP(F1045,[1]Trainingsarten!$A$9:$N$84,14,FALSE),"")</f>
        <v/>
      </c>
      <c r="S1045" s="293" t="str">
        <f>IFERROR(L1045/J1045,"")</f>
        <v/>
      </c>
      <c r="T1045" s="362">
        <f>T1044+(K1045-T1044)/7</f>
        <v>18.642184650042243</v>
      </c>
      <c r="U1045" s="80">
        <f>U1044+(K1045-U1044)/42</f>
        <v>34.768110231996566</v>
      </c>
      <c r="V1045" s="294">
        <f t="shared" si="66"/>
        <v>13.866897495532566</v>
      </c>
      <c r="W1045" s="297">
        <f t="shared" si="65"/>
        <v>0.53618630767242914</v>
      </c>
    </row>
    <row r="1046" spans="2:23" ht="16" thickBot="1" x14ac:dyDescent="0.25">
      <c r="B1046" s="27">
        <f>SUM(K1042:K1048)</f>
        <v>55</v>
      </c>
      <c r="C1046" s="298">
        <v>44134</v>
      </c>
      <c r="D1046" s="295"/>
      <c r="E1046" s="2111"/>
      <c r="F1046" s="1831"/>
      <c r="G1046" s="1810"/>
      <c r="H1046" s="1811" t="str">
        <f>IFERROR(VLOOKUP(F1046,[1]Trainingsarten!$A$9:$K$84,10,FALSE),"")</f>
        <v/>
      </c>
      <c r="I1046" s="1812" t="str">
        <f t="shared" si="67"/>
        <v/>
      </c>
      <c r="J1046" s="1813"/>
      <c r="K1046" s="1814" t="str">
        <f>IFERROR(VLOOKUP(F1046,[1]Trainingsarten!$A$9:$K$84,11,FALSE),"0")</f>
        <v>0</v>
      </c>
      <c r="L1046" s="1813"/>
      <c r="M1046" s="1815"/>
      <c r="N1046" s="1816" t="str">
        <f>IFERROR((L1046/67)/(1/(I1046*24)/3.6),"")</f>
        <v/>
      </c>
      <c r="O1046" s="2396"/>
      <c r="P1046" s="291" t="str">
        <f>IFERROR(VLOOKUP(F1046,[1]Trainingsarten!$A$9:$N$84,12,FALSE),"")</f>
        <v/>
      </c>
      <c r="Q1046" s="292" t="s">
        <v>14</v>
      </c>
      <c r="R1046" s="292" t="str">
        <f>IFERROR(VLOOKUP(F1046,[1]Trainingsarten!$A$9:$N$84,14,FALSE),"")</f>
        <v/>
      </c>
      <c r="S1046" s="293" t="str">
        <f>IFERROR(L1046/J1046,"")</f>
        <v/>
      </c>
      <c r="T1046" s="362">
        <f>T1045+(K1046-T1045)/7</f>
        <v>15.979015414321921</v>
      </c>
      <c r="U1046" s="80">
        <f>U1045+(K1046-U1045)/42</f>
        <v>33.940298083615694</v>
      </c>
      <c r="V1046" s="294">
        <f t="shared" si="66"/>
        <v>16.125925581954323</v>
      </c>
      <c r="W1046" s="297">
        <f t="shared" si="65"/>
        <v>0.47079773356603533</v>
      </c>
    </row>
    <row r="1047" spans="2:23" ht="15" x14ac:dyDescent="0.2">
      <c r="B1047" s="28" t="s">
        <v>20</v>
      </c>
      <c r="C1047" s="298">
        <v>44135</v>
      </c>
      <c r="D1047" s="295"/>
      <c r="E1047" s="2111"/>
      <c r="F1047" s="1831"/>
      <c r="G1047" s="1810"/>
      <c r="H1047" s="1811" t="str">
        <f>IFERROR(VLOOKUP(F1047,[1]Trainingsarten!$A$9:$K$84,10,FALSE),"")</f>
        <v/>
      </c>
      <c r="I1047" s="1812" t="str">
        <f t="shared" si="67"/>
        <v/>
      </c>
      <c r="J1047" s="1813"/>
      <c r="K1047" s="1814" t="str">
        <f>IFERROR(VLOOKUP(F1047,[1]Trainingsarten!$A$9:$K$84,11,FALSE),"0")</f>
        <v>0</v>
      </c>
      <c r="L1047" s="1813"/>
      <c r="M1047" s="1815"/>
      <c r="N1047" s="1816" t="str">
        <f>IFERROR((L1047/67)/(1/(I1047*24)/3.6),"")</f>
        <v/>
      </c>
      <c r="O1047" s="2396"/>
      <c r="P1047" s="291" t="str">
        <f>IFERROR(VLOOKUP(F1047,[1]Trainingsarten!$A$9:$N$84,12,FALSE),"")</f>
        <v/>
      </c>
      <c r="Q1047" s="292" t="s">
        <v>14</v>
      </c>
      <c r="R1047" s="292" t="str">
        <f>IFERROR(VLOOKUP(F1047,[1]Trainingsarten!$A$9:$N$84,14,FALSE),"")</f>
        <v/>
      </c>
      <c r="S1047" s="293" t="str">
        <f>IFERROR(L1047/J1047,"")</f>
        <v/>
      </c>
      <c r="T1047" s="362">
        <f>T1046+(K1047-T1046)/7</f>
        <v>13.696298926561646</v>
      </c>
      <c r="U1047" s="80">
        <f>U1046+(K1047-U1046)/42</f>
        <v>33.132195748291508</v>
      </c>
      <c r="V1047" s="294">
        <f t="shared" si="66"/>
        <v>17.961282669293773</v>
      </c>
      <c r="W1047" s="297">
        <f t="shared" si="65"/>
        <v>0.4133833758140798</v>
      </c>
    </row>
    <row r="1048" spans="2:23" ht="16" thickBot="1" x14ac:dyDescent="0.25">
      <c r="B1048" s="29">
        <f>AVERAGE(W1042:W1048)</f>
        <v>0.5858400062281145</v>
      </c>
      <c r="C1048" s="133">
        <v>44136</v>
      </c>
      <c r="D1048" s="362">
        <v>149</v>
      </c>
      <c r="E1048" s="2115" t="s">
        <v>33</v>
      </c>
      <c r="F1048" s="1844" t="s">
        <v>279</v>
      </c>
      <c r="G1048" s="1192">
        <v>3.90625E-2</v>
      </c>
      <c r="H1048" s="1838">
        <v>9.6999999999999993</v>
      </c>
      <c r="I1048" s="1839">
        <f t="shared" si="67"/>
        <v>4.0270618556701035E-3</v>
      </c>
      <c r="J1048" s="534">
        <v>132</v>
      </c>
      <c r="K1048" s="1841">
        <v>55</v>
      </c>
      <c r="L1048" s="534">
        <v>204</v>
      </c>
      <c r="M1048" s="1842"/>
      <c r="N1048" s="1843">
        <f>IFERROR((L1048/67)/(1/(I1048*24)/3.6),"")</f>
        <v>1.0593937528850594</v>
      </c>
      <c r="O1048" s="2398" t="s">
        <v>295</v>
      </c>
      <c r="P1048" s="78">
        <f>IFERROR(VLOOKUP(F1048,[1]Trainingsarten!$A$9:$N$84,12,FALSE),"")</f>
        <v>182</v>
      </c>
      <c r="Q1048" s="79" t="s">
        <v>14</v>
      </c>
      <c r="R1048" s="79">
        <f>IFERROR(VLOOKUP(F1048,[1]Trainingsarten!$A$9:$N$84,14,FALSE),"")</f>
        <v>208</v>
      </c>
      <c r="S1048" s="1918">
        <f>IFERROR(L1048/J1048,"")</f>
        <v>1.5454545454545454</v>
      </c>
      <c r="T1048" s="362">
        <f>T1047+(K1048-T1047)/7</f>
        <v>19.596827651338554</v>
      </c>
      <c r="U1048" s="80">
        <f>U1047+(K1048-U1047)/42</f>
        <v>33.652857754284568</v>
      </c>
      <c r="V1048" s="80">
        <f t="shared" si="66"/>
        <v>19.435896821729862</v>
      </c>
      <c r="W1048" s="82">
        <f t="shared" si="65"/>
        <v>0.58232283850674027</v>
      </c>
    </row>
    <row r="1049" spans="2:23" ht="16" thickBot="1" x14ac:dyDescent="0.25">
      <c r="B1049" s="1671">
        <f>B1042+1</f>
        <v>45</v>
      </c>
      <c r="C1049" s="1761">
        <v>44137</v>
      </c>
      <c r="D1049" s="1892"/>
      <c r="E1049" s="2194"/>
      <c r="F1049" s="1763"/>
      <c r="G1049" s="1764"/>
      <c r="H1049" s="1765" t="str">
        <f>IFERROR(VLOOKUP(F1049,[1]Trainingsarten!$A$9:$K$84,10,FALSE),"")</f>
        <v/>
      </c>
      <c r="I1049" s="1766" t="str">
        <f t="shared" si="67"/>
        <v/>
      </c>
      <c r="J1049" s="1767"/>
      <c r="K1049" s="1919" t="str">
        <f>IFERROR(VLOOKUP(F1049,[1]Trainingsarten!$A$9:$K$84,11,FALSE),"0")</f>
        <v>0</v>
      </c>
      <c r="L1049" s="1767"/>
      <c r="M1049" s="1769"/>
      <c r="N1049" s="1770" t="str">
        <f>IFERROR((L1049/67)/(1/(I1049*24)/3.6),"")</f>
        <v/>
      </c>
      <c r="O1049" s="2393"/>
      <c r="P1049" s="1894" t="str">
        <f>IFERROR(VLOOKUP(F1049,[1]Trainingsarten!$A$9:$N$84,12,FALSE),"")</f>
        <v/>
      </c>
      <c r="Q1049" s="1772" t="s">
        <v>14</v>
      </c>
      <c r="R1049" s="1772" t="str">
        <f>IFERROR(VLOOKUP(F1049,[1]Trainingsarten!$A$9:$N$84,14,FALSE),"")</f>
        <v/>
      </c>
      <c r="S1049" s="1920" t="str">
        <f>IFERROR(L1049/J1049,"")</f>
        <v/>
      </c>
      <c r="T1049" s="1899">
        <f>T1048+(K1049-T1048)/7</f>
        <v>16.797280844004476</v>
      </c>
      <c r="U1049" s="1210">
        <f>U1048+(K1049-U1048)/42</f>
        <v>32.851599236325413</v>
      </c>
      <c r="V1049" s="1895">
        <f t="shared" si="66"/>
        <v>14.056030102946014</v>
      </c>
      <c r="W1049" s="1896">
        <f t="shared" si="65"/>
        <v>0.51130785820104019</v>
      </c>
    </row>
    <row r="1050" spans="2:23" ht="15" x14ac:dyDescent="0.2">
      <c r="B1050" s="1775" t="s">
        <v>19</v>
      </c>
      <c r="C1050" s="1878">
        <v>44138</v>
      </c>
      <c r="D1050" s="1876"/>
      <c r="E1050" s="2189"/>
      <c r="F1050" s="1809"/>
      <c r="G1050" s="1810"/>
      <c r="H1050" s="1811"/>
      <c r="I1050" s="1812" t="str">
        <f t="shared" si="67"/>
        <v/>
      </c>
      <c r="J1050" s="1813"/>
      <c r="K1050" s="512" t="str">
        <f>IFERROR(VLOOKUP(F1050,[1]Trainingsarten!$A$9:$K$84,11,FALSE),"0")</f>
        <v>0</v>
      </c>
      <c r="L1050" s="1813"/>
      <c r="M1050" s="1815"/>
      <c r="N1050" s="1816" t="str">
        <f>IFERROR((L1050/67)/(1/(I1050*24)/3.6),"")</f>
        <v/>
      </c>
      <c r="O1050" s="2396"/>
      <c r="P1050" s="291" t="str">
        <f>IFERROR(VLOOKUP(F1050,[1]Trainingsarten!$A$9:$N$84,12,FALSE),"")</f>
        <v/>
      </c>
      <c r="Q1050" s="292" t="s">
        <v>14</v>
      </c>
      <c r="R1050" s="292" t="str">
        <f>IFERROR(VLOOKUP(F1050,[1]Trainingsarten!$A$9:$N$84,14,FALSE),"")</f>
        <v/>
      </c>
      <c r="S1050" s="293" t="str">
        <f>IFERROR(L1050/J1050,"")</f>
        <v/>
      </c>
      <c r="T1050" s="362">
        <f>T1049+(K1050-T1049)/7</f>
        <v>14.397669294860979</v>
      </c>
      <c r="U1050" s="80">
        <f>U1049+(K1050-U1049)/42</f>
        <v>32.06941830212719</v>
      </c>
      <c r="V1050" s="294">
        <f t="shared" si="66"/>
        <v>16.054318392320937</v>
      </c>
      <c r="W1050" s="297">
        <f t="shared" si="65"/>
        <v>0.44895324134725478</v>
      </c>
    </row>
    <row r="1051" spans="2:23" ht="16" thickBot="1" x14ac:dyDescent="0.25">
      <c r="B1051" s="24">
        <f>SUM(H1049:H1055)</f>
        <v>32.849999999999994</v>
      </c>
      <c r="C1051" s="298">
        <v>44139</v>
      </c>
      <c r="D1051" s="295">
        <v>150</v>
      </c>
      <c r="E1051" s="2111" t="s">
        <v>33</v>
      </c>
      <c r="F1051" s="1809" t="s">
        <v>270</v>
      </c>
      <c r="G1051" s="1810">
        <v>3.7835648148148153E-2</v>
      </c>
      <c r="H1051" s="1811">
        <v>9.52</v>
      </c>
      <c r="I1051" s="1812">
        <f t="shared" si="67"/>
        <v>3.9743327886710249E-3</v>
      </c>
      <c r="J1051" s="1813">
        <v>142</v>
      </c>
      <c r="K1051" s="1814">
        <v>55</v>
      </c>
      <c r="L1051" s="1813">
        <v>207</v>
      </c>
      <c r="M1051" s="1815"/>
      <c r="N1051" s="1816">
        <f>IFERROR((L1051/67)/(1/(I1051*24)/3.6),"")</f>
        <v>1.0608977172958738</v>
      </c>
      <c r="O1051" s="2396" t="s">
        <v>295</v>
      </c>
      <c r="P1051" s="291">
        <f>IFERROR(VLOOKUP(F1051,[1]Trainingsarten!$A$9:$N$84,12,FALSE),"")</f>
        <v>209</v>
      </c>
      <c r="Q1051" s="292" t="s">
        <v>14</v>
      </c>
      <c r="R1051" s="292">
        <f>IFERROR(VLOOKUP(F1051,[1]Trainingsarten!$A$9:$N$84,14,FALSE),"")</f>
        <v>228.8</v>
      </c>
      <c r="S1051" s="293">
        <f>IFERROR(L1051/J1051,"")</f>
        <v>1.4577464788732395</v>
      </c>
      <c r="T1051" s="362">
        <f>T1050+(K1051-T1050)/7</f>
        <v>20.198002252737982</v>
      </c>
      <c r="U1051" s="80">
        <f>U1050+(K1051-U1050)/42</f>
        <v>32.615384533028923</v>
      </c>
      <c r="V1051" s="294">
        <f t="shared" si="66"/>
        <v>17.671749007266211</v>
      </c>
      <c r="W1051" s="297">
        <f t="shared" si="65"/>
        <v>0.61927837252030205</v>
      </c>
    </row>
    <row r="1052" spans="2:23" ht="15" x14ac:dyDescent="0.2">
      <c r="B1052" s="26" t="s">
        <v>9</v>
      </c>
      <c r="C1052" s="298">
        <v>44140</v>
      </c>
      <c r="D1052" s="295">
        <v>151</v>
      </c>
      <c r="E1052" s="2111" t="s">
        <v>33</v>
      </c>
      <c r="F1052" s="1809" t="s">
        <v>270</v>
      </c>
      <c r="G1052" s="1810">
        <v>3.6307870370370372E-2</v>
      </c>
      <c r="H1052" s="1811">
        <v>9.56</v>
      </c>
      <c r="I1052" s="1812">
        <f t="shared" si="67"/>
        <v>3.7978943902061057E-3</v>
      </c>
      <c r="J1052" s="1813">
        <v>139</v>
      </c>
      <c r="K1052" s="1814">
        <v>57</v>
      </c>
      <c r="L1052" s="1813">
        <v>215</v>
      </c>
      <c r="M1052" s="1815"/>
      <c r="N1052" s="1816">
        <f>IFERROR((L1052/67)/(1/(I1052*24)/3.6),"")</f>
        <v>1.0529803909323674</v>
      </c>
      <c r="O1052" s="2396" t="s">
        <v>295</v>
      </c>
      <c r="P1052" s="291">
        <f>IFERROR(VLOOKUP(F1052,[1]Trainingsarten!$A$9:$N$84,12,FALSE),"")</f>
        <v>209</v>
      </c>
      <c r="Q1052" s="292" t="s">
        <v>14</v>
      </c>
      <c r="R1052" s="292">
        <f>IFERROR(VLOOKUP(F1052,[1]Trainingsarten!$A$9:$N$84,14,FALSE),"")</f>
        <v>228.8</v>
      </c>
      <c r="S1052" s="293">
        <f>IFERROR(L1052/J1052,"")</f>
        <v>1.5467625899280575</v>
      </c>
      <c r="T1052" s="362">
        <f>T1051+(K1052-T1051)/7</f>
        <v>25.455430502346843</v>
      </c>
      <c r="U1052" s="80">
        <f>U1051+(K1052-U1051)/42</f>
        <v>33.195970615575852</v>
      </c>
      <c r="V1052" s="294">
        <f t="shared" si="66"/>
        <v>12.417382280290941</v>
      </c>
      <c r="W1052" s="297">
        <f t="shared" si="65"/>
        <v>0.76682290140366982</v>
      </c>
    </row>
    <row r="1053" spans="2:23" ht="16" thickBot="1" x14ac:dyDescent="0.25">
      <c r="B1053" s="27">
        <f>SUM(K1049:K1055)</f>
        <v>201</v>
      </c>
      <c r="C1053" s="298">
        <v>44141</v>
      </c>
      <c r="D1053" s="295"/>
      <c r="E1053" s="2111"/>
      <c r="F1053" s="1831"/>
      <c r="G1053" s="1810"/>
      <c r="H1053" s="1811" t="str">
        <f>IFERROR(VLOOKUP(F1053,[1]Trainingsarten!$A$9:$K$84,10,FALSE),"")</f>
        <v/>
      </c>
      <c r="I1053" s="1812" t="str">
        <f t="shared" si="67"/>
        <v/>
      </c>
      <c r="J1053" s="1813"/>
      <c r="K1053" s="1814" t="str">
        <f>IFERROR(VLOOKUP(F1053,[1]Trainingsarten!$A$9:$K$84,11,FALSE),"0")</f>
        <v>0</v>
      </c>
      <c r="L1053" s="1813"/>
      <c r="M1053" s="1815"/>
      <c r="N1053" s="1816" t="str">
        <f>IFERROR((L1053/67)/(1/(I1053*24)/3.6),"")</f>
        <v/>
      </c>
      <c r="O1053" s="2396"/>
      <c r="P1053" s="291" t="str">
        <f>IFERROR(VLOOKUP(F1053,[1]Trainingsarten!$A$9:$N$84,12,FALSE),"")</f>
        <v/>
      </c>
      <c r="Q1053" s="292" t="s">
        <v>14</v>
      </c>
      <c r="R1053" s="292" t="str">
        <f>IFERROR(VLOOKUP(F1053,[1]Trainingsarten!$A$9:$N$84,14,FALSE),"")</f>
        <v/>
      </c>
      <c r="S1053" s="293" t="str">
        <f>IFERROR(L1053/J1053,"")</f>
        <v/>
      </c>
      <c r="T1053" s="362">
        <f>T1052+(K1053-T1052)/7</f>
        <v>21.818940430583009</v>
      </c>
      <c r="U1053" s="80">
        <f>U1052+(K1053-U1052)/42</f>
        <v>32.405590362824043</v>
      </c>
      <c r="V1053" s="294">
        <f t="shared" si="66"/>
        <v>7.7405401132290095</v>
      </c>
      <c r="W1053" s="297">
        <f t="shared" si="65"/>
        <v>0.67330791342761265</v>
      </c>
    </row>
    <row r="1054" spans="2:23" ht="15" x14ac:dyDescent="0.2">
      <c r="B1054" s="28" t="s">
        <v>20</v>
      </c>
      <c r="C1054" s="298">
        <v>44142</v>
      </c>
      <c r="D1054" s="295">
        <v>152</v>
      </c>
      <c r="E1054" s="2111" t="s">
        <v>33</v>
      </c>
      <c r="F1054" s="1921" t="s">
        <v>292</v>
      </c>
      <c r="G1054" s="1810">
        <v>6.4618055555555554E-2</v>
      </c>
      <c r="H1054" s="1811">
        <v>13.77</v>
      </c>
      <c r="I1054" s="1812">
        <f t="shared" si="67"/>
        <v>4.6926692487694668E-3</v>
      </c>
      <c r="J1054" s="1813">
        <v>147</v>
      </c>
      <c r="K1054" s="1814">
        <v>89</v>
      </c>
      <c r="L1054" s="1813">
        <v>192</v>
      </c>
      <c r="M1054" s="1815">
        <v>504</v>
      </c>
      <c r="N1054" s="1816"/>
      <c r="O1054" s="2396" t="s">
        <v>293</v>
      </c>
      <c r="P1054" s="291" t="str">
        <f>IFERROR(VLOOKUP(F1054,[1]Trainingsarten!$A$9:$N$84,12,FALSE),"")</f>
        <v/>
      </c>
      <c r="Q1054" s="292" t="s">
        <v>14</v>
      </c>
      <c r="R1054" s="292" t="str">
        <f>IFERROR(VLOOKUP(F1054,[1]Trainingsarten!$A$9:$N$84,14,FALSE),"")</f>
        <v/>
      </c>
      <c r="S1054" s="293">
        <f>IFERROR(L1054/J1054,"")</f>
        <v>1.3061224489795917</v>
      </c>
      <c r="T1054" s="362">
        <f>T1053+(K1054-T1053)/7</f>
        <v>31.416234654785434</v>
      </c>
      <c r="U1054" s="80">
        <f>U1053+(K1054-U1053)/42</f>
        <v>33.753076306566328</v>
      </c>
      <c r="V1054" s="294">
        <f t="shared" si="66"/>
        <v>10.586649932241034</v>
      </c>
      <c r="W1054" s="297">
        <f t="shared" si="65"/>
        <v>0.93076655797070906</v>
      </c>
    </row>
    <row r="1055" spans="2:23" ht="16" thickBot="1" x14ac:dyDescent="0.25">
      <c r="B1055" s="29">
        <f>AVERAGE(W1049:W1055)</f>
        <v>0.68109932657365735</v>
      </c>
      <c r="C1055" s="1817">
        <v>44143</v>
      </c>
      <c r="D1055" s="1818"/>
      <c r="E1055" s="2180"/>
      <c r="F1055" s="1832"/>
      <c r="G1055" s="1820"/>
      <c r="H1055" s="1821" t="str">
        <f>IFERROR(VLOOKUP(F1055,[1]Trainingsarten!$A$9:$K$84,10,FALSE),"")</f>
        <v/>
      </c>
      <c r="I1055" s="1822" t="str">
        <f t="shared" si="67"/>
        <v/>
      </c>
      <c r="J1055" s="1823"/>
      <c r="K1055" s="1824" t="str">
        <f>IFERROR(VLOOKUP(F1055,[1]Trainingsarten!$A$9:$K$84,11,FALSE),"0")</f>
        <v>0</v>
      </c>
      <c r="L1055" s="1823"/>
      <c r="M1055" s="1825"/>
      <c r="N1055" s="1826" t="str">
        <f>IFERROR((L1055/67)/(1/(I1055*24)/3.6),"")</f>
        <v/>
      </c>
      <c r="O1055" s="2397"/>
      <c r="P1055" s="313" t="str">
        <f>IFERROR(VLOOKUP(F1055,[1]Trainingsarten!$A$9:$N$84,12,FALSE),"")</f>
        <v/>
      </c>
      <c r="Q1055" s="314" t="s">
        <v>14</v>
      </c>
      <c r="R1055" s="314" t="str">
        <f>IFERROR(VLOOKUP(F1055,[1]Trainingsarten!$A$9:$N$84,14,FALSE),"")</f>
        <v/>
      </c>
      <c r="S1055" s="459" t="str">
        <f>IFERROR(L1055/J1055,"")</f>
        <v/>
      </c>
      <c r="T1055" s="354">
        <f>T1054+(K1055-T1054)/7</f>
        <v>26.92820113267323</v>
      </c>
      <c r="U1055" s="315">
        <f>U1054+(K1055-U1054)/42</f>
        <v>32.949431632600465</v>
      </c>
      <c r="V1055" s="315">
        <f t="shared" si="66"/>
        <v>2.3368416517808939</v>
      </c>
      <c r="W1055" s="317">
        <f t="shared" si="65"/>
        <v>0.81725844114501278</v>
      </c>
    </row>
    <row r="1056" spans="2:23" ht="16" thickBot="1" x14ac:dyDescent="0.25">
      <c r="B1056" s="1760">
        <f>B1049+1</f>
        <v>46</v>
      </c>
      <c r="C1056" s="49">
        <v>44144</v>
      </c>
      <c r="D1056" s="50"/>
      <c r="E1056" s="2101"/>
      <c r="F1056" s="1763"/>
      <c r="G1056" s="1184"/>
      <c r="H1056" s="1185" t="str">
        <f>IFERROR(VLOOKUP(F1056,[1]Trainingsarten!$A$9:$K$84,10,FALSE),"")</f>
        <v/>
      </c>
      <c r="I1056" s="838" t="str">
        <f t="shared" si="67"/>
        <v/>
      </c>
      <c r="J1056" s="513"/>
      <c r="K1056" s="512" t="str">
        <f>IFERROR(VLOOKUP(F1056,[1]Trainingsarten!$A$9:$K$84,11,FALSE),"0")</f>
        <v>0</v>
      </c>
      <c r="L1056" s="513"/>
      <c r="M1056" s="761"/>
      <c r="N1056" s="59" t="str">
        <f>IFERROR((L1056/67)/(1/(I1056*24)/3.6),"")</f>
        <v/>
      </c>
      <c r="O1056" s="2355"/>
      <c r="P1056" s="319" t="str">
        <f>IFERROR(VLOOKUP(F1056,[1]Trainingsarten!$A$9:$N$84,12,FALSE),"")</f>
        <v/>
      </c>
      <c r="Q1056" s="61" t="s">
        <v>14</v>
      </c>
      <c r="R1056" s="61" t="str">
        <f>IFERROR(VLOOKUP(F1056,[1]Trainingsarten!$A$9:$N$84,14,FALSE),"")</f>
        <v/>
      </c>
      <c r="S1056" s="1186" t="str">
        <f>IFERROR(L1056/J1056,"")</f>
        <v/>
      </c>
      <c r="T1056" s="2">
        <f>T1055+(K1056-T1055)/7</f>
        <v>23.081315256577053</v>
      </c>
      <c r="U1056" s="3">
        <f>U1055+(K1056-U1055)/42</f>
        <v>32.164921355633787</v>
      </c>
      <c r="V1056" s="321">
        <f t="shared" si="66"/>
        <v>6.0212304999272348</v>
      </c>
      <c r="W1056" s="322">
        <f t="shared" si="65"/>
        <v>0.71759277759074291</v>
      </c>
    </row>
    <row r="1057" spans="2:23" ht="15" x14ac:dyDescent="0.2">
      <c r="B1057" s="1775" t="s">
        <v>19</v>
      </c>
      <c r="C1057" s="298">
        <v>44145</v>
      </c>
      <c r="D1057" s="295"/>
      <c r="E1057" s="2111"/>
      <c r="F1057" s="1809"/>
      <c r="G1057" s="1810"/>
      <c r="H1057" s="1811" t="str">
        <f>IFERROR(VLOOKUP(F1057,[1]Trainingsarten!$A$9:$K$84,10,FALSE),"")</f>
        <v/>
      </c>
      <c r="I1057" s="1812" t="str">
        <f t="shared" si="67"/>
        <v/>
      </c>
      <c r="J1057" s="1813"/>
      <c r="K1057" s="1814" t="str">
        <f>IFERROR(VLOOKUP(F1057,[1]Trainingsarten!$A$9:$K$84,11,FALSE),"0")</f>
        <v>0</v>
      </c>
      <c r="L1057" s="1813"/>
      <c r="M1057" s="1815"/>
      <c r="N1057" s="1816" t="str">
        <f>IFERROR((L1057/67)/(1/(I1057*24)/3.6),"")</f>
        <v/>
      </c>
      <c r="O1057" s="2396"/>
      <c r="P1057" s="291" t="str">
        <f>IFERROR(VLOOKUP(F1057,[1]Trainingsarten!$A$9:$N$84,12,FALSE),"")</f>
        <v/>
      </c>
      <c r="Q1057" s="292" t="s">
        <v>14</v>
      </c>
      <c r="R1057" s="292" t="str">
        <f>IFERROR(VLOOKUP(F1057,[1]Trainingsarten!$A$9:$N$84,14,FALSE),"")</f>
        <v/>
      </c>
      <c r="S1057" s="293" t="str">
        <f>IFERROR(L1057/J1057,"")</f>
        <v/>
      </c>
      <c r="T1057" s="362">
        <f>T1056+(K1057-T1056)/7</f>
        <v>19.783984505637473</v>
      </c>
      <c r="U1057" s="80">
        <f>U1056+(K1057-U1056)/42</f>
        <v>31.399089894785362</v>
      </c>
      <c r="V1057" s="294">
        <f t="shared" si="66"/>
        <v>9.083606099056734</v>
      </c>
      <c r="W1057" s="297">
        <f t="shared" si="65"/>
        <v>0.63008146325040837</v>
      </c>
    </row>
    <row r="1058" spans="2:23" ht="16" thickBot="1" x14ac:dyDescent="0.25">
      <c r="B1058" s="24">
        <f>SUM(H1056:H1062)</f>
        <v>31.519999999999996</v>
      </c>
      <c r="C1058" s="298">
        <v>44146</v>
      </c>
      <c r="D1058" s="295">
        <v>153</v>
      </c>
      <c r="E1058" s="2111" t="s">
        <v>33</v>
      </c>
      <c r="F1058" s="1809" t="s">
        <v>270</v>
      </c>
      <c r="G1058" s="1810">
        <v>3.5856481481481482E-2</v>
      </c>
      <c r="H1058" s="1811">
        <v>9.2799999999999994</v>
      </c>
      <c r="I1058" s="1812">
        <f t="shared" si="67"/>
        <v>3.8638449872286083E-3</v>
      </c>
      <c r="J1058" s="1813">
        <v>137</v>
      </c>
      <c r="K1058" s="1814">
        <v>54</v>
      </c>
      <c r="L1058" s="1813">
        <v>212</v>
      </c>
      <c r="M1058" s="1815"/>
      <c r="N1058" s="1816">
        <f>IFERROR((L1058/67)/(1/(I1058*24)/3.6),"")</f>
        <v>1.0563175501801341</v>
      </c>
      <c r="O1058" s="2396" t="s">
        <v>295</v>
      </c>
      <c r="P1058" s="291">
        <f>IFERROR(VLOOKUP(F1058,[1]Trainingsarten!$A$9:$N$84,12,FALSE),"")</f>
        <v>209</v>
      </c>
      <c r="Q1058" s="292" t="s">
        <v>14</v>
      </c>
      <c r="R1058" s="292">
        <f>IFERROR(VLOOKUP(F1058,[1]Trainingsarten!$A$9:$N$84,14,FALSE),"")</f>
        <v>228.8</v>
      </c>
      <c r="S1058" s="293">
        <f>IFERROR(L1058/J1058,"")</f>
        <v>1.5474452554744527</v>
      </c>
      <c r="T1058" s="362">
        <f>T1057+(K1058-T1057)/7</f>
        <v>24.671986719117832</v>
      </c>
      <c r="U1058" s="80">
        <f>U1057+(K1058-U1057)/42</f>
        <v>31.937206802052376</v>
      </c>
      <c r="V1058" s="294">
        <f t="shared" si="66"/>
        <v>11.615105389147889</v>
      </c>
      <c r="W1058" s="297">
        <f t="shared" si="65"/>
        <v>0.77251548239755086</v>
      </c>
    </row>
    <row r="1059" spans="2:23" ht="15" x14ac:dyDescent="0.2">
      <c r="B1059" s="26" t="s">
        <v>9</v>
      </c>
      <c r="C1059" s="298">
        <v>44147</v>
      </c>
      <c r="D1059" s="295"/>
      <c r="E1059" s="2111"/>
      <c r="F1059" s="1809"/>
      <c r="G1059" s="1810"/>
      <c r="H1059" s="1811" t="str">
        <f>IFERROR(VLOOKUP(F1059,[1]Trainingsarten!$A$9:$K$84,10,FALSE),"")</f>
        <v/>
      </c>
      <c r="I1059" s="1812" t="str">
        <f t="shared" si="67"/>
        <v/>
      </c>
      <c r="J1059" s="1813"/>
      <c r="K1059" s="1814" t="str">
        <f>IFERROR(VLOOKUP(F1059,[1]Trainingsarten!$A$9:$K$84,11,FALSE),"0")</f>
        <v>0</v>
      </c>
      <c r="L1059" s="1813"/>
      <c r="M1059" s="1815"/>
      <c r="N1059" s="1816" t="str">
        <f>IFERROR((L1059/67)/(1/(I1059*24)/3.6),"")</f>
        <v/>
      </c>
      <c r="O1059" s="2396"/>
      <c r="P1059" s="291" t="str">
        <f>IFERROR(VLOOKUP(F1059,[1]Trainingsarten!$A$9:$N$84,12,FALSE),"")</f>
        <v/>
      </c>
      <c r="Q1059" s="292" t="s">
        <v>14</v>
      </c>
      <c r="R1059" s="292" t="str">
        <f>IFERROR(VLOOKUP(F1059,[1]Trainingsarten!$A$9:$N$84,14,FALSE),"")</f>
        <v/>
      </c>
      <c r="S1059" s="293" t="str">
        <f>IFERROR(L1059/J1059,"")</f>
        <v/>
      </c>
      <c r="T1059" s="362">
        <f>T1058+(K1059-T1058)/7</f>
        <v>21.147417187815286</v>
      </c>
      <c r="U1059" s="80">
        <f>U1058+(K1059-U1058)/42</f>
        <v>31.176797116289226</v>
      </c>
      <c r="V1059" s="294">
        <f t="shared" si="66"/>
        <v>7.2652200829345439</v>
      </c>
      <c r="W1059" s="297">
        <f t="shared" si="65"/>
        <v>0.67830627722711778</v>
      </c>
    </row>
    <row r="1060" spans="2:23" ht="16" thickBot="1" x14ac:dyDescent="0.25">
      <c r="B1060" s="27">
        <f>SUM(K1056:K1062)</f>
        <v>188</v>
      </c>
      <c r="C1060" s="298">
        <v>44148</v>
      </c>
      <c r="D1060" s="295">
        <v>154</v>
      </c>
      <c r="E1060" s="2111" t="s">
        <v>33</v>
      </c>
      <c r="F1060" s="1831" t="s">
        <v>271</v>
      </c>
      <c r="G1060" s="1810">
        <v>4.4756944444444446E-2</v>
      </c>
      <c r="H1060" s="1811">
        <v>11.66</v>
      </c>
      <c r="I1060" s="1812">
        <f t="shared" si="67"/>
        <v>3.8385029540689919E-3</v>
      </c>
      <c r="J1060" s="1813">
        <v>138</v>
      </c>
      <c r="K1060" s="1814">
        <v>68</v>
      </c>
      <c r="L1060" s="1813">
        <v>211.4</v>
      </c>
      <c r="M1060" s="1815"/>
      <c r="N1060" s="1816">
        <f>IFERROR((L1060/67)/(1/(I1060*24)/3.6),"")</f>
        <v>1.046419446506746</v>
      </c>
      <c r="O1060" s="2396" t="s">
        <v>295</v>
      </c>
      <c r="P1060" s="291">
        <f>IFERROR(VLOOKUP(F1060,[1]Trainingsarten!$A$9:$N$84,12,FALSE),"")</f>
        <v>209</v>
      </c>
      <c r="Q1060" s="292" t="s">
        <v>14</v>
      </c>
      <c r="R1060" s="292">
        <f>IFERROR(VLOOKUP(F1060,[1]Trainingsarten!$A$9:$N$84,14,FALSE),"")</f>
        <v>228.8</v>
      </c>
      <c r="S1060" s="293">
        <f>IFERROR(L1060/J1060,"")</f>
        <v>1.5318840579710145</v>
      </c>
      <c r="T1060" s="362">
        <f>T1059+(K1060-T1059)/7</f>
        <v>27.840643303841674</v>
      </c>
      <c r="U1060" s="80">
        <f>U1059+(K1060-U1059)/42</f>
        <v>32.053540042091861</v>
      </c>
      <c r="V1060" s="294">
        <f t="shared" si="66"/>
        <v>10.02937992847394</v>
      </c>
      <c r="W1060" s="297">
        <f t="shared" si="65"/>
        <v>0.86856688113955827</v>
      </c>
    </row>
    <row r="1061" spans="2:23" ht="15" x14ac:dyDescent="0.2">
      <c r="B1061" s="28" t="s">
        <v>20</v>
      </c>
      <c r="C1061" s="298">
        <v>44149</v>
      </c>
      <c r="D1061" s="295"/>
      <c r="E1061" s="2111"/>
      <c r="F1061" s="1831"/>
      <c r="G1061" s="1810"/>
      <c r="H1061" s="1811" t="str">
        <f>IFERROR(VLOOKUP(F1061,[1]Trainingsarten!$A$9:$K$84,10,FALSE),"")</f>
        <v/>
      </c>
      <c r="I1061" s="1812" t="str">
        <f t="shared" si="67"/>
        <v/>
      </c>
      <c r="J1061" s="1813"/>
      <c r="K1061" s="1814" t="str">
        <f>IFERROR(VLOOKUP(F1061,[1]Trainingsarten!$A$9:$K$84,11,FALSE),"0")</f>
        <v>0</v>
      </c>
      <c r="L1061" s="1813"/>
      <c r="M1061" s="1815"/>
      <c r="N1061" s="1816" t="str">
        <f>IFERROR((L1061/67)/(1/(I1061*24)/3.6),"")</f>
        <v/>
      </c>
      <c r="O1061" s="2396"/>
      <c r="P1061" s="291" t="str">
        <f>IFERROR(VLOOKUP(F1061,[1]Trainingsarten!$A$9:$N$84,12,FALSE),"")</f>
        <v/>
      </c>
      <c r="Q1061" s="292" t="s">
        <v>14</v>
      </c>
      <c r="R1061" s="292" t="str">
        <f>IFERROR(VLOOKUP(F1061,[1]Trainingsarten!$A$9:$N$84,14,FALSE),"")</f>
        <v/>
      </c>
      <c r="S1061" s="293" t="str">
        <f>IFERROR(L1061/J1061,"")</f>
        <v/>
      </c>
      <c r="T1061" s="362">
        <f>T1060+(K1061-T1060)/7</f>
        <v>23.863408546150005</v>
      </c>
      <c r="U1061" s="80">
        <f>U1060+(K1061-U1060)/42</f>
        <v>31.290360517280149</v>
      </c>
      <c r="V1061" s="294">
        <f t="shared" si="66"/>
        <v>4.212896738250187</v>
      </c>
      <c r="W1061" s="297">
        <f t="shared" si="65"/>
        <v>0.76264409075668527</v>
      </c>
    </row>
    <row r="1062" spans="2:23" ht="16" thickBot="1" x14ac:dyDescent="0.25">
      <c r="B1062" s="29">
        <f>AVERAGE(W1056:W1062)</f>
        <v>0.76573610179993412</v>
      </c>
      <c r="C1062" s="133">
        <v>44150</v>
      </c>
      <c r="D1062" s="362">
        <v>155</v>
      </c>
      <c r="E1062" s="2115" t="s">
        <v>33</v>
      </c>
      <c r="F1062" s="1832" t="s">
        <v>271</v>
      </c>
      <c r="G1062" s="1192">
        <v>3.8506944444444448E-2</v>
      </c>
      <c r="H1062" s="1838">
        <v>10.58</v>
      </c>
      <c r="I1062" s="1839">
        <f t="shared" si="67"/>
        <v>3.6395977735769799E-3</v>
      </c>
      <c r="J1062" s="534">
        <v>143</v>
      </c>
      <c r="K1062" s="1841">
        <v>66</v>
      </c>
      <c r="L1062" s="534">
        <v>222</v>
      </c>
      <c r="M1062" s="1842"/>
      <c r="N1062" s="1843">
        <f>IFERROR((L1062/67)/(1/(I1062*24)/3.6),"")</f>
        <v>1.0419462235138111</v>
      </c>
      <c r="O1062" s="2398" t="s">
        <v>269</v>
      </c>
      <c r="P1062" s="78">
        <f>IFERROR(VLOOKUP(F1062,[1]Trainingsarten!$A$9:$N$84,12,FALSE),"")</f>
        <v>209</v>
      </c>
      <c r="Q1062" s="79" t="s">
        <v>14</v>
      </c>
      <c r="R1062" s="79">
        <f>IFERROR(VLOOKUP(F1062,[1]Trainingsarten!$A$9:$N$84,14,FALSE),"")</f>
        <v>228.8</v>
      </c>
      <c r="S1062" s="1918">
        <f>IFERROR(L1062/J1062,"")</f>
        <v>1.5524475524475525</v>
      </c>
      <c r="T1062" s="362">
        <f>T1061+(K1062-T1061)/7</f>
        <v>29.882921610985719</v>
      </c>
      <c r="U1062" s="80">
        <f>U1061+(K1062-U1061)/42</f>
        <v>32.116780504963955</v>
      </c>
      <c r="V1062" s="80">
        <f t="shared" si="66"/>
        <v>7.4269519711301442</v>
      </c>
      <c r="W1062" s="82">
        <f t="shared" si="65"/>
        <v>0.93044574023747573</v>
      </c>
    </row>
    <row r="1063" spans="2:23" ht="16" thickBot="1" x14ac:dyDescent="0.25">
      <c r="B1063" s="1760">
        <f>B1056+1</f>
        <v>47</v>
      </c>
      <c r="C1063" s="1761">
        <v>44151</v>
      </c>
      <c r="D1063" s="1892"/>
      <c r="E1063" s="2194"/>
      <c r="F1063" s="1763"/>
      <c r="G1063" s="1764"/>
      <c r="H1063" s="1765" t="str">
        <f>IFERROR(VLOOKUP(F1063,[1]Trainingsarten!$A$9:$K$84,10,FALSE),"")</f>
        <v/>
      </c>
      <c r="I1063" s="1766" t="str">
        <f t="shared" si="67"/>
        <v/>
      </c>
      <c r="J1063" s="1767"/>
      <c r="K1063" s="1768" t="str">
        <f>IFERROR(VLOOKUP(F1063,[1]Trainingsarten!$A$9:$K$84,11,FALSE),"0")</f>
        <v>0</v>
      </c>
      <c r="L1063" s="1767"/>
      <c r="M1063" s="1769"/>
      <c r="N1063" s="1770" t="str">
        <f>IFERROR((L1063/67)/(1/(I1063*24)/3.6),"")</f>
        <v/>
      </c>
      <c r="O1063" s="2393"/>
      <c r="P1063" s="1894" t="str">
        <f>IFERROR(VLOOKUP(F1063,[1]Trainingsarten!$A$9:$N$84,12,FALSE),"")</f>
        <v/>
      </c>
      <c r="Q1063" s="1772" t="s">
        <v>14</v>
      </c>
      <c r="R1063" s="1772" t="str">
        <f>IFERROR(VLOOKUP(F1063,[1]Trainingsarten!$A$9:$N$84,14,FALSE),"")</f>
        <v/>
      </c>
      <c r="S1063" s="1920" t="str">
        <f>IFERROR(L1063/J1063,"")</f>
        <v/>
      </c>
      <c r="T1063" s="1209">
        <f>T1062+(K1063-T1062)/7</f>
        <v>25.61393280941633</v>
      </c>
      <c r="U1063" s="1210">
        <f>U1062+(K1063-U1062)/42</f>
        <v>31.352095254845764</v>
      </c>
      <c r="V1063" s="1895">
        <f t="shared" si="66"/>
        <v>2.2338588939782369</v>
      </c>
      <c r="W1063" s="1896">
        <f t="shared" si="65"/>
        <v>0.81697674752558846</v>
      </c>
    </row>
    <row r="1064" spans="2:23" ht="15" x14ac:dyDescent="0.2">
      <c r="B1064" s="1775" t="s">
        <v>19</v>
      </c>
      <c r="C1064" s="1878">
        <v>44152</v>
      </c>
      <c r="D1064" s="1876"/>
      <c r="E1064" s="2189"/>
      <c r="F1064" s="1809"/>
      <c r="G1064" s="1810"/>
      <c r="H1064" s="1811" t="str">
        <f>IFERROR(VLOOKUP(F1064,[1]Trainingsarten!$A$9:$K$84,10,FALSE),"")</f>
        <v/>
      </c>
      <c r="I1064" s="1812" t="str">
        <f t="shared" si="67"/>
        <v/>
      </c>
      <c r="J1064" s="1813"/>
      <c r="K1064" s="1814" t="str">
        <f>IFERROR(VLOOKUP(F1064,[1]Trainingsarten!$A$9:$K$84,11,FALSE),"0")</f>
        <v>0</v>
      </c>
      <c r="L1064" s="1813"/>
      <c r="M1064" s="1815"/>
      <c r="N1064" s="1816" t="str">
        <f>IFERROR((L1064/67)/(1/(I1064*24)/3.6),"")</f>
        <v/>
      </c>
      <c r="O1064" s="2396"/>
      <c r="P1064" s="291" t="str">
        <f>IFERROR(VLOOKUP(F1064,[1]Trainingsarten!$A$9:$N$84,12,FALSE),"")</f>
        <v/>
      </c>
      <c r="Q1064" s="292" t="s">
        <v>14</v>
      </c>
      <c r="R1064" s="292" t="str">
        <f>IFERROR(VLOOKUP(F1064,[1]Trainingsarten!$A$9:$N$84,14,FALSE),"")</f>
        <v/>
      </c>
      <c r="S1064" s="293" t="str">
        <f>IFERROR(L1064/J1064,"")</f>
        <v/>
      </c>
      <c r="T1064" s="362">
        <f>T1063+(K1064-T1063)/7</f>
        <v>21.954799550928282</v>
      </c>
      <c r="U1064" s="80">
        <f>U1063+(K1064-U1063)/42</f>
        <v>30.605616796397054</v>
      </c>
      <c r="V1064" s="294">
        <f t="shared" si="66"/>
        <v>5.7381624454294347</v>
      </c>
      <c r="W1064" s="297">
        <f t="shared" si="65"/>
        <v>0.71734543685173624</v>
      </c>
    </row>
    <row r="1065" spans="2:23" ht="16" thickBot="1" x14ac:dyDescent="0.25">
      <c r="B1065" s="24">
        <f>SUM(H1063:H1069)</f>
        <v>32.730000000000004</v>
      </c>
      <c r="C1065" s="298">
        <v>44153</v>
      </c>
      <c r="D1065" s="295">
        <v>156</v>
      </c>
      <c r="E1065" s="2111" t="s">
        <v>33</v>
      </c>
      <c r="F1065" s="1809" t="s">
        <v>271</v>
      </c>
      <c r="G1065" s="1810">
        <v>3.8738425925925926E-2</v>
      </c>
      <c r="H1065" s="1811">
        <v>10.69</v>
      </c>
      <c r="I1065" s="1812">
        <f t="shared" si="67"/>
        <v>3.6238003672521917E-3</v>
      </c>
      <c r="J1065" s="1813">
        <v>144</v>
      </c>
      <c r="K1065" s="1814">
        <v>69</v>
      </c>
      <c r="L1065" s="1813">
        <v>224</v>
      </c>
      <c r="M1065" s="1815"/>
      <c r="N1065" s="1816">
        <f>IFERROR((L1065/67)/(1/(I1065*24)/3.6),"")</f>
        <v>1.0467698923530151</v>
      </c>
      <c r="O1065" s="2396" t="s">
        <v>269</v>
      </c>
      <c r="P1065" s="291">
        <f>IFERROR(VLOOKUP(F1065,[1]Trainingsarten!$A$9:$N$84,12,FALSE),"")</f>
        <v>209</v>
      </c>
      <c r="Q1065" s="292" t="s">
        <v>14</v>
      </c>
      <c r="R1065" s="292">
        <f>IFERROR(VLOOKUP(F1065,[1]Trainingsarten!$A$9:$N$84,14,FALSE),"")</f>
        <v>228.8</v>
      </c>
      <c r="S1065" s="293">
        <f>IFERROR(L1065/J1065,"")</f>
        <v>1.5555555555555556</v>
      </c>
      <c r="T1065" s="362">
        <f>T1064+(K1065-T1064)/7</f>
        <v>28.67554247222424</v>
      </c>
      <c r="U1065" s="80">
        <f>U1064+(K1065-U1064)/42</f>
        <v>31.519768777435221</v>
      </c>
      <c r="V1065" s="294">
        <f t="shared" si="66"/>
        <v>8.6508172454687724</v>
      </c>
      <c r="W1065" s="297">
        <f t="shared" ref="W1065:W1128" si="68">T1065/U1065</f>
        <v>0.90976373192029436</v>
      </c>
    </row>
    <row r="1066" spans="2:23" ht="15" x14ac:dyDescent="0.2">
      <c r="B1066" s="26" t="s">
        <v>9</v>
      </c>
      <c r="C1066" s="298">
        <v>44154</v>
      </c>
      <c r="D1066" s="295"/>
      <c r="E1066" s="2111"/>
      <c r="F1066" s="1809"/>
      <c r="G1066" s="1810"/>
      <c r="H1066" s="1811" t="str">
        <f>IFERROR(VLOOKUP(F1066,[1]Trainingsarten!$A$9:$K$84,10,FALSE),"")</f>
        <v/>
      </c>
      <c r="I1066" s="1812" t="str">
        <f t="shared" si="67"/>
        <v/>
      </c>
      <c r="J1066" s="1813"/>
      <c r="K1066" s="1814" t="str">
        <f>IFERROR(VLOOKUP(F1066,[1]Trainingsarten!$A$9:$K$84,11,FALSE),"0")</f>
        <v>0</v>
      </c>
      <c r="L1066" s="1813"/>
      <c r="M1066" s="1815"/>
      <c r="N1066" s="1816" t="str">
        <f>IFERROR((L1066/67)/(1/(I1066*24)/3.6),"")</f>
        <v/>
      </c>
      <c r="O1066" s="2396"/>
      <c r="P1066" s="291" t="str">
        <f>IFERROR(VLOOKUP(F1066,[1]Trainingsarten!$A$9:$N$84,12,FALSE),"")</f>
        <v/>
      </c>
      <c r="Q1066" s="292" t="s">
        <v>14</v>
      </c>
      <c r="R1066" s="292" t="str">
        <f>IFERROR(VLOOKUP(F1066,[1]Trainingsarten!$A$9:$N$84,14,FALSE),"")</f>
        <v/>
      </c>
      <c r="S1066" s="293" t="str">
        <f>IFERROR(L1066/J1066,"")</f>
        <v/>
      </c>
      <c r="T1066" s="362">
        <f>T1065+(K1066-T1065)/7</f>
        <v>24.579036404763634</v>
      </c>
      <c r="U1066" s="80">
        <f>U1065+(K1066-U1065)/42</f>
        <v>30.769298092258193</v>
      </c>
      <c r="V1066" s="294">
        <f t="shared" si="66"/>
        <v>2.8442263052109809</v>
      </c>
      <c r="W1066" s="297">
        <f t="shared" si="68"/>
        <v>0.7988169353446487</v>
      </c>
    </row>
    <row r="1067" spans="2:23" ht="16" thickBot="1" x14ac:dyDescent="0.25">
      <c r="B1067" s="27">
        <f>SUM(K1063:K1069)</f>
        <v>204</v>
      </c>
      <c r="C1067" s="298">
        <v>44155</v>
      </c>
      <c r="D1067" s="295">
        <v>157</v>
      </c>
      <c r="E1067" s="2111" t="s">
        <v>281</v>
      </c>
      <c r="F1067" s="1831" t="s">
        <v>271</v>
      </c>
      <c r="G1067" s="1810">
        <v>4.1967592592592591E-2</v>
      </c>
      <c r="H1067" s="1811">
        <v>11.13</v>
      </c>
      <c r="I1067" s="1812">
        <f t="shared" si="67"/>
        <v>3.7706731889121823E-3</v>
      </c>
      <c r="J1067" s="1813">
        <v>147</v>
      </c>
      <c r="K1067" s="1814">
        <v>67</v>
      </c>
      <c r="L1067" s="1813">
        <v>216</v>
      </c>
      <c r="M1067" s="1815"/>
      <c r="N1067" s="1816">
        <f>IFERROR((L1067/67)/(1/(I1067*24)/3.6),"")</f>
        <v>1.0502956913545478</v>
      </c>
      <c r="O1067" s="2396" t="s">
        <v>269</v>
      </c>
      <c r="P1067" s="291">
        <f>IFERROR(VLOOKUP(F1067,[1]Trainingsarten!$A$9:$N$84,12,FALSE),"")</f>
        <v>209</v>
      </c>
      <c r="Q1067" s="292" t="s">
        <v>14</v>
      </c>
      <c r="R1067" s="292">
        <f>IFERROR(VLOOKUP(F1067,[1]Trainingsarten!$A$9:$N$84,14,FALSE),"")</f>
        <v>228.8</v>
      </c>
      <c r="S1067" s="293">
        <f>IFERROR(L1067/J1067,"")</f>
        <v>1.4693877551020409</v>
      </c>
      <c r="T1067" s="362">
        <f>T1066+(K1067-T1066)/7</f>
        <v>30.639174061225972</v>
      </c>
      <c r="U1067" s="80">
        <f>U1066+(K1067-U1066)/42</f>
        <v>31.63193385196633</v>
      </c>
      <c r="V1067" s="294">
        <f t="shared" si="66"/>
        <v>6.1902616874945586</v>
      </c>
      <c r="W1067" s="297">
        <f t="shared" si="68"/>
        <v>0.96861526723638347</v>
      </c>
    </row>
    <row r="1068" spans="2:23" ht="15" x14ac:dyDescent="0.2">
      <c r="B1068" s="28" t="s">
        <v>20</v>
      </c>
      <c r="C1068" s="298">
        <v>44156</v>
      </c>
      <c r="D1068" s="295"/>
      <c r="E1068" s="2111"/>
      <c r="F1068" s="1831"/>
      <c r="G1068" s="1810"/>
      <c r="H1068" s="1811" t="str">
        <f>IFERROR(VLOOKUP(F1068,[1]Trainingsarten!$A$9:$K$84,10,FALSE),"")</f>
        <v/>
      </c>
      <c r="I1068" s="1812" t="str">
        <f t="shared" si="67"/>
        <v/>
      </c>
      <c r="J1068" s="1813"/>
      <c r="K1068" s="1814" t="str">
        <f>IFERROR(VLOOKUP(F1068,[1]Trainingsarten!$A$9:$K$84,11,FALSE),"0")</f>
        <v>0</v>
      </c>
      <c r="L1068" s="1813"/>
      <c r="M1068" s="1815"/>
      <c r="N1068" s="1816" t="str">
        <f>IFERROR((L1068/67)/(1/(I1068*24)/3.6),"")</f>
        <v/>
      </c>
      <c r="O1068" s="2396"/>
      <c r="P1068" s="291" t="str">
        <f>IFERROR(VLOOKUP(F1068,[1]Trainingsarten!$A$9:$N$84,12,FALSE),"")</f>
        <v/>
      </c>
      <c r="Q1068" s="292" t="s">
        <v>14</v>
      </c>
      <c r="R1068" s="292" t="str">
        <f>IFERROR(VLOOKUP(F1068,[1]Trainingsarten!$A$9:$N$84,14,FALSE),"")</f>
        <v/>
      </c>
      <c r="S1068" s="293" t="str">
        <f>IFERROR(L1068/J1068,"")</f>
        <v/>
      </c>
      <c r="T1068" s="362">
        <f>T1067+(K1068-T1067)/7</f>
        <v>26.262149195336548</v>
      </c>
      <c r="U1068" s="80">
        <f>U1067+(K1068-U1067)/42</f>
        <v>30.878792569776657</v>
      </c>
      <c r="V1068" s="294">
        <f t="shared" si="66"/>
        <v>0.99275979074035803</v>
      </c>
      <c r="W1068" s="297">
        <f t="shared" si="68"/>
        <v>0.85049145415877569</v>
      </c>
    </row>
    <row r="1069" spans="2:23" ht="16" thickBot="1" x14ac:dyDescent="0.25">
      <c r="B1069" s="29">
        <f>AVERAGE(W1063:W1069)</f>
        <v>0.86807958904159399</v>
      </c>
      <c r="C1069" s="1817">
        <v>44157</v>
      </c>
      <c r="D1069" s="1818">
        <v>158</v>
      </c>
      <c r="E1069" s="2180" t="s">
        <v>33</v>
      </c>
      <c r="F1069" s="1832" t="s">
        <v>271</v>
      </c>
      <c r="G1069" s="1820">
        <v>4.0231481481481479E-2</v>
      </c>
      <c r="H1069" s="1821">
        <v>10.91</v>
      </c>
      <c r="I1069" s="1822">
        <f t="shared" si="67"/>
        <v>3.6875785042604472E-3</v>
      </c>
      <c r="J1069" s="1823">
        <v>140</v>
      </c>
      <c r="K1069" s="1824">
        <v>68</v>
      </c>
      <c r="L1069" s="1823">
        <v>221</v>
      </c>
      <c r="M1069" s="1825"/>
      <c r="N1069" s="1826">
        <f>IFERROR((L1069/67)/(1/(I1069*24)/3.6),"")</f>
        <v>1.0509268506231446</v>
      </c>
      <c r="O1069" s="2397" t="s">
        <v>269</v>
      </c>
      <c r="P1069" s="313">
        <f>IFERROR(VLOOKUP(F1069,[1]Trainingsarten!$A$9:$N$84,12,FALSE),"")</f>
        <v>209</v>
      </c>
      <c r="Q1069" s="314" t="s">
        <v>14</v>
      </c>
      <c r="R1069" s="314">
        <f>IFERROR(VLOOKUP(F1069,[1]Trainingsarten!$A$9:$N$84,14,FALSE),"")</f>
        <v>228.8</v>
      </c>
      <c r="S1069" s="459">
        <f>IFERROR(L1069/J1069,"")</f>
        <v>1.5785714285714285</v>
      </c>
      <c r="T1069" s="354">
        <f>T1068+(K1069-T1068)/7</f>
        <v>32.224699310288472</v>
      </c>
      <c r="U1069" s="315">
        <f>U1068+(K1069-U1068)/42</f>
        <v>31.762630841924832</v>
      </c>
      <c r="V1069" s="315">
        <f t="shared" si="66"/>
        <v>4.616643374440109</v>
      </c>
      <c r="W1069" s="317">
        <f t="shared" si="68"/>
        <v>1.014547550253732</v>
      </c>
    </row>
    <row r="1070" spans="2:23" ht="16" thickBot="1" x14ac:dyDescent="0.25">
      <c r="B1070" s="1760">
        <f>B1063+1</f>
        <v>48</v>
      </c>
      <c r="C1070" s="358">
        <v>44158</v>
      </c>
      <c r="D1070" s="1835"/>
      <c r="E1070" s="2181"/>
      <c r="F1070" s="1763"/>
      <c r="G1070" s="1184"/>
      <c r="H1070" s="1185" t="str">
        <f>IFERROR(VLOOKUP(F1070,[1]Trainingsarten!$A$9:$K$84,10,FALSE),"")</f>
        <v/>
      </c>
      <c r="I1070" s="838" t="str">
        <f t="shared" si="67"/>
        <v/>
      </c>
      <c r="J1070" s="513"/>
      <c r="K1070" s="512" t="str">
        <f>IFERROR(VLOOKUP(F1070,[1]Trainingsarten!$A$9:$K$84,11,FALSE),"0")</f>
        <v>0</v>
      </c>
      <c r="L1070" s="513"/>
      <c r="M1070" s="761"/>
      <c r="N1070" s="59" t="str">
        <f>IFERROR((L1070/67)/(1/(I1070*24)/3.6),"")</f>
        <v/>
      </c>
      <c r="O1070" s="2355"/>
      <c r="P1070" s="319" t="str">
        <f>IFERROR(VLOOKUP(F1070,[1]Trainingsarten!$A$9:$N$84,12,FALSE),"")</f>
        <v/>
      </c>
      <c r="Q1070" s="61" t="s">
        <v>14</v>
      </c>
      <c r="R1070" s="61" t="str">
        <f>IFERROR(VLOOKUP(F1070,[1]Trainingsarten!$A$9:$N$84,14,FALSE),"")</f>
        <v/>
      </c>
      <c r="S1070" s="1186" t="str">
        <f>IFERROR(L1070/J1070,"")</f>
        <v/>
      </c>
      <c r="T1070" s="2">
        <f>T1069+(K1070-T1069)/7</f>
        <v>27.621170837390117</v>
      </c>
      <c r="U1070" s="3">
        <f>U1069+(K1070-U1069)/42</f>
        <v>31.006377726640906</v>
      </c>
      <c r="V1070" s="321">
        <f t="shared" si="66"/>
        <v>-0.46206846836363979</v>
      </c>
      <c r="W1070" s="322">
        <f t="shared" si="68"/>
        <v>0.89082223924717929</v>
      </c>
    </row>
    <row r="1071" spans="2:23" ht="15" x14ac:dyDescent="0.2">
      <c r="B1071" s="1775" t="s">
        <v>19</v>
      </c>
      <c r="C1071" s="298">
        <v>44159</v>
      </c>
      <c r="D1071" s="295">
        <v>159</v>
      </c>
      <c r="E1071" s="2111" t="s">
        <v>33</v>
      </c>
      <c r="F1071" s="1809" t="s">
        <v>298</v>
      </c>
      <c r="G1071" s="1810">
        <v>3.7303240740740741E-2</v>
      </c>
      <c r="H1071" s="1811">
        <v>10.210000000000001</v>
      </c>
      <c r="I1071" s="1812">
        <f t="shared" si="67"/>
        <v>3.6535985054594257E-3</v>
      </c>
      <c r="J1071" s="1813">
        <v>144</v>
      </c>
      <c r="K1071" s="1814">
        <v>70</v>
      </c>
      <c r="L1071" s="1813">
        <v>223</v>
      </c>
      <c r="M1071" s="1815"/>
      <c r="N1071" s="1816">
        <f>IFERROR((L1071/67)/(1/(I1071*24)/3.6),"")</f>
        <v>1.0506658675281768</v>
      </c>
      <c r="O1071" s="2396" t="s">
        <v>280</v>
      </c>
      <c r="P1071" s="291" t="str">
        <f>IFERROR(VLOOKUP(F1071,[1]Trainingsarten!$A$9:$N$84,12,FALSE),"")</f>
        <v/>
      </c>
      <c r="Q1071" s="292" t="s">
        <v>14</v>
      </c>
      <c r="R1071" s="292" t="str">
        <f>IFERROR(VLOOKUP(F1071,[1]Trainingsarten!$A$9:$N$84,14,FALSE),"")</f>
        <v/>
      </c>
      <c r="S1071" s="293">
        <f>IFERROR(L1071/J1071,"")</f>
        <v>1.5486111111111112</v>
      </c>
      <c r="T1071" s="362">
        <f>T1070+(K1071-T1070)/7</f>
        <v>33.675289289191532</v>
      </c>
      <c r="U1071" s="80">
        <f>U1070+(K1071-U1070)/42</f>
        <v>31.934797304578026</v>
      </c>
      <c r="V1071" s="294">
        <f t="shared" si="66"/>
        <v>3.3852068892507887</v>
      </c>
      <c r="W1071" s="297">
        <f t="shared" si="68"/>
        <v>1.0545014257649288</v>
      </c>
    </row>
    <row r="1072" spans="2:23" ht="16" thickBot="1" x14ac:dyDescent="0.25">
      <c r="B1072" s="24">
        <f>SUM(H1070:H1076)</f>
        <v>29.320000000000004</v>
      </c>
      <c r="C1072" s="298">
        <v>44160</v>
      </c>
      <c r="D1072" s="295"/>
      <c r="E1072" s="2111"/>
      <c r="F1072" s="1809"/>
      <c r="G1072" s="1810"/>
      <c r="H1072" s="1811" t="str">
        <f>IFERROR(VLOOKUP(F1072,[1]Trainingsarten!$A$9:$K$84,10,FALSE),"")</f>
        <v/>
      </c>
      <c r="I1072" s="1812" t="str">
        <f t="shared" si="67"/>
        <v/>
      </c>
      <c r="J1072" s="1813"/>
      <c r="K1072" s="1814" t="str">
        <f>IFERROR(VLOOKUP(F1072,[1]Trainingsarten!$A$9:$K$84,11,FALSE),"0")</f>
        <v>0</v>
      </c>
      <c r="L1072" s="1813"/>
      <c r="M1072" s="1815"/>
      <c r="N1072" s="1816" t="str">
        <f>IFERROR((L1072/67)/(1/(I1072*24)/3.6),"")</f>
        <v/>
      </c>
      <c r="O1072" s="2396"/>
      <c r="P1072" s="291" t="str">
        <f>IFERROR(VLOOKUP(F1072,[1]Trainingsarten!$A$9:$N$84,12,FALSE),"")</f>
        <v/>
      </c>
      <c r="Q1072" s="292" t="s">
        <v>14</v>
      </c>
      <c r="R1072" s="292" t="str">
        <f>IFERROR(VLOOKUP(F1072,[1]Trainingsarten!$A$9:$N$84,14,FALSE),"")</f>
        <v/>
      </c>
      <c r="S1072" s="293" t="str">
        <f>IFERROR(L1072/J1072,"")</f>
        <v/>
      </c>
      <c r="T1072" s="362">
        <f>T1071+(K1072-T1071)/7</f>
        <v>28.864533676449884</v>
      </c>
      <c r="U1072" s="80">
        <f>U1071+(K1072-U1071)/42</f>
        <v>31.17444498780236</v>
      </c>
      <c r="V1072" s="294">
        <f t="shared" si="66"/>
        <v>-1.7404919846135058</v>
      </c>
      <c r="W1072" s="297">
        <f t="shared" si="68"/>
        <v>0.92590369091554714</v>
      </c>
    </row>
    <row r="1073" spans="2:23" ht="15" x14ac:dyDescent="0.2">
      <c r="B1073" s="26" t="s">
        <v>9</v>
      </c>
      <c r="C1073" s="298">
        <v>44161</v>
      </c>
      <c r="D1073" s="295">
        <v>160</v>
      </c>
      <c r="E1073" s="2111" t="s">
        <v>33</v>
      </c>
      <c r="F1073" s="1809" t="s">
        <v>270</v>
      </c>
      <c r="G1073" s="1810">
        <v>3.30787037037037E-2</v>
      </c>
      <c r="H1073" s="1811">
        <v>9.06</v>
      </c>
      <c r="I1073" s="1812">
        <f t="shared" si="67"/>
        <v>3.6510710489739183E-3</v>
      </c>
      <c r="J1073" s="1813">
        <v>141</v>
      </c>
      <c r="K1073" s="1814">
        <v>57</v>
      </c>
      <c r="L1073" s="1813">
        <v>223</v>
      </c>
      <c r="M1073" s="1815"/>
      <c r="N1073" s="1816">
        <f>IFERROR((L1073/67)/(1/(I1073*24)/3.6),"")</f>
        <v>1.0499390464894074</v>
      </c>
      <c r="O1073" s="2396" t="s">
        <v>295</v>
      </c>
      <c r="P1073" s="291">
        <f>IFERROR(VLOOKUP(F1073,[1]Trainingsarten!$A$9:$N$84,12,FALSE),"")</f>
        <v>209</v>
      </c>
      <c r="Q1073" s="292" t="s">
        <v>14</v>
      </c>
      <c r="R1073" s="292">
        <f>IFERROR(VLOOKUP(F1073,[1]Trainingsarten!$A$9:$N$84,14,FALSE),"")</f>
        <v>228.8</v>
      </c>
      <c r="S1073" s="293">
        <f>IFERROR(L1073/J1073,"")</f>
        <v>1.5815602836879432</v>
      </c>
      <c r="T1073" s="362">
        <f>T1072+(K1073-T1072)/7</f>
        <v>32.883886008385616</v>
      </c>
      <c r="U1073" s="80">
        <f>U1072+(K1073-U1072)/42</f>
        <v>31.789339154759446</v>
      </c>
      <c r="V1073" s="294">
        <f t="shared" si="66"/>
        <v>2.3099113113524758</v>
      </c>
      <c r="W1073" s="297">
        <f t="shared" si="68"/>
        <v>1.0344312553431076</v>
      </c>
    </row>
    <row r="1074" spans="2:23" ht="16" thickBot="1" x14ac:dyDescent="0.25">
      <c r="B1074" s="27">
        <f>SUM(K1070:K1076)</f>
        <v>188</v>
      </c>
      <c r="C1074" s="298">
        <v>44162</v>
      </c>
      <c r="D1074" s="295"/>
      <c r="E1074" s="2111"/>
      <c r="F1074" s="1831"/>
      <c r="G1074" s="1810"/>
      <c r="H1074" s="1811" t="str">
        <f>IFERROR(VLOOKUP(F1074,[1]Trainingsarten!$A$9:$K$84,10,FALSE),"")</f>
        <v/>
      </c>
      <c r="I1074" s="1812" t="str">
        <f t="shared" si="67"/>
        <v/>
      </c>
      <c r="J1074" s="1813"/>
      <c r="K1074" s="1814" t="str">
        <f>IFERROR(VLOOKUP(F1074,[1]Trainingsarten!$A$9:$K$84,11,FALSE),"0")</f>
        <v>0</v>
      </c>
      <c r="L1074" s="1813"/>
      <c r="M1074" s="1815"/>
      <c r="N1074" s="1816" t="str">
        <f>IFERROR((L1074/67)/(1/(I1074*24)/3.6),"")</f>
        <v/>
      </c>
      <c r="O1074" s="2396"/>
      <c r="P1074" s="291" t="str">
        <f>IFERROR(VLOOKUP(F1074,[1]Trainingsarten!$A$9:$N$84,12,FALSE),"")</f>
        <v/>
      </c>
      <c r="Q1074" s="292" t="s">
        <v>14</v>
      </c>
      <c r="R1074" s="292" t="str">
        <f>IFERROR(VLOOKUP(F1074,[1]Trainingsarten!$A$9:$N$84,14,FALSE),"")</f>
        <v/>
      </c>
      <c r="S1074" s="293" t="str">
        <f>IFERROR(L1074/J1074,"")</f>
        <v/>
      </c>
      <c r="T1074" s="362">
        <f>T1073+(K1074-T1073)/7</f>
        <v>28.18618800718767</v>
      </c>
      <c r="U1074" s="80">
        <f>U1073+(K1074-U1073)/42</f>
        <v>31.032450127265175</v>
      </c>
      <c r="V1074" s="294">
        <f t="shared" si="66"/>
        <v>-1.09454685362617</v>
      </c>
      <c r="W1074" s="297">
        <f t="shared" si="68"/>
        <v>0.9082811022524846</v>
      </c>
    </row>
    <row r="1075" spans="2:23" ht="15" x14ac:dyDescent="0.2">
      <c r="B1075" s="28" t="s">
        <v>20</v>
      </c>
      <c r="C1075" s="298">
        <v>44163</v>
      </c>
      <c r="D1075" s="295">
        <v>161</v>
      </c>
      <c r="E1075" s="2111" t="s">
        <v>33</v>
      </c>
      <c r="F1075" s="1831" t="s">
        <v>270</v>
      </c>
      <c r="G1075" s="1810">
        <v>3.847222222222222E-2</v>
      </c>
      <c r="H1075" s="1811">
        <v>10.050000000000001</v>
      </c>
      <c r="I1075" s="1812">
        <f t="shared" si="67"/>
        <v>3.8280818131564394E-3</v>
      </c>
      <c r="J1075" s="1813">
        <v>136</v>
      </c>
      <c r="K1075" s="1814">
        <v>61</v>
      </c>
      <c r="L1075" s="1813">
        <v>213</v>
      </c>
      <c r="M1075" s="1815"/>
      <c r="N1075" s="1816">
        <f>IFERROR((L1075/67)/(1/(I1075*24)/3.6),"")</f>
        <v>1.0514769436400089</v>
      </c>
      <c r="O1075" s="2396" t="s">
        <v>295</v>
      </c>
      <c r="P1075" s="291">
        <f>IFERROR(VLOOKUP(F1075,[1]Trainingsarten!$A$9:$N$84,12,FALSE),"")</f>
        <v>209</v>
      </c>
      <c r="Q1075" s="292" t="s">
        <v>14</v>
      </c>
      <c r="R1075" s="292">
        <f>IFERROR(VLOOKUP(F1075,[1]Trainingsarten!$A$9:$N$84,14,FALSE),"")</f>
        <v>228.8</v>
      </c>
      <c r="S1075" s="293">
        <f>IFERROR(L1075/J1075,"")</f>
        <v>1.5661764705882353</v>
      </c>
      <c r="T1075" s="362">
        <f>T1074+(K1075-T1074)/7</f>
        <v>32.873875434732291</v>
      </c>
      <c r="U1075" s="80">
        <f>U1074+(K1075-U1074)/42</f>
        <v>31.745963219473147</v>
      </c>
      <c r="V1075" s="294">
        <f t="shared" si="66"/>
        <v>2.8462621200775047</v>
      </c>
      <c r="W1075" s="297">
        <f t="shared" si="68"/>
        <v>1.0355293114737585</v>
      </c>
    </row>
    <row r="1076" spans="2:23" ht="16" thickBot="1" x14ac:dyDescent="0.25">
      <c r="B1076" s="29">
        <f>AVERAGE(W1070:W1076)</f>
        <v>0.9655306105851309</v>
      </c>
      <c r="C1076" s="133">
        <v>44164</v>
      </c>
      <c r="D1076" s="362"/>
      <c r="E1076" s="2115"/>
      <c r="F1076" s="1832"/>
      <c r="G1076" s="1192"/>
      <c r="H1076" s="1838" t="str">
        <f>IFERROR(VLOOKUP(F1076,[1]Trainingsarten!$A$9:$K$84,10,FALSE),"")</f>
        <v/>
      </c>
      <c r="I1076" s="1839" t="str">
        <f t="shared" si="67"/>
        <v/>
      </c>
      <c r="J1076" s="534"/>
      <c r="K1076" s="1841" t="str">
        <f>IFERROR(VLOOKUP(F1076,[1]Trainingsarten!$A$9:$K$84,11,FALSE),"0")</f>
        <v>0</v>
      </c>
      <c r="L1076" s="534"/>
      <c r="M1076" s="1842"/>
      <c r="N1076" s="1843" t="str">
        <f>IFERROR((L1076/67)/(1/(I1076*24)/3.6),"")</f>
        <v/>
      </c>
      <c r="O1076" s="2398"/>
      <c r="P1076" s="78" t="str">
        <f>IFERROR(VLOOKUP(F1076,[1]Trainingsarten!$A$9:$N$84,12,FALSE),"")</f>
        <v/>
      </c>
      <c r="Q1076" s="79" t="s">
        <v>14</v>
      </c>
      <c r="R1076" s="79" t="str">
        <f>IFERROR(VLOOKUP(F1076,[1]Trainingsarten!$A$9:$N$84,14,FALSE),"")</f>
        <v/>
      </c>
      <c r="S1076" s="1918" t="str">
        <f>IFERROR(L1076/J1076,"")</f>
        <v/>
      </c>
      <c r="T1076" s="362">
        <f>T1075+(K1076-T1075)/7</f>
        <v>28.177607515484823</v>
      </c>
      <c r="U1076" s="80">
        <f>U1075+(K1076-U1075)/42</f>
        <v>30.990106952342835</v>
      </c>
      <c r="V1076" s="80">
        <f t="shared" si="66"/>
        <v>-1.1279122152591441</v>
      </c>
      <c r="W1076" s="82">
        <f t="shared" si="68"/>
        <v>0.90924524909891002</v>
      </c>
    </row>
    <row r="1077" spans="2:23" ht="16" thickBot="1" x14ac:dyDescent="0.25">
      <c r="B1077" s="1760">
        <f>B1070+1</f>
        <v>49</v>
      </c>
      <c r="C1077" s="1761">
        <v>44165</v>
      </c>
      <c r="D1077" s="1892">
        <v>162</v>
      </c>
      <c r="E1077" s="2194" t="s">
        <v>33</v>
      </c>
      <c r="F1077" s="1763" t="s">
        <v>270</v>
      </c>
      <c r="G1077" s="1764">
        <v>3.5289351851851856E-2</v>
      </c>
      <c r="H1077" s="1765">
        <v>9.57</v>
      </c>
      <c r="I1077" s="1766">
        <f t="shared" si="67"/>
        <v>3.6874975811757426E-3</v>
      </c>
      <c r="J1077" s="1767">
        <v>139</v>
      </c>
      <c r="K1077" s="1768">
        <v>60</v>
      </c>
      <c r="L1077" s="1767">
        <v>221</v>
      </c>
      <c r="M1077" s="1769"/>
      <c r="N1077" s="1770">
        <f>IFERROR((L1077/67)/(1/(I1077*24)/3.6),"")</f>
        <v>1.0509037882686882</v>
      </c>
      <c r="O1077" s="2393" t="s">
        <v>295</v>
      </c>
      <c r="P1077" s="1894">
        <f>IFERROR(VLOOKUP(F1077,[1]Trainingsarten!$A$9:$N$84,12,FALSE),"")</f>
        <v>209</v>
      </c>
      <c r="Q1077" s="1772" t="s">
        <v>14</v>
      </c>
      <c r="R1077" s="1772">
        <f>IFERROR(VLOOKUP(F1077,[1]Trainingsarten!$A$9:$N$84,14,FALSE),"")</f>
        <v>228.8</v>
      </c>
      <c r="S1077" s="1920">
        <f>IFERROR(L1077/J1077,"")</f>
        <v>1.5899280575539569</v>
      </c>
      <c r="T1077" s="1209">
        <f>T1076+(K1077-T1076)/7</f>
        <v>32.723663584701278</v>
      </c>
      <c r="U1077" s="1210">
        <f>U1076+(K1077-U1076)/42</f>
        <v>31.680818691572767</v>
      </c>
      <c r="V1077" s="1895">
        <f t="shared" si="66"/>
        <v>2.8124994368580118</v>
      </c>
      <c r="W1077" s="1896">
        <f t="shared" si="68"/>
        <v>1.0329172330829288</v>
      </c>
    </row>
    <row r="1078" spans="2:23" ht="15" x14ac:dyDescent="0.2">
      <c r="B1078" s="1775" t="s">
        <v>19</v>
      </c>
      <c r="C1078" s="1878">
        <v>44166</v>
      </c>
      <c r="D1078" s="1876"/>
      <c r="E1078" s="2189"/>
      <c r="F1078" s="1809"/>
      <c r="G1078" s="1810"/>
      <c r="H1078" s="1811" t="str">
        <f>IFERROR(VLOOKUP(F1078,[1]Trainingsarten!$A$9:$K$84,10,FALSE),"")</f>
        <v/>
      </c>
      <c r="I1078" s="1812" t="str">
        <f t="shared" si="67"/>
        <v/>
      </c>
      <c r="J1078" s="1813"/>
      <c r="K1078" s="1814" t="str">
        <f>IFERROR(VLOOKUP(F1078,[1]Trainingsarten!$A$9:$K$84,11,FALSE),"0")</f>
        <v>0</v>
      </c>
      <c r="L1078" s="1813"/>
      <c r="M1078" s="1815"/>
      <c r="N1078" s="1816" t="str">
        <f>IFERROR((L1078/67)/(1/(I1078*24)/3.6),"")</f>
        <v/>
      </c>
      <c r="O1078" s="2396"/>
      <c r="P1078" s="291" t="str">
        <f>IFERROR(VLOOKUP(F1078,[1]Trainingsarten!$A$9:$N$84,12,FALSE),"")</f>
        <v/>
      </c>
      <c r="Q1078" s="292" t="s">
        <v>14</v>
      </c>
      <c r="R1078" s="292" t="str">
        <f>IFERROR(VLOOKUP(F1078,[1]Trainingsarten!$A$9:$N$84,14,FALSE),"")</f>
        <v/>
      </c>
      <c r="S1078" s="293" t="str">
        <f>IFERROR(L1078/J1078,"")</f>
        <v/>
      </c>
      <c r="T1078" s="362">
        <f>T1077+(K1078-T1077)/7</f>
        <v>28.048854501172524</v>
      </c>
      <c r="U1078" s="80">
        <f>U1077+(K1078-U1077)/42</f>
        <v>30.926513484630558</v>
      </c>
      <c r="V1078" s="294">
        <f t="shared" si="66"/>
        <v>-1.0428448931285104</v>
      </c>
      <c r="W1078" s="297">
        <f t="shared" si="68"/>
        <v>0.90695171685330345</v>
      </c>
    </row>
    <row r="1079" spans="2:23" ht="16" thickBot="1" x14ac:dyDescent="0.25">
      <c r="B1079" s="24">
        <f>SUM(H1077:H1083)</f>
        <v>39.65</v>
      </c>
      <c r="C1079" s="298">
        <v>44167</v>
      </c>
      <c r="D1079" s="295">
        <v>163</v>
      </c>
      <c r="E1079" s="2111" t="s">
        <v>33</v>
      </c>
      <c r="F1079" s="1809" t="s">
        <v>270</v>
      </c>
      <c r="G1079" s="1810">
        <v>3.3564814814814818E-2</v>
      </c>
      <c r="H1079" s="1811">
        <v>9.36</v>
      </c>
      <c r="I1079" s="1812">
        <f t="shared" si="67"/>
        <v>3.5859844887622672E-3</v>
      </c>
      <c r="J1079" s="1813">
        <v>141</v>
      </c>
      <c r="K1079" s="1814">
        <v>60</v>
      </c>
      <c r="L1079" s="1813">
        <v>226</v>
      </c>
      <c r="M1079" s="1815"/>
      <c r="N1079" s="1816">
        <f>IFERROR((L1079/67)/(1/(I1079*24)/3.6),"")</f>
        <v>1.0450950376323513</v>
      </c>
      <c r="O1079" s="2396" t="s">
        <v>269</v>
      </c>
      <c r="P1079" s="291">
        <f>IFERROR(VLOOKUP(F1079,[1]Trainingsarten!$A$9:$N$84,12,FALSE),"")</f>
        <v>209</v>
      </c>
      <c r="Q1079" s="292" t="s">
        <v>14</v>
      </c>
      <c r="R1079" s="292">
        <f>IFERROR(VLOOKUP(F1079,[1]Trainingsarten!$A$9:$N$84,14,FALSE),"")</f>
        <v>228.8</v>
      </c>
      <c r="S1079" s="293">
        <f>IFERROR(L1079/J1079,"")</f>
        <v>1.6028368794326242</v>
      </c>
      <c r="T1079" s="362">
        <f>T1078+(K1079-T1078)/7</f>
        <v>32.61330385814788</v>
      </c>
      <c r="U1079" s="80">
        <f>U1078+(K1079-U1078)/42</f>
        <v>31.618739354044116</v>
      </c>
      <c r="V1079" s="294">
        <f t="shared" si="66"/>
        <v>2.8776589834580335</v>
      </c>
      <c r="W1079" s="297">
        <f t="shared" si="68"/>
        <v>1.0314549069451295</v>
      </c>
    </row>
    <row r="1080" spans="2:23" ht="15" x14ac:dyDescent="0.2">
      <c r="B1080" s="26" t="s">
        <v>9</v>
      </c>
      <c r="C1080" s="298">
        <v>44168</v>
      </c>
      <c r="D1080" s="295">
        <v>164</v>
      </c>
      <c r="E1080" s="2111" t="s">
        <v>33</v>
      </c>
      <c r="F1080" s="1809" t="s">
        <v>271</v>
      </c>
      <c r="G1080" s="1810">
        <v>3.1782407407407405E-2</v>
      </c>
      <c r="H1080" s="1811">
        <v>9.09</v>
      </c>
      <c r="I1080" s="1812">
        <f t="shared" si="67"/>
        <v>3.4964144562604407E-3</v>
      </c>
      <c r="J1080" s="1813">
        <v>142</v>
      </c>
      <c r="K1080" s="1814">
        <v>60</v>
      </c>
      <c r="L1080" s="1813">
        <v>230</v>
      </c>
      <c r="M1080" s="1815"/>
      <c r="N1080" s="1816">
        <f>IFERROR((L1080/67)/(1/(I1080*24)/3.6),"")</f>
        <v>1.0370260906687685</v>
      </c>
      <c r="O1080" s="2396" t="s">
        <v>287</v>
      </c>
      <c r="P1080" s="291">
        <f>IFERROR(VLOOKUP(F1080,[1]Trainingsarten!$A$9:$N$84,12,FALSE),"")</f>
        <v>209</v>
      </c>
      <c r="Q1080" s="292" t="s">
        <v>14</v>
      </c>
      <c r="R1080" s="292">
        <f>IFERROR(VLOOKUP(F1080,[1]Trainingsarten!$A$9:$N$84,14,FALSE),"")</f>
        <v>228.8</v>
      </c>
      <c r="S1080" s="293">
        <f>IFERROR(L1080/J1080,"")</f>
        <v>1.619718309859155</v>
      </c>
      <c r="T1080" s="362">
        <f>T1079+(K1080-T1079)/7</f>
        <v>36.525689021269613</v>
      </c>
      <c r="U1080" s="80">
        <f>U1079+(K1080-U1079)/42</f>
        <v>32.294483655138308</v>
      </c>
      <c r="V1080" s="294">
        <f t="shared" si="66"/>
        <v>-0.99456450410376362</v>
      </c>
      <c r="W1080" s="297">
        <f t="shared" si="68"/>
        <v>1.131019446271843</v>
      </c>
    </row>
    <row r="1081" spans="2:23" ht="16" thickBot="1" x14ac:dyDescent="0.25">
      <c r="B1081" s="27">
        <f>SUM(K1077:K1083)</f>
        <v>246</v>
      </c>
      <c r="C1081" s="298">
        <v>44169</v>
      </c>
      <c r="D1081" s="295"/>
      <c r="E1081" s="2111"/>
      <c r="F1081" s="1831"/>
      <c r="G1081" s="1810"/>
      <c r="H1081" s="1811" t="str">
        <f>IFERROR(VLOOKUP(F1081,[1]Trainingsarten!$A$9:$K$84,10,FALSE),"")</f>
        <v/>
      </c>
      <c r="I1081" s="1812" t="str">
        <f t="shared" si="67"/>
        <v/>
      </c>
      <c r="J1081" s="1813"/>
      <c r="K1081" s="1814" t="str">
        <f>IFERROR(VLOOKUP(F1081,[1]Trainingsarten!$A$9:$K$84,11,FALSE),"0")</f>
        <v>0</v>
      </c>
      <c r="L1081" s="1813"/>
      <c r="M1081" s="1815"/>
      <c r="N1081" s="1816" t="str">
        <f>IFERROR((L1081/67)/(1/(I1081*24)/3.6),"")</f>
        <v/>
      </c>
      <c r="O1081" s="2396"/>
      <c r="P1081" s="291" t="str">
        <f>IFERROR(VLOOKUP(F1081,[1]Trainingsarten!$A$9:$N$84,12,FALSE),"")</f>
        <v/>
      </c>
      <c r="Q1081" s="292" t="s">
        <v>14</v>
      </c>
      <c r="R1081" s="292" t="str">
        <f>IFERROR(VLOOKUP(F1081,[1]Trainingsarten!$A$9:$N$84,14,FALSE),"")</f>
        <v/>
      </c>
      <c r="S1081" s="293" t="str">
        <f>IFERROR(L1081/J1081,"")</f>
        <v/>
      </c>
      <c r="T1081" s="362">
        <f>T1080+(K1081-T1080)/7</f>
        <v>31.307733446802526</v>
      </c>
      <c r="U1081" s="80">
        <f>U1080+(K1081-U1080)/42</f>
        <v>31.525567377635014</v>
      </c>
      <c r="V1081" s="294">
        <f t="shared" si="66"/>
        <v>-4.2312053661313058</v>
      </c>
      <c r="W1081" s="297">
        <f t="shared" si="68"/>
        <v>0.9930902455069841</v>
      </c>
    </row>
    <row r="1082" spans="2:23" ht="15" x14ac:dyDescent="0.2">
      <c r="B1082" s="28" t="s">
        <v>20</v>
      </c>
      <c r="C1082" s="298">
        <v>44170</v>
      </c>
      <c r="D1082" s="295"/>
      <c r="E1082" s="2111"/>
      <c r="F1082" s="1831"/>
      <c r="G1082" s="1810"/>
      <c r="H1082" s="1811" t="str">
        <f>IFERROR(VLOOKUP(F1082,[1]Trainingsarten!$A$9:$K$84,10,FALSE),"")</f>
        <v/>
      </c>
      <c r="I1082" s="1812" t="str">
        <f t="shared" si="67"/>
        <v/>
      </c>
      <c r="J1082" s="1813"/>
      <c r="K1082" s="1814" t="str">
        <f>IFERROR(VLOOKUP(F1082,[1]Trainingsarten!$A$9:$K$84,11,FALSE),"0")</f>
        <v>0</v>
      </c>
      <c r="L1082" s="1813"/>
      <c r="M1082" s="1815"/>
      <c r="N1082" s="1816" t="str">
        <f>IFERROR((L1082/67)/(1/(I1082*24)/3.6),"")</f>
        <v/>
      </c>
      <c r="O1082" s="2396"/>
      <c r="P1082" s="291" t="str">
        <f>IFERROR(VLOOKUP(F1082,[1]Trainingsarten!$A$9:$N$84,12,FALSE),"")</f>
        <v/>
      </c>
      <c r="Q1082" s="292" t="s">
        <v>14</v>
      </c>
      <c r="R1082" s="292" t="str">
        <f>IFERROR(VLOOKUP(F1082,[1]Trainingsarten!$A$9:$N$84,14,FALSE),"")</f>
        <v/>
      </c>
      <c r="S1082" s="293" t="str">
        <f>IFERROR(L1082/J1082,"")</f>
        <v/>
      </c>
      <c r="T1082" s="362">
        <f>T1081+(K1082-T1081)/7</f>
        <v>26.83520009725931</v>
      </c>
      <c r="U1082" s="80">
        <f>U1081+(K1082-U1081)/42</f>
        <v>30.774958630548465</v>
      </c>
      <c r="V1082" s="294">
        <f t="shared" ref="V1082:V1145" si="69">U1081-T1081</f>
        <v>0.21783393083248725</v>
      </c>
      <c r="W1082" s="297">
        <f t="shared" si="68"/>
        <v>0.87198167898174228</v>
      </c>
    </row>
    <row r="1083" spans="2:23" ht="16" thickBot="1" x14ac:dyDescent="0.25">
      <c r="B1083" s="29">
        <f>AVERAGE(W1077:W1083)</f>
        <v>0.99903476517798884</v>
      </c>
      <c r="C1083" s="1817">
        <v>44171</v>
      </c>
      <c r="D1083" s="1818">
        <v>165</v>
      </c>
      <c r="E1083" s="2180" t="s">
        <v>281</v>
      </c>
      <c r="F1083" s="1832" t="s">
        <v>271</v>
      </c>
      <c r="G1083" s="1820">
        <v>4.6817129629629632E-2</v>
      </c>
      <c r="H1083" s="1821">
        <v>11.63</v>
      </c>
      <c r="I1083" s="1822">
        <f t="shared" si="67"/>
        <v>4.0255485494092545E-3</v>
      </c>
      <c r="J1083" s="1823">
        <v>139</v>
      </c>
      <c r="K1083" s="1824">
        <v>66</v>
      </c>
      <c r="L1083" s="1823">
        <v>201</v>
      </c>
      <c r="M1083" s="1825"/>
      <c r="N1083" s="1826">
        <f>IFERROR((L1083/67)/(1/(I1083*24)/3.6),"")</f>
        <v>1.0434221840068789</v>
      </c>
      <c r="O1083" s="2397" t="s">
        <v>295</v>
      </c>
      <c r="P1083" s="313">
        <f>IFERROR(VLOOKUP(F1083,[1]Trainingsarten!$A$9:$N$84,12,FALSE),"")</f>
        <v>209</v>
      </c>
      <c r="Q1083" s="314" t="s">
        <v>14</v>
      </c>
      <c r="R1083" s="314">
        <f>IFERROR(VLOOKUP(F1083,[1]Trainingsarten!$A$9:$N$84,14,FALSE),"")</f>
        <v>228.8</v>
      </c>
      <c r="S1083" s="459">
        <f>IFERROR(L1083/J1083,"")</f>
        <v>1.4460431654676258</v>
      </c>
      <c r="T1083" s="354">
        <f>T1082+(K1083-T1082)/7</f>
        <v>32.43017151193655</v>
      </c>
      <c r="U1083" s="315">
        <f>U1082+(K1083-U1082)/42</f>
        <v>31.613650091725884</v>
      </c>
      <c r="V1083" s="315">
        <f t="shared" si="69"/>
        <v>3.9397585332891545</v>
      </c>
      <c r="W1083" s="317">
        <f t="shared" si="68"/>
        <v>1.025828128603991</v>
      </c>
    </row>
    <row r="1084" spans="2:23" ht="16" thickBot="1" x14ac:dyDescent="0.25">
      <c r="B1084" s="1760">
        <f>B1077+1</f>
        <v>50</v>
      </c>
      <c r="C1084" s="358">
        <v>44172</v>
      </c>
      <c r="D1084" s="1835"/>
      <c r="E1084" s="2181"/>
      <c r="F1084" s="843"/>
      <c r="G1084" s="1184"/>
      <c r="H1084" s="1185" t="str">
        <f>IFERROR(VLOOKUP(F1084,[1]Trainingsarten!$A$9:$K$84,10,FALSE),"")</f>
        <v/>
      </c>
      <c r="I1084" s="838" t="str">
        <f t="shared" si="67"/>
        <v/>
      </c>
      <c r="J1084" s="513"/>
      <c r="K1084" s="512" t="str">
        <f>IFERROR(VLOOKUP(F1084,[1]Trainingsarten!$A$9:$K$84,11,FALSE),"0")</f>
        <v>0</v>
      </c>
      <c r="L1084" s="513"/>
      <c r="M1084" s="761"/>
      <c r="N1084" s="59" t="str">
        <f>IFERROR((L1084/67)/(1/(I1084*24)/3.6),"")</f>
        <v/>
      </c>
      <c r="O1084" s="2355"/>
      <c r="P1084" s="319" t="str">
        <f>IFERROR(VLOOKUP(F1084,[1]Trainingsarten!$A$9:$N$84,12,FALSE),"")</f>
        <v/>
      </c>
      <c r="Q1084" s="61" t="s">
        <v>14</v>
      </c>
      <c r="R1084" s="61" t="str">
        <f>IFERROR(VLOOKUP(F1084,[1]Trainingsarten!$A$9:$N$84,14,FALSE),"")</f>
        <v/>
      </c>
      <c r="S1084" s="1186" t="str">
        <f>IFERROR(L1084/J1084,"")</f>
        <v/>
      </c>
      <c r="T1084" s="2">
        <f>T1083+(K1084-T1083)/7</f>
        <v>27.797289867374186</v>
      </c>
      <c r="U1084" s="3">
        <f>U1083+(K1084-U1083)/42</f>
        <v>30.860944137160981</v>
      </c>
      <c r="V1084" s="321">
        <f t="shared" si="69"/>
        <v>-0.81652142021066609</v>
      </c>
      <c r="W1084" s="322">
        <f t="shared" si="68"/>
        <v>0.90072713731082132</v>
      </c>
    </row>
    <row r="1085" spans="2:23" ht="15" x14ac:dyDescent="0.2">
      <c r="B1085" s="1759" t="s">
        <v>19</v>
      </c>
      <c r="C1085" s="298">
        <v>44173</v>
      </c>
      <c r="D1085" s="295">
        <v>166</v>
      </c>
      <c r="E1085" s="2111" t="s">
        <v>33</v>
      </c>
      <c r="F1085" s="1809" t="s">
        <v>271</v>
      </c>
      <c r="G1085" s="1810">
        <v>3.7534722222222219E-2</v>
      </c>
      <c r="H1085" s="1811">
        <v>10.09</v>
      </c>
      <c r="I1085" s="1812">
        <f t="shared" si="67"/>
        <v>3.7199922915978414E-3</v>
      </c>
      <c r="J1085" s="1813">
        <v>139</v>
      </c>
      <c r="K1085" s="1814">
        <v>62</v>
      </c>
      <c r="L1085" s="1813">
        <v>218</v>
      </c>
      <c r="M1085" s="1815"/>
      <c r="N1085" s="1816">
        <f>IFERROR((L1085/67)/(1/(I1085*24)/3.6),"")</f>
        <v>1.0457731165776667</v>
      </c>
      <c r="O1085" s="2396" t="s">
        <v>295</v>
      </c>
      <c r="P1085" s="291">
        <f>IFERROR(VLOOKUP(F1085,[1]Trainingsarten!$A$9:$N$84,12,FALSE),"")</f>
        <v>209</v>
      </c>
      <c r="Q1085" s="292" t="s">
        <v>14</v>
      </c>
      <c r="R1085" s="292">
        <f>IFERROR(VLOOKUP(F1085,[1]Trainingsarten!$A$9:$N$84,14,FALSE),"")</f>
        <v>228.8</v>
      </c>
      <c r="S1085" s="293">
        <f>IFERROR(L1085/J1085,"")</f>
        <v>1.5683453237410072</v>
      </c>
      <c r="T1085" s="362">
        <f>T1084+(K1085-T1084)/7</f>
        <v>32.683391314892162</v>
      </c>
      <c r="U1085" s="80">
        <f>U1084+(K1085-U1084)/42</f>
        <v>31.602350229133339</v>
      </c>
      <c r="V1085" s="294">
        <f t="shared" si="69"/>
        <v>3.0636542697867952</v>
      </c>
      <c r="W1085" s="297">
        <f t="shared" si="68"/>
        <v>1.034207616772826</v>
      </c>
    </row>
    <row r="1086" spans="2:23" ht="16" thickBot="1" x14ac:dyDescent="0.25">
      <c r="B1086" s="24">
        <f>SUM(H1084:H1090)</f>
        <v>32.18</v>
      </c>
      <c r="C1086" s="298">
        <v>44174</v>
      </c>
      <c r="D1086" s="295"/>
      <c r="E1086" s="2111"/>
      <c r="F1086" s="1809"/>
      <c r="G1086" s="1810"/>
      <c r="H1086" s="1811" t="str">
        <f>IFERROR(VLOOKUP(F1086,[1]Trainingsarten!$A$9:$K$84,10,FALSE),"")</f>
        <v/>
      </c>
      <c r="I1086" s="1812" t="str">
        <f t="shared" si="67"/>
        <v/>
      </c>
      <c r="J1086" s="1813"/>
      <c r="K1086" s="1814" t="str">
        <f>IFERROR(VLOOKUP(F1086,[1]Trainingsarten!$A$9:$K$84,11,FALSE),"0")</f>
        <v>0</v>
      </c>
      <c r="L1086" s="1813"/>
      <c r="M1086" s="1815"/>
      <c r="N1086" s="1816" t="str">
        <f>IFERROR((L1086/67)/(1/(I1086*24)/3.6),"")</f>
        <v/>
      </c>
      <c r="O1086" s="2396"/>
      <c r="P1086" s="291" t="str">
        <f>IFERROR(VLOOKUP(F1086,[1]Trainingsarten!$A$9:$N$84,12,FALSE),"")</f>
        <v/>
      </c>
      <c r="Q1086" s="292" t="s">
        <v>14</v>
      </c>
      <c r="R1086" s="292" t="str">
        <f>IFERROR(VLOOKUP(F1086,[1]Trainingsarten!$A$9:$N$84,14,FALSE),"")</f>
        <v/>
      </c>
      <c r="S1086" s="293" t="str">
        <f>IFERROR(L1086/J1086,"")</f>
        <v/>
      </c>
      <c r="T1086" s="362">
        <f>T1085+(K1086-T1085)/7</f>
        <v>28.014335412764709</v>
      </c>
      <c r="U1086" s="80">
        <f>U1085+(K1086-U1085)/42</f>
        <v>30.849913318915878</v>
      </c>
      <c r="V1086" s="294">
        <f t="shared" si="69"/>
        <v>-1.0810410857588231</v>
      </c>
      <c r="W1086" s="297">
        <f t="shared" si="68"/>
        <v>0.90808473667857892</v>
      </c>
    </row>
    <row r="1087" spans="2:23" ht="15" x14ac:dyDescent="0.2">
      <c r="B1087" s="26" t="s">
        <v>9</v>
      </c>
      <c r="C1087" s="298">
        <v>44175</v>
      </c>
      <c r="D1087" s="295">
        <v>167</v>
      </c>
      <c r="E1087" s="2111" t="s">
        <v>33</v>
      </c>
      <c r="F1087" s="1809" t="s">
        <v>270</v>
      </c>
      <c r="G1087" s="1810">
        <v>3.4756944444444444E-2</v>
      </c>
      <c r="H1087" s="1811">
        <v>9.69</v>
      </c>
      <c r="I1087" s="1812">
        <f t="shared" si="67"/>
        <v>3.5868879715628943E-3</v>
      </c>
      <c r="J1087" s="1813">
        <v>143</v>
      </c>
      <c r="K1087" s="1814">
        <v>62</v>
      </c>
      <c r="L1087" s="1813">
        <v>225</v>
      </c>
      <c r="M1087" s="1815"/>
      <c r="N1087" s="1816">
        <f>IFERROR((L1087/67)/(1/(I1087*24)/3.6),"")</f>
        <v>1.0407328681669055</v>
      </c>
      <c r="O1087" s="2396" t="s">
        <v>269</v>
      </c>
      <c r="P1087" s="291">
        <f>IFERROR(VLOOKUP(F1087,[1]Trainingsarten!$A$9:$N$84,12,FALSE),"")</f>
        <v>209</v>
      </c>
      <c r="Q1087" s="292" t="s">
        <v>14</v>
      </c>
      <c r="R1087" s="292">
        <f>IFERROR(VLOOKUP(F1087,[1]Trainingsarten!$A$9:$N$84,14,FALSE),"")</f>
        <v>228.8</v>
      </c>
      <c r="S1087" s="293">
        <f>IFERROR(L1087/J1087,"")</f>
        <v>1.5734265734265733</v>
      </c>
      <c r="T1087" s="362">
        <f>T1086+(K1087-T1086)/7</f>
        <v>32.869430353798322</v>
      </c>
      <c r="U1087" s="80">
        <f>U1086+(K1087-U1086)/42</f>
        <v>31.59158204941788</v>
      </c>
      <c r="V1087" s="294">
        <f t="shared" si="69"/>
        <v>2.835577906151169</v>
      </c>
      <c r="W1087" s="297">
        <f t="shared" si="68"/>
        <v>1.0404490127269199</v>
      </c>
    </row>
    <row r="1088" spans="2:23" ht="16" thickBot="1" x14ac:dyDescent="0.25">
      <c r="B1088" s="27">
        <f>SUM(K1084:K1090)</f>
        <v>197</v>
      </c>
      <c r="C1088" s="298">
        <v>44176</v>
      </c>
      <c r="D1088" s="295"/>
      <c r="E1088" s="2111"/>
      <c r="F1088" s="1831"/>
      <c r="G1088" s="1810"/>
      <c r="H1088" s="1811" t="str">
        <f>IFERROR(VLOOKUP(F1088,[1]Trainingsarten!$A$9:$K$84,10,FALSE),"")</f>
        <v/>
      </c>
      <c r="I1088" s="1812" t="str">
        <f t="shared" si="67"/>
        <v/>
      </c>
      <c r="J1088" s="1813"/>
      <c r="K1088" s="1814" t="str">
        <f>IFERROR(VLOOKUP(F1088,[1]Trainingsarten!$A$9:$K$84,11,FALSE),"0")</f>
        <v>0</v>
      </c>
      <c r="L1088" s="1813"/>
      <c r="M1088" s="1815"/>
      <c r="N1088" s="1816" t="str">
        <f>IFERROR((L1088/67)/(1/(I1088*24)/3.6),"")</f>
        <v/>
      </c>
      <c r="O1088" s="2396"/>
      <c r="P1088" s="291" t="str">
        <f>IFERROR(VLOOKUP(F1088,[1]Trainingsarten!$A$9:$N$84,12,FALSE),"")</f>
        <v/>
      </c>
      <c r="Q1088" s="292" t="s">
        <v>14</v>
      </c>
      <c r="R1088" s="292" t="str">
        <f>IFERROR(VLOOKUP(F1088,[1]Trainingsarten!$A$9:$N$84,14,FALSE),"")</f>
        <v/>
      </c>
      <c r="S1088" s="293" t="str">
        <f>IFERROR(L1088/J1088,"")</f>
        <v/>
      </c>
      <c r="T1088" s="362">
        <f>T1087+(K1088-T1087)/7</f>
        <v>28.173797446112847</v>
      </c>
      <c r="U1088" s="80">
        <f>U1087+(K1088-U1087)/42</f>
        <v>30.839401524431739</v>
      </c>
      <c r="V1088" s="294">
        <f t="shared" si="69"/>
        <v>-1.2778483043804414</v>
      </c>
      <c r="W1088" s="297">
        <f t="shared" si="68"/>
        <v>0.91356498678461273</v>
      </c>
    </row>
    <row r="1089" spans="2:23" ht="15" x14ac:dyDescent="0.2">
      <c r="B1089" s="28" t="s">
        <v>20</v>
      </c>
      <c r="C1089" s="298">
        <v>44177</v>
      </c>
      <c r="D1089" s="295"/>
      <c r="E1089" s="2111"/>
      <c r="F1089" s="1831"/>
      <c r="G1089" s="1810"/>
      <c r="H1089" s="1811" t="str">
        <f>IFERROR(VLOOKUP(F1089,[1]Trainingsarten!$A$9:$K$84,10,FALSE),"")</f>
        <v/>
      </c>
      <c r="I1089" s="1812" t="str">
        <f t="shared" si="67"/>
        <v/>
      </c>
      <c r="J1089" s="1813"/>
      <c r="K1089" s="1814" t="str">
        <f>IFERROR(VLOOKUP(F1089,[1]Trainingsarten!$A$9:$K$84,11,FALSE),"0")</f>
        <v>0</v>
      </c>
      <c r="L1089" s="1813"/>
      <c r="M1089" s="1815"/>
      <c r="N1089" s="1816" t="str">
        <f>IFERROR((L1089/67)/(1/(I1089*24)/3.6),"")</f>
        <v/>
      </c>
      <c r="O1089" s="2396"/>
      <c r="P1089" s="291" t="str">
        <f>IFERROR(VLOOKUP(F1089,[1]Trainingsarten!$A$9:$N$84,12,FALSE),"")</f>
        <v/>
      </c>
      <c r="Q1089" s="292" t="s">
        <v>14</v>
      </c>
      <c r="R1089" s="292" t="str">
        <f>IFERROR(VLOOKUP(F1089,[1]Trainingsarten!$A$9:$N$84,14,FALSE),"")</f>
        <v/>
      </c>
      <c r="S1089" s="293" t="str">
        <f>IFERROR(L1089/J1089,"")</f>
        <v/>
      </c>
      <c r="T1089" s="362">
        <f>T1088+(K1089-T1088)/7</f>
        <v>24.148969239525297</v>
      </c>
      <c r="U1089" s="80">
        <f>U1088+(K1089-U1088)/42</f>
        <v>30.105130059564317</v>
      </c>
      <c r="V1089" s="294">
        <f t="shared" si="69"/>
        <v>2.6656040783188928</v>
      </c>
      <c r="W1089" s="297">
        <f t="shared" si="68"/>
        <v>0.80215462254258674</v>
      </c>
    </row>
    <row r="1090" spans="2:23" ht="16" thickBot="1" x14ac:dyDescent="0.25">
      <c r="B1090" s="29">
        <f>AVERAGE(W1084:W1090)</f>
        <v>0.94274690251993398</v>
      </c>
      <c r="C1090" s="133">
        <v>44178</v>
      </c>
      <c r="D1090" s="362">
        <v>168</v>
      </c>
      <c r="E1090" s="2115" t="s">
        <v>281</v>
      </c>
      <c r="F1090" s="1844" t="s">
        <v>271</v>
      </c>
      <c r="G1090" s="1192">
        <v>4.8009259259259258E-2</v>
      </c>
      <c r="H1090" s="1838">
        <v>12.4</v>
      </c>
      <c r="I1090" s="1839">
        <f t="shared" si="67"/>
        <v>3.8717144563918757E-3</v>
      </c>
      <c r="J1090" s="534">
        <v>140</v>
      </c>
      <c r="K1090" s="1841">
        <v>73</v>
      </c>
      <c r="L1090" s="534">
        <v>208</v>
      </c>
      <c r="M1090" s="1842"/>
      <c r="N1090" s="1843">
        <f>IFERROR((L1090/67)/(1/(I1090*24)/3.6),"")</f>
        <v>1.0384978334135773</v>
      </c>
      <c r="O1090" s="2398" t="s">
        <v>269</v>
      </c>
      <c r="P1090" s="78">
        <f>IFERROR(VLOOKUP(F1090,[1]Trainingsarten!$A$9:$N$84,12,FALSE),"")</f>
        <v>209</v>
      </c>
      <c r="Q1090" s="79" t="s">
        <v>14</v>
      </c>
      <c r="R1090" s="79">
        <f>IFERROR(VLOOKUP(F1090,[1]Trainingsarten!$A$9:$N$84,14,FALSE),"")</f>
        <v>228.8</v>
      </c>
      <c r="S1090" s="1918">
        <f>IFERROR(L1090/J1090,"")</f>
        <v>1.4857142857142858</v>
      </c>
      <c r="T1090" s="362">
        <f>T1089+(K1090-T1089)/7</f>
        <v>31.127687919593111</v>
      </c>
      <c r="U1090" s="80">
        <f>U1089+(K1090-U1089)/42</f>
        <v>31.126436486717548</v>
      </c>
      <c r="V1090" s="80">
        <f t="shared" si="69"/>
        <v>5.9561608200390204</v>
      </c>
      <c r="W1090" s="82">
        <f t="shared" si="68"/>
        <v>1.0000402048231924</v>
      </c>
    </row>
    <row r="1091" spans="2:23" ht="16" thickBot="1" x14ac:dyDescent="0.25">
      <c r="B1091" s="1742">
        <f>B1084+1</f>
        <v>51</v>
      </c>
      <c r="C1091" s="1743">
        <v>44179</v>
      </c>
      <c r="D1091" s="1922"/>
      <c r="E1091" s="2195"/>
      <c r="F1091" s="1745"/>
      <c r="G1091" s="1746"/>
      <c r="H1091" s="1747" t="str">
        <f>IFERROR(VLOOKUP(F1091,[1]Trainingsarten!$A$9:$K$84,10,FALSE),"")</f>
        <v/>
      </c>
      <c r="I1091" s="1923" t="str">
        <f t="shared" si="67"/>
        <v/>
      </c>
      <c r="J1091" s="1751"/>
      <c r="K1091" s="1750" t="str">
        <f>IFERROR(VLOOKUP(F1091,[1]Trainingsarten!$A$9:$K$84,11,FALSE),"0")</f>
        <v>0</v>
      </c>
      <c r="L1091" s="1751"/>
      <c r="M1091" s="1752"/>
      <c r="N1091" s="1753" t="str">
        <f>IFERROR((L1091/67)/(1/(I1091*24)/3.6),"")</f>
        <v/>
      </c>
      <c r="O1091" s="2392"/>
      <c r="P1091" s="1754" t="str">
        <f>IFERROR(VLOOKUP(F1091,[1]Trainingsarten!$A$9:$N$84,12,FALSE),"")</f>
        <v/>
      </c>
      <c r="Q1091" s="1755" t="s">
        <v>14</v>
      </c>
      <c r="R1091" s="1755" t="str">
        <f>IFERROR(VLOOKUP(F1091,[1]Trainingsarten!$A$9:$N$84,14,FALSE),"")</f>
        <v/>
      </c>
      <c r="S1091" s="1924" t="str">
        <f>IFERROR(L1091/J1091,"")</f>
        <v/>
      </c>
      <c r="T1091" s="1925">
        <f>T1090+(K1091-T1090)/7</f>
        <v>26.680875359651239</v>
      </c>
      <c r="U1091" s="1210">
        <f>U1090+(K1091-U1090)/42</f>
        <v>30.385330856081417</v>
      </c>
      <c r="V1091" s="1926">
        <f t="shared" si="69"/>
        <v>-1.2514328755628412E-3</v>
      </c>
      <c r="W1091" s="1927">
        <f t="shared" si="68"/>
        <v>0.87808408228377888</v>
      </c>
    </row>
    <row r="1092" spans="2:23" ht="15" x14ac:dyDescent="0.2">
      <c r="B1092" s="1759" t="s">
        <v>19</v>
      </c>
      <c r="C1092" s="1878">
        <v>44180</v>
      </c>
      <c r="D1092" s="1876">
        <v>169</v>
      </c>
      <c r="E1092" s="2189" t="s">
        <v>33</v>
      </c>
      <c r="F1092" s="1809" t="s">
        <v>298</v>
      </c>
      <c r="G1092" s="1810">
        <v>3.9502314814814816E-2</v>
      </c>
      <c r="H1092" s="1811">
        <v>10.5</v>
      </c>
      <c r="I1092" s="1812">
        <f t="shared" si="67"/>
        <v>3.762125220458554E-3</v>
      </c>
      <c r="J1092" s="1813">
        <v>145</v>
      </c>
      <c r="K1092" s="1814">
        <v>70</v>
      </c>
      <c r="L1092" s="1813">
        <v>216</v>
      </c>
      <c r="M1092" s="1815"/>
      <c r="N1092" s="1816">
        <f>IFERROR((L1092/67)/(1/(I1092*24)/3.6),"")</f>
        <v>1.0479147121535182</v>
      </c>
      <c r="O1092" s="2396" t="s">
        <v>269</v>
      </c>
      <c r="P1092" s="291" t="str">
        <f>IFERROR(VLOOKUP(F1092,[1]Trainingsarten!$A$9:$N$84,12,FALSE),"")</f>
        <v/>
      </c>
      <c r="Q1092" s="292" t="s">
        <v>14</v>
      </c>
      <c r="R1092" s="292" t="str">
        <f>IFERROR(VLOOKUP(F1092,[1]Trainingsarten!$A$9:$N$84,14,FALSE),"")</f>
        <v/>
      </c>
      <c r="S1092" s="293">
        <f>IFERROR(L1092/J1092,"")</f>
        <v>1.4896551724137932</v>
      </c>
      <c r="T1092" s="362">
        <f>T1091+(K1092-T1091)/7</f>
        <v>32.869321736843922</v>
      </c>
      <c r="U1092" s="80">
        <f>U1091+(K1092-U1091)/42</f>
        <v>31.328537264269954</v>
      </c>
      <c r="V1092" s="294">
        <f t="shared" si="69"/>
        <v>3.7044554964301781</v>
      </c>
      <c r="W1092" s="297">
        <f t="shared" si="68"/>
        <v>1.0491815005461882</v>
      </c>
    </row>
    <row r="1093" spans="2:23" ht="16" thickBot="1" x14ac:dyDescent="0.25">
      <c r="B1093" s="24">
        <f>SUM(H1091:H1097)</f>
        <v>30</v>
      </c>
      <c r="C1093" s="298">
        <v>44181</v>
      </c>
      <c r="D1093" s="295"/>
      <c r="E1093" s="2111"/>
      <c r="F1093" s="1809"/>
      <c r="G1093" s="1810"/>
      <c r="H1093" s="1811"/>
      <c r="I1093" s="1812" t="str">
        <f t="shared" si="67"/>
        <v/>
      </c>
      <c r="J1093" s="1813"/>
      <c r="K1093" s="1814" t="str">
        <f>IFERROR(VLOOKUP(F1093,[1]Trainingsarten!$A$9:$K$84,11,FALSE),"0")</f>
        <v>0</v>
      </c>
      <c r="L1093" s="1813"/>
      <c r="M1093" s="1815"/>
      <c r="N1093" s="1816" t="str">
        <f>IFERROR((L1093/67)/(1/(I1093*24)/3.6),"")</f>
        <v/>
      </c>
      <c r="O1093" s="2396"/>
      <c r="P1093" s="291" t="str">
        <f>IFERROR(VLOOKUP(F1093,[1]Trainingsarten!$A$9:$N$84,12,FALSE),"")</f>
        <v/>
      </c>
      <c r="Q1093" s="292" t="s">
        <v>14</v>
      </c>
      <c r="R1093" s="292" t="str">
        <f>IFERROR(VLOOKUP(F1093,[1]Trainingsarten!$A$9:$N$84,14,FALSE),"")</f>
        <v/>
      </c>
      <c r="S1093" s="293" t="str">
        <f>IFERROR(L1093/J1093,"")</f>
        <v/>
      </c>
      <c r="T1093" s="362">
        <f>T1092+(K1093-T1092)/7</f>
        <v>28.17370434586622</v>
      </c>
      <c r="U1093" s="80">
        <f>U1092+(K1093-U1092)/42</f>
        <v>30.582619710358763</v>
      </c>
      <c r="V1093" s="294">
        <f t="shared" si="69"/>
        <v>-1.5407844725739679</v>
      </c>
      <c r="W1093" s="297">
        <f t="shared" si="68"/>
        <v>0.92123253706494579</v>
      </c>
    </row>
    <row r="1094" spans="2:23" ht="15" x14ac:dyDescent="0.2">
      <c r="B1094" s="26" t="s">
        <v>9</v>
      </c>
      <c r="C1094" s="298">
        <v>44182</v>
      </c>
      <c r="D1094" s="295">
        <v>170</v>
      </c>
      <c r="E1094" s="2111" t="s">
        <v>33</v>
      </c>
      <c r="F1094" s="1809" t="s">
        <v>270</v>
      </c>
      <c r="G1094" s="1810">
        <v>3.4490740740740738E-2</v>
      </c>
      <c r="H1094" s="1811">
        <v>9.09</v>
      </c>
      <c r="I1094" s="1812">
        <f t="shared" si="67"/>
        <v>3.7943609175732384E-3</v>
      </c>
      <c r="J1094" s="1813">
        <v>140</v>
      </c>
      <c r="K1094" s="1814">
        <v>55</v>
      </c>
      <c r="L1094" s="1813">
        <v>214</v>
      </c>
      <c r="M1094" s="1815"/>
      <c r="N1094" s="1816">
        <f>IFERROR((L1094/67)/(1/(I1094*24)/3.6),"")</f>
        <v>1.0471076958442112</v>
      </c>
      <c r="O1094" s="2396" t="s">
        <v>295</v>
      </c>
      <c r="P1094" s="291">
        <f>IFERROR(VLOOKUP(F1094,[1]Trainingsarten!$A$9:$N$84,12,FALSE),"")</f>
        <v>209</v>
      </c>
      <c r="Q1094" s="292" t="s">
        <v>14</v>
      </c>
      <c r="R1094" s="292">
        <f>IFERROR(VLOOKUP(F1094,[1]Trainingsarten!$A$9:$N$84,14,FALSE),"")</f>
        <v>228.8</v>
      </c>
      <c r="S1094" s="293">
        <f>IFERROR(L1094/J1094,"")</f>
        <v>1.5285714285714285</v>
      </c>
      <c r="T1094" s="362">
        <f>T1093+(K1094-T1093)/7</f>
        <v>32.006032296456759</v>
      </c>
      <c r="U1094" s="80">
        <f>U1093+(K1094-U1093)/42</f>
        <v>31.163985907731174</v>
      </c>
      <c r="V1094" s="294">
        <f t="shared" si="69"/>
        <v>2.4089153644925432</v>
      </c>
      <c r="W1094" s="297">
        <f t="shared" si="68"/>
        <v>1.0270198552655836</v>
      </c>
    </row>
    <row r="1095" spans="2:23" ht="16" thickBot="1" x14ac:dyDescent="0.25">
      <c r="B1095" s="27">
        <f>SUM(K1091:K1097)</f>
        <v>190</v>
      </c>
      <c r="C1095" s="298">
        <v>44183</v>
      </c>
      <c r="D1095" s="295"/>
      <c r="E1095" s="2111"/>
      <c r="F1095" s="1831"/>
      <c r="G1095" s="1810"/>
      <c r="H1095" s="1811" t="str">
        <f>IFERROR(VLOOKUP(F1095,[1]Trainingsarten!$A$9:$K$84,10,FALSE),"")</f>
        <v/>
      </c>
      <c r="I1095" s="1812" t="str">
        <f t="shared" si="67"/>
        <v/>
      </c>
      <c r="J1095" s="1813"/>
      <c r="K1095" s="1814" t="str">
        <f>IFERROR(VLOOKUP(F1095,[1]Trainingsarten!$A$9:$K$84,11,FALSE),"0")</f>
        <v>0</v>
      </c>
      <c r="L1095" s="1813"/>
      <c r="M1095" s="1815"/>
      <c r="N1095" s="1816" t="str">
        <f>IFERROR((L1095/67)/(1/(I1095*24)/3.6),"")</f>
        <v/>
      </c>
      <c r="O1095" s="2396"/>
      <c r="P1095" s="291" t="str">
        <f>IFERROR(VLOOKUP(F1095,[1]Trainingsarten!$A$9:$N$84,12,FALSE),"")</f>
        <v/>
      </c>
      <c r="Q1095" s="292" t="s">
        <v>14</v>
      </c>
      <c r="R1095" s="292" t="str">
        <f>IFERROR(VLOOKUP(F1095,[1]Trainingsarten!$A$9:$N$84,14,FALSE),"")</f>
        <v/>
      </c>
      <c r="S1095" s="293" t="str">
        <f>IFERROR(L1095/J1095,"")</f>
        <v/>
      </c>
      <c r="T1095" s="362">
        <f>T1094+(K1095-T1094)/7</f>
        <v>27.433741968391509</v>
      </c>
      <c r="U1095" s="80">
        <f>U1094+(K1095-U1094)/42</f>
        <v>30.421986243261383</v>
      </c>
      <c r="V1095" s="294">
        <f t="shared" si="69"/>
        <v>-0.8420463887255849</v>
      </c>
      <c r="W1095" s="297">
        <f t="shared" si="68"/>
        <v>0.90177353145270767</v>
      </c>
    </row>
    <row r="1096" spans="2:23" ht="15" x14ac:dyDescent="0.2">
      <c r="B1096" s="28" t="s">
        <v>20</v>
      </c>
      <c r="C1096" s="298">
        <v>44184</v>
      </c>
      <c r="D1096" s="295">
        <v>171</v>
      </c>
      <c r="E1096" s="2111" t="s">
        <v>33</v>
      </c>
      <c r="F1096" s="1831" t="s">
        <v>271</v>
      </c>
      <c r="G1096" s="1810">
        <v>3.7962962962962962E-2</v>
      </c>
      <c r="H1096" s="1811">
        <v>10.41</v>
      </c>
      <c r="I1096" s="1812">
        <f t="shared" si="67"/>
        <v>3.6467783826093143E-3</v>
      </c>
      <c r="J1096" s="1813">
        <v>141</v>
      </c>
      <c r="K1096" s="1814">
        <v>65</v>
      </c>
      <c r="L1096" s="1813">
        <v>221</v>
      </c>
      <c r="M1096" s="1815"/>
      <c r="N1096" s="1816">
        <f>IFERROR((L1096/67)/(1/(I1096*24)/3.6),"")</f>
        <v>1.0392991813267953</v>
      </c>
      <c r="O1096" s="2396" t="s">
        <v>295</v>
      </c>
      <c r="P1096" s="291">
        <f>IFERROR(VLOOKUP(F1096,[1]Trainingsarten!$A$9:$N$84,12,FALSE),"")</f>
        <v>209</v>
      </c>
      <c r="Q1096" s="292" t="s">
        <v>14</v>
      </c>
      <c r="R1096" s="292">
        <f>IFERROR(VLOOKUP(F1096,[1]Trainingsarten!$A$9:$N$84,14,FALSE),"")</f>
        <v>228.8</v>
      </c>
      <c r="S1096" s="293">
        <f>IFERROR(L1096/J1096,"")</f>
        <v>1.5673758865248226</v>
      </c>
      <c r="T1096" s="362">
        <f>T1095+(K1096-T1095)/7</f>
        <v>32.800350258621293</v>
      </c>
      <c r="U1096" s="80">
        <f>U1095+(K1096-U1095)/42</f>
        <v>31.245272285088493</v>
      </c>
      <c r="V1096" s="294">
        <f t="shared" si="69"/>
        <v>2.9882442748698743</v>
      </c>
      <c r="W1096" s="297">
        <f t="shared" si="68"/>
        <v>1.0497700247046637</v>
      </c>
    </row>
    <row r="1097" spans="2:23" ht="16" thickBot="1" x14ac:dyDescent="0.25">
      <c r="B1097" s="29">
        <f>AVERAGE(W1091:W1097)</f>
        <v>0.96411583161463599</v>
      </c>
      <c r="C1097" s="1817">
        <v>44185</v>
      </c>
      <c r="D1097" s="1818"/>
      <c r="E1097" s="2180"/>
      <c r="F1097" s="1832"/>
      <c r="G1097" s="1820"/>
      <c r="H1097" s="1821" t="str">
        <f>IFERROR(VLOOKUP(F1097,[1]Trainingsarten!$A$9:$K$84,10,FALSE),"")</f>
        <v/>
      </c>
      <c r="I1097" s="1822" t="str">
        <f t="shared" si="67"/>
        <v/>
      </c>
      <c r="J1097" s="1823"/>
      <c r="K1097" s="1824" t="str">
        <f>IFERROR(VLOOKUP(F1097,[1]Trainingsarten!$A$9:$K$84,11,FALSE),"0")</f>
        <v>0</v>
      </c>
      <c r="L1097" s="1823"/>
      <c r="M1097" s="1825"/>
      <c r="N1097" s="1826" t="str">
        <f>IFERROR((L1097/67)/(1/(I1097*24)/3.6),"")</f>
        <v/>
      </c>
      <c r="O1097" s="2397"/>
      <c r="P1097" s="313" t="str">
        <f>IFERROR(VLOOKUP(F1097,[1]Trainingsarten!$A$9:$N$84,12,FALSE),"")</f>
        <v/>
      </c>
      <c r="Q1097" s="314" t="s">
        <v>14</v>
      </c>
      <c r="R1097" s="314" t="str">
        <f>IFERROR(VLOOKUP(F1097,[1]Trainingsarten!$A$9:$N$84,14,FALSE),"")</f>
        <v/>
      </c>
      <c r="S1097" s="459" t="str">
        <f>IFERROR(L1097/J1097,"")</f>
        <v/>
      </c>
      <c r="T1097" s="354">
        <f>T1096+(K1097-T1096)/7</f>
        <v>28.114585935961109</v>
      </c>
      <c r="U1097" s="315">
        <f>U1096+(K1097-U1096)/42</f>
        <v>30.501337230681624</v>
      </c>
      <c r="V1097" s="315">
        <f t="shared" si="69"/>
        <v>-1.5550779735328</v>
      </c>
      <c r="W1097" s="317">
        <f t="shared" si="68"/>
        <v>0.92174928998458283</v>
      </c>
    </row>
    <row r="1098" spans="2:23" ht="16" thickBot="1" x14ac:dyDescent="0.25">
      <c r="B1098" s="1742">
        <f>B1091+1</f>
        <v>52</v>
      </c>
      <c r="C1098" s="358">
        <v>44186</v>
      </c>
      <c r="D1098" s="1835">
        <v>172</v>
      </c>
      <c r="E1098" s="2181" t="s">
        <v>33</v>
      </c>
      <c r="F1098" s="843" t="s">
        <v>271</v>
      </c>
      <c r="G1098" s="1184">
        <v>3.6608796296296299E-2</v>
      </c>
      <c r="H1098" s="1185">
        <v>9.93</v>
      </c>
      <c r="I1098" s="838">
        <f t="shared" si="67"/>
        <v>3.6866864346723365E-3</v>
      </c>
      <c r="J1098" s="513">
        <v>141</v>
      </c>
      <c r="K1098" s="512">
        <v>61</v>
      </c>
      <c r="L1098" s="513">
        <v>219</v>
      </c>
      <c r="M1098" s="761"/>
      <c r="N1098" s="59">
        <f>IFERROR((L1098/67)/(1/(I1098*24)/3.6),"")</f>
        <v>1.0411642692880014</v>
      </c>
      <c r="O1098" s="2355" t="s">
        <v>295</v>
      </c>
      <c r="P1098" s="319">
        <f>IFERROR(VLOOKUP(F1098,[1]Trainingsarten!$A$9:$N$84,12,FALSE),"")</f>
        <v>209</v>
      </c>
      <c r="Q1098" s="61" t="s">
        <v>14</v>
      </c>
      <c r="R1098" s="61">
        <f>IFERROR(VLOOKUP(F1098,[1]Trainingsarten!$A$9:$N$84,14,FALSE),"")</f>
        <v>228.8</v>
      </c>
      <c r="S1098" s="1186">
        <f>IFERROR(L1098/J1098,"")</f>
        <v>1.553191489361702</v>
      </c>
      <c r="T1098" s="2">
        <f>T1097+(K1098-T1097)/7</f>
        <v>32.81250223082381</v>
      </c>
      <c r="U1098" s="3">
        <f>U1097+(K1098-U1097)/42</f>
        <v>31.227495868046347</v>
      </c>
      <c r="V1098" s="321">
        <f t="shared" si="69"/>
        <v>2.3867512947205149</v>
      </c>
      <c r="W1098" s="322">
        <f t="shared" si="68"/>
        <v>1.0507567551837971</v>
      </c>
    </row>
    <row r="1099" spans="2:23" ht="15" x14ac:dyDescent="0.2">
      <c r="B1099" s="1741" t="s">
        <v>19</v>
      </c>
      <c r="C1099" s="298">
        <v>44187</v>
      </c>
      <c r="D1099" s="295"/>
      <c r="E1099" s="2111"/>
      <c r="F1099" s="1809"/>
      <c r="G1099" s="1810"/>
      <c r="H1099" s="1811" t="str">
        <f>IFERROR(VLOOKUP(F1099,[1]Trainingsarten!$A$9:$K$84,10,FALSE),"")</f>
        <v/>
      </c>
      <c r="I1099" s="1812" t="str">
        <f t="shared" si="67"/>
        <v/>
      </c>
      <c r="J1099" s="1813"/>
      <c r="K1099" s="1814" t="str">
        <f>IFERROR(VLOOKUP(F1099,[1]Trainingsarten!$A$9:$K$84,11,FALSE),"0")</f>
        <v>0</v>
      </c>
      <c r="L1099" s="1813"/>
      <c r="M1099" s="1815"/>
      <c r="N1099" s="1816" t="str">
        <f>IFERROR((L1099/67)/(1/(I1099*24)/3.6),"")</f>
        <v/>
      </c>
      <c r="O1099" s="2396"/>
      <c r="P1099" s="291" t="str">
        <f>IFERROR(VLOOKUP(F1099,[1]Trainingsarten!$A$9:$N$84,12,FALSE),"")</f>
        <v/>
      </c>
      <c r="Q1099" s="292" t="s">
        <v>14</v>
      </c>
      <c r="R1099" s="292" t="str">
        <f>IFERROR(VLOOKUP(F1099,[1]Trainingsarten!$A$9:$N$84,14,FALSE),"")</f>
        <v/>
      </c>
      <c r="S1099" s="293" t="str">
        <f>IFERROR(L1099/J1099,"")</f>
        <v/>
      </c>
      <c r="T1099" s="362">
        <f>T1098+(K1099-T1098)/7</f>
        <v>28.125001912134692</v>
      </c>
      <c r="U1099" s="80">
        <f>U1098+(K1099-U1098)/42</f>
        <v>30.483984061664291</v>
      </c>
      <c r="V1099" s="294">
        <f t="shared" si="69"/>
        <v>-1.5850063627774631</v>
      </c>
      <c r="W1099" s="297">
        <f t="shared" si="68"/>
        <v>0.9226156874784559</v>
      </c>
    </row>
    <row r="1100" spans="2:23" ht="16" thickBot="1" x14ac:dyDescent="0.25">
      <c r="B1100" s="24">
        <f>SUM(H1098:H1104)</f>
        <v>42.85</v>
      </c>
      <c r="C1100" s="298">
        <v>44188</v>
      </c>
      <c r="D1100" s="295">
        <v>173</v>
      </c>
      <c r="E1100" s="2111" t="s">
        <v>281</v>
      </c>
      <c r="F1100" s="1809" t="s">
        <v>271</v>
      </c>
      <c r="G1100" s="1810">
        <v>4.614583333333333E-2</v>
      </c>
      <c r="H1100" s="1811">
        <v>11.72</v>
      </c>
      <c r="I1100" s="1812">
        <f t="shared" ref="I1100:I1163" si="70">IFERROR(G1100/H1100,"")</f>
        <v>3.9373577929465295E-3</v>
      </c>
      <c r="J1100" s="1813">
        <v>144</v>
      </c>
      <c r="K1100" s="1814">
        <v>68</v>
      </c>
      <c r="L1100" s="1813">
        <v>206</v>
      </c>
      <c r="M1100" s="1815"/>
      <c r="N1100" s="1816">
        <f>IFERROR((L1100/67)/(1/(I1100*24)/3.6),"")</f>
        <v>1.045950282716112</v>
      </c>
      <c r="O1100" s="2396" t="s">
        <v>295</v>
      </c>
      <c r="P1100" s="291">
        <f>IFERROR(VLOOKUP(F1100,[1]Trainingsarten!$A$9:$N$84,12,FALSE),"")</f>
        <v>209</v>
      </c>
      <c r="Q1100" s="292" t="s">
        <v>14</v>
      </c>
      <c r="R1100" s="292">
        <f>IFERROR(VLOOKUP(F1100,[1]Trainingsarten!$A$9:$N$84,14,FALSE),"")</f>
        <v>228.8</v>
      </c>
      <c r="S1100" s="293">
        <f>IFERROR(L1100/J1100,"")</f>
        <v>1.4305555555555556</v>
      </c>
      <c r="T1100" s="362">
        <f>T1099+(K1100-T1099)/7</f>
        <v>33.821430210401168</v>
      </c>
      <c r="U1100" s="80">
        <f>U1099+(K1100-U1099)/42</f>
        <v>31.377222536386569</v>
      </c>
      <c r="V1100" s="294">
        <f t="shared" si="69"/>
        <v>2.3589821495295986</v>
      </c>
      <c r="W1100" s="297">
        <f t="shared" si="68"/>
        <v>1.0778975153450938</v>
      </c>
    </row>
    <row r="1101" spans="2:23" ht="15" x14ac:dyDescent="0.2">
      <c r="B1101" s="26" t="s">
        <v>9</v>
      </c>
      <c r="C1101" s="298">
        <v>44189</v>
      </c>
      <c r="D1101" s="295"/>
      <c r="E1101" s="2111"/>
      <c r="F1101" s="1809"/>
      <c r="G1101" s="1810"/>
      <c r="H1101" s="1811" t="str">
        <f>IFERROR(VLOOKUP(F1101,[1]Trainingsarten!$A$9:$K$84,10,FALSE),"")</f>
        <v/>
      </c>
      <c r="I1101" s="1812" t="str">
        <f t="shared" si="70"/>
        <v/>
      </c>
      <c r="J1101" s="1813"/>
      <c r="K1101" s="1814" t="str">
        <f>IFERROR(VLOOKUP(F1101,[1]Trainingsarten!$A$9:$K$84,11,FALSE),"0")</f>
        <v>0</v>
      </c>
      <c r="L1101" s="1813"/>
      <c r="M1101" s="1815"/>
      <c r="N1101" s="1816" t="str">
        <f>IFERROR((L1101/67)/(1/(I1101*24)/3.6),"")</f>
        <v/>
      </c>
      <c r="O1101" s="2396"/>
      <c r="P1101" s="291" t="str">
        <f>IFERROR(VLOOKUP(F1101,[1]Trainingsarten!$A$9:$N$84,12,FALSE),"")</f>
        <v/>
      </c>
      <c r="Q1101" s="292" t="s">
        <v>14</v>
      </c>
      <c r="R1101" s="292" t="str">
        <f>IFERROR(VLOOKUP(F1101,[1]Trainingsarten!$A$9:$N$84,14,FALSE),"")</f>
        <v/>
      </c>
      <c r="S1101" s="293" t="str">
        <f>IFERROR(L1101/J1101,"")</f>
        <v/>
      </c>
      <c r="T1101" s="362">
        <f>T1100+(K1101-T1100)/7</f>
        <v>28.989797323201003</v>
      </c>
      <c r="U1101" s="80">
        <f>U1100+(K1101-U1100)/42</f>
        <v>30.630145809329747</v>
      </c>
      <c r="V1101" s="294">
        <f t="shared" si="69"/>
        <v>-2.4442076740145993</v>
      </c>
      <c r="W1101" s="297">
        <f t="shared" si="68"/>
        <v>0.9464465988395947</v>
      </c>
    </row>
    <row r="1102" spans="2:23" ht="16" thickBot="1" x14ac:dyDescent="0.25">
      <c r="B1102" s="27">
        <f>SUM(K1098:K1104)</f>
        <v>253</v>
      </c>
      <c r="C1102" s="298">
        <v>44190</v>
      </c>
      <c r="D1102" s="295">
        <v>174</v>
      </c>
      <c r="E1102" s="2111" t="s">
        <v>281</v>
      </c>
      <c r="F1102" s="1831" t="s">
        <v>270</v>
      </c>
      <c r="G1102" s="1810">
        <v>3.953703703703703E-2</v>
      </c>
      <c r="H1102" s="1811">
        <v>10.1</v>
      </c>
      <c r="I1102" s="1812">
        <f t="shared" si="70"/>
        <v>3.9145581224789144E-3</v>
      </c>
      <c r="J1102" s="1813">
        <v>140</v>
      </c>
      <c r="K1102" s="1814">
        <v>59</v>
      </c>
      <c r="L1102" s="1813">
        <v>206</v>
      </c>
      <c r="M1102" s="1815"/>
      <c r="N1102" s="1816">
        <f>IFERROR((L1102/67)/(1/(I1102*24)/3.6),"")</f>
        <v>1.0398936013004285</v>
      </c>
      <c r="O1102" s="2396" t="s">
        <v>295</v>
      </c>
      <c r="P1102" s="291">
        <f>IFERROR(VLOOKUP(F1102,[1]Trainingsarten!$A$9:$N$84,12,FALSE),"")</f>
        <v>209</v>
      </c>
      <c r="Q1102" s="292" t="s">
        <v>14</v>
      </c>
      <c r="R1102" s="292">
        <f>IFERROR(VLOOKUP(F1102,[1]Trainingsarten!$A$9:$N$84,14,FALSE),"")</f>
        <v>228.8</v>
      </c>
      <c r="S1102" s="293">
        <f>IFERROR(L1102/J1102,"")</f>
        <v>1.4714285714285715</v>
      </c>
      <c r="T1102" s="362">
        <f>T1101+(K1102-T1101)/7</f>
        <v>33.27696913417229</v>
      </c>
      <c r="U1102" s="80">
        <f>U1101+(K1102-U1101)/42</f>
        <v>31.305618528155229</v>
      </c>
      <c r="V1102" s="294">
        <f t="shared" si="69"/>
        <v>1.6403484861287438</v>
      </c>
      <c r="W1102" s="297">
        <f t="shared" si="68"/>
        <v>1.0629711437978488</v>
      </c>
    </row>
    <row r="1103" spans="2:23" ht="15" x14ac:dyDescent="0.2">
      <c r="B1103" s="28" t="s">
        <v>20</v>
      </c>
      <c r="C1103" s="298">
        <v>44191</v>
      </c>
      <c r="D1103" s="295"/>
      <c r="E1103" s="2111"/>
      <c r="F1103" s="1831"/>
      <c r="G1103" s="1810"/>
      <c r="H1103" s="1811" t="str">
        <f>IFERROR(VLOOKUP(F1103,[1]Trainingsarten!$A$9:$K$84,10,FALSE),"")</f>
        <v/>
      </c>
      <c r="I1103" s="1812" t="str">
        <f t="shared" si="70"/>
        <v/>
      </c>
      <c r="J1103" s="1813"/>
      <c r="K1103" s="1814" t="str">
        <f>IFERROR(VLOOKUP(F1103,[1]Trainingsarten!$A$9:$K$84,11,FALSE),"0")</f>
        <v>0</v>
      </c>
      <c r="L1103" s="1813"/>
      <c r="M1103" s="1815"/>
      <c r="N1103" s="1816" t="str">
        <f>IFERROR((L1103/67)/(1/(I1103*24)/3.6),"")</f>
        <v/>
      </c>
      <c r="O1103" s="2396"/>
      <c r="P1103" s="291" t="str">
        <f>IFERROR(VLOOKUP(F1103,[1]Trainingsarten!$A$9:$N$84,12,FALSE),"")</f>
        <v/>
      </c>
      <c r="Q1103" s="292" t="s">
        <v>14</v>
      </c>
      <c r="R1103" s="292" t="str">
        <f>IFERROR(VLOOKUP(F1103,[1]Trainingsarten!$A$9:$N$84,14,FALSE),"")</f>
        <v/>
      </c>
      <c r="S1103" s="293" t="str">
        <f>IFERROR(L1103/J1103,"")</f>
        <v/>
      </c>
      <c r="T1103" s="362">
        <f>T1102+(K1103-T1102)/7</f>
        <v>28.523116400719104</v>
      </c>
      <c r="U1103" s="80">
        <f>U1102+(K1103-U1102)/42</f>
        <v>30.560246658437247</v>
      </c>
      <c r="V1103" s="294">
        <f t="shared" si="69"/>
        <v>-1.9713506060170616</v>
      </c>
      <c r="W1103" s="297">
        <f t="shared" si="68"/>
        <v>0.93334051650542815</v>
      </c>
    </row>
    <row r="1104" spans="2:23" ht="16" thickBot="1" x14ac:dyDescent="0.25">
      <c r="B1104" s="29">
        <f>AVERAGE(W1098:W1104)</f>
        <v>1.009862725935829</v>
      </c>
      <c r="C1104" s="133">
        <v>44192</v>
      </c>
      <c r="D1104" s="362">
        <v>175</v>
      </c>
      <c r="E1104" s="2115" t="s">
        <v>281</v>
      </c>
      <c r="F1104" s="1844" t="s">
        <v>271</v>
      </c>
      <c r="G1104" s="1192">
        <v>4.2569444444444444E-2</v>
      </c>
      <c r="H1104" s="1838">
        <v>11.1</v>
      </c>
      <c r="I1104" s="1839">
        <f t="shared" si="70"/>
        <v>3.835085085085085E-3</v>
      </c>
      <c r="J1104" s="534">
        <v>137</v>
      </c>
      <c r="K1104" s="1841">
        <v>65</v>
      </c>
      <c r="L1104" s="534">
        <v>210</v>
      </c>
      <c r="M1104" s="1842"/>
      <c r="N1104" s="1843">
        <f>IFERROR((L1104/67)/(1/(I1104*24)/3.6),"")</f>
        <v>1.0385639370713999</v>
      </c>
      <c r="O1104" s="2398" t="s">
        <v>269</v>
      </c>
      <c r="P1104" s="78">
        <f>IFERROR(VLOOKUP(F1104,[1]Trainingsarten!$A$9:$N$84,12,FALSE),"")</f>
        <v>209</v>
      </c>
      <c r="Q1104" s="79" t="s">
        <v>14</v>
      </c>
      <c r="R1104" s="79">
        <f>IFERROR(VLOOKUP(F1104,[1]Trainingsarten!$A$9:$N$84,14,FALSE),"")</f>
        <v>228.8</v>
      </c>
      <c r="S1104" s="1918">
        <f>IFERROR(L1104/J1104,"")</f>
        <v>1.5328467153284671</v>
      </c>
      <c r="T1104" s="362">
        <f>T1103+(K1104-T1103)/7</f>
        <v>33.734099772044949</v>
      </c>
      <c r="U1104" s="80">
        <f>U1103+(K1104-U1103)/42</f>
        <v>31.380240785617314</v>
      </c>
      <c r="V1104" s="80">
        <f t="shared" si="69"/>
        <v>2.0371302577181432</v>
      </c>
      <c r="W1104" s="82">
        <f t="shared" si="68"/>
        <v>1.0750108644005847</v>
      </c>
    </row>
    <row r="1105" spans="2:23" ht="16" thickBot="1" x14ac:dyDescent="0.25">
      <c r="B1105" s="1742">
        <v>53</v>
      </c>
      <c r="C1105" s="1743">
        <v>44193</v>
      </c>
      <c r="D1105" s="1922"/>
      <c r="E1105" s="2195"/>
      <c r="F1105" s="1745"/>
      <c r="G1105" s="1746"/>
      <c r="H1105" s="1747" t="str">
        <f>IFERROR(VLOOKUP(F1105,[1]Trainingsarten!$A$9:$K$84,10,FALSE),"")</f>
        <v/>
      </c>
      <c r="I1105" s="1923" t="str">
        <f t="shared" si="70"/>
        <v/>
      </c>
      <c r="J1105" s="1751"/>
      <c r="K1105" s="1750" t="str">
        <f>IFERROR(VLOOKUP(F1105,[1]Trainingsarten!$A$9:$K$84,11,FALSE),"0")</f>
        <v>0</v>
      </c>
      <c r="L1105" s="1751"/>
      <c r="M1105" s="1752"/>
      <c r="N1105" s="1753" t="str">
        <f>IFERROR((L1105/67)/(1/(I1105*24)/3.6),"")</f>
        <v/>
      </c>
      <c r="O1105" s="2392"/>
      <c r="P1105" s="1754" t="str">
        <f>IFERROR(VLOOKUP(F1105,[1]Trainingsarten!$A$9:$N$84,12,FALSE),"")</f>
        <v/>
      </c>
      <c r="Q1105" s="1755" t="s">
        <v>14</v>
      </c>
      <c r="R1105" s="1755" t="str">
        <f>IFERROR(VLOOKUP(F1105,[1]Trainingsarten!$A$9:$N$84,14,FALSE),"")</f>
        <v/>
      </c>
      <c r="S1105" s="1924" t="str">
        <f>IFERROR(L1105/J1105,"")</f>
        <v/>
      </c>
      <c r="T1105" s="1925">
        <f>T1104+(K1105-T1104)/7</f>
        <v>28.914942661752814</v>
      </c>
      <c r="U1105" s="1210">
        <f>U1104+(K1105-U1104)/42</f>
        <v>30.63309219548357</v>
      </c>
      <c r="V1105" s="1926">
        <f t="shared" si="69"/>
        <v>-2.3538589864276354</v>
      </c>
      <c r="W1105" s="1927">
        <f t="shared" si="68"/>
        <v>0.94391197849807429</v>
      </c>
    </row>
    <row r="1106" spans="2:23" ht="15" x14ac:dyDescent="0.2">
      <c r="B1106" s="1759" t="s">
        <v>19</v>
      </c>
      <c r="C1106" s="1878">
        <v>44194</v>
      </c>
      <c r="D1106" s="1876">
        <v>176</v>
      </c>
      <c r="E1106" s="2189" t="s">
        <v>281</v>
      </c>
      <c r="F1106" s="1831" t="s">
        <v>271</v>
      </c>
      <c r="G1106" s="1810">
        <v>4.3518518518518519E-2</v>
      </c>
      <c r="H1106" s="1811">
        <v>11.1</v>
      </c>
      <c r="I1106" s="1812">
        <f t="shared" si="70"/>
        <v>3.9205872539205874E-3</v>
      </c>
      <c r="J1106" s="1813">
        <v>136</v>
      </c>
      <c r="K1106" s="1814">
        <v>64</v>
      </c>
      <c r="L1106" s="1813">
        <v>205</v>
      </c>
      <c r="M1106" s="1815"/>
      <c r="N1106" s="1816">
        <f>IFERROR((L1106/67)/(1/(I1106*24)/3.6),"")</f>
        <v>1.0364394244991262</v>
      </c>
      <c r="O1106" s="2396" t="s">
        <v>269</v>
      </c>
      <c r="P1106" s="291">
        <f>IFERROR(VLOOKUP(F1106,[1]Trainingsarten!$A$9:$N$84,12,FALSE),"")</f>
        <v>209</v>
      </c>
      <c r="Q1106" s="292" t="s">
        <v>14</v>
      </c>
      <c r="R1106" s="292">
        <f>IFERROR(VLOOKUP(F1106,[1]Trainingsarten!$A$9:$N$84,14,FALSE),"")</f>
        <v>228.8</v>
      </c>
      <c r="S1106" s="293">
        <f>IFERROR(L1106/J1106,"")</f>
        <v>1.5073529411764706</v>
      </c>
      <c r="T1106" s="362">
        <f>T1105+(K1106-T1105)/7</f>
        <v>33.927093710073841</v>
      </c>
      <c r="U1106" s="80">
        <f>U1105+(K1106-U1105)/42</f>
        <v>31.42754238130539</v>
      </c>
      <c r="V1106" s="294">
        <f t="shared" si="69"/>
        <v>1.718149533730756</v>
      </c>
      <c r="W1106" s="297">
        <f t="shared" si="68"/>
        <v>1.0795337827705962</v>
      </c>
    </row>
    <row r="1107" spans="2:23" ht="16" thickBot="1" x14ac:dyDescent="0.25">
      <c r="B1107" s="24">
        <f>SUM(H1105:H1111)</f>
        <v>39.519999999999996</v>
      </c>
      <c r="C1107" s="298">
        <v>44195</v>
      </c>
      <c r="D1107" s="295"/>
      <c r="E1107" s="2111"/>
      <c r="F1107" s="1809"/>
      <c r="G1107" s="1810"/>
      <c r="H1107" s="1811" t="str">
        <f>IFERROR(VLOOKUP(F1107,[1]Trainingsarten!$A$9:$K$84,10,FALSE),"")</f>
        <v/>
      </c>
      <c r="I1107" s="1812" t="str">
        <f t="shared" si="70"/>
        <v/>
      </c>
      <c r="J1107" s="1813"/>
      <c r="K1107" s="1814" t="str">
        <f>IFERROR(VLOOKUP(F1107,[1]Trainingsarten!$A$9:$K$84,11,FALSE),"0")</f>
        <v>0</v>
      </c>
      <c r="L1107" s="1813"/>
      <c r="M1107" s="1815"/>
      <c r="N1107" s="1816" t="str">
        <f>IFERROR((L1107/67)/(1/(I1107*24)/3.6),"")</f>
        <v/>
      </c>
      <c r="O1107" s="2396"/>
      <c r="P1107" s="291" t="str">
        <f>IFERROR(VLOOKUP(F1107,[1]Trainingsarten!$A$9:$N$84,12,FALSE),"")</f>
        <v/>
      </c>
      <c r="Q1107" s="292" t="s">
        <v>14</v>
      </c>
      <c r="R1107" s="292" t="str">
        <f>IFERROR(VLOOKUP(F1107,[1]Trainingsarten!$A$9:$N$84,14,FALSE),"")</f>
        <v/>
      </c>
      <c r="S1107" s="293" t="str">
        <f>IFERROR(L1107/J1107,"")</f>
        <v/>
      </c>
      <c r="T1107" s="362">
        <f>T1106+(K1107-T1106)/7</f>
        <v>29.080366037206147</v>
      </c>
      <c r="U1107" s="80">
        <f>U1106+(K1107-U1106)/42</f>
        <v>30.679267562702879</v>
      </c>
      <c r="V1107" s="294">
        <f t="shared" si="69"/>
        <v>-2.499551328768451</v>
      </c>
      <c r="W1107" s="297">
        <f t="shared" si="68"/>
        <v>0.94788332145710885</v>
      </c>
    </row>
    <row r="1108" spans="2:23" ht="16" thickBot="1" x14ac:dyDescent="0.25">
      <c r="B1108" s="26" t="s">
        <v>9</v>
      </c>
      <c r="C1108" s="1928">
        <v>44196</v>
      </c>
      <c r="D1108" s="1794">
        <v>177</v>
      </c>
      <c r="E1108" s="2179" t="s">
        <v>33</v>
      </c>
      <c r="F1108" s="1929" t="s">
        <v>299</v>
      </c>
      <c r="G1108" s="1796">
        <v>3.6805555555555557E-2</v>
      </c>
      <c r="H1108" s="1797">
        <v>7.62</v>
      </c>
      <c r="I1108" s="1798">
        <f t="shared" si="70"/>
        <v>4.8301254009915431E-3</v>
      </c>
      <c r="J1108" s="1799">
        <v>150</v>
      </c>
      <c r="K1108" s="1800">
        <v>62</v>
      </c>
      <c r="L1108" s="1799">
        <v>204</v>
      </c>
      <c r="M1108" s="1801">
        <v>401</v>
      </c>
      <c r="N1108" s="1802"/>
      <c r="O1108" s="2395" t="s">
        <v>293</v>
      </c>
      <c r="P1108" s="1930" t="str">
        <f>IFERROR(VLOOKUP(F1108,[1]Trainingsarten!$A$9:$N$84,12,FALSE),"")</f>
        <v/>
      </c>
      <c r="Q1108" s="1931" t="s">
        <v>14</v>
      </c>
      <c r="R1108" s="1931" t="str">
        <f>IFERROR(VLOOKUP(F1108,[1]Trainingsarten!$A$9:$N$84,14,FALSE),"")</f>
        <v/>
      </c>
      <c r="S1108" s="1805">
        <f>IFERROR(L1108/J1108,"")</f>
        <v>1.36</v>
      </c>
      <c r="T1108" s="1794">
        <f>T1107+(K1108-T1107)/7</f>
        <v>33.78317088903384</v>
      </c>
      <c r="U1108" s="1932">
        <f>U1107+(K1108-U1107)/42</f>
        <v>31.424999287400428</v>
      </c>
      <c r="V1108" s="1932">
        <f t="shared" si="69"/>
        <v>1.598901525496732</v>
      </c>
      <c r="W1108" s="1933">
        <f t="shared" si="68"/>
        <v>1.0750412618968268</v>
      </c>
    </row>
    <row r="1109" spans="2:23" ht="17" thickTop="1" thickBot="1" x14ac:dyDescent="0.25">
      <c r="B1109" s="27">
        <f>SUM(K1105:K1111)</f>
        <v>253</v>
      </c>
      <c r="C1109" s="358">
        <v>44197</v>
      </c>
      <c r="D1109" s="1835"/>
      <c r="E1109" s="2181"/>
      <c r="F1109" s="843"/>
      <c r="G1109" s="1184"/>
      <c r="H1109" s="1185" t="str">
        <f>IFERROR(VLOOKUP(F1109,[1]Trainingsarten!$A$9:$K$84,10,FALSE),"")</f>
        <v/>
      </c>
      <c r="I1109" s="838" t="str">
        <f t="shared" si="70"/>
        <v/>
      </c>
      <c r="J1109" s="513"/>
      <c r="K1109" s="512" t="str">
        <f>IFERROR(VLOOKUP(F1109,[1]Trainingsarten!$A$9:$K$84,11,FALSE),"0")</f>
        <v>0</v>
      </c>
      <c r="L1109" s="513"/>
      <c r="M1109" s="761"/>
      <c r="N1109" s="59" t="str">
        <f>IFERROR((L1109/67)/(1/(I1109*24)/3.6),"")</f>
        <v/>
      </c>
      <c r="O1109" s="2355"/>
      <c r="P1109" s="319" t="str">
        <f>IFERROR(VLOOKUP(F1109,[1]Trainingsarten!$A$9:$N$84,12,FALSE),"")</f>
        <v/>
      </c>
      <c r="Q1109" s="61" t="s">
        <v>14</v>
      </c>
      <c r="R1109" s="61" t="str">
        <f>IFERROR(VLOOKUP(F1109,[1]Trainingsarten!$A$9:$N$84,14,FALSE),"")</f>
        <v/>
      </c>
      <c r="S1109" s="1186" t="str">
        <f>IFERROR(L1109/J1109,"")</f>
        <v/>
      </c>
      <c r="T1109" s="2">
        <f>T1108+(K1109-T1108)/7</f>
        <v>28.957003619171864</v>
      </c>
      <c r="U1109" s="3">
        <f>U1108+(K1109-U1108)/42</f>
        <v>30.676785018652801</v>
      </c>
      <c r="V1109" s="321">
        <f t="shared" si="69"/>
        <v>-2.358171601633412</v>
      </c>
      <c r="W1109" s="322">
        <f t="shared" si="68"/>
        <v>0.94393866898257961</v>
      </c>
    </row>
    <row r="1110" spans="2:23" ht="15" x14ac:dyDescent="0.2">
      <c r="B1110" s="28" t="s">
        <v>20</v>
      </c>
      <c r="C1110" s="298">
        <v>44198</v>
      </c>
      <c r="D1110" s="295">
        <v>1</v>
      </c>
      <c r="E1110" s="2111" t="s">
        <v>33</v>
      </c>
      <c r="F1110" s="1831" t="s">
        <v>271</v>
      </c>
      <c r="G1110" s="1810">
        <v>3.7627314814814815E-2</v>
      </c>
      <c r="H1110" s="1811">
        <v>10.1</v>
      </c>
      <c r="I1110" s="1812">
        <f t="shared" si="70"/>
        <v>3.7254767143381005E-3</v>
      </c>
      <c r="J1110" s="1813">
        <v>137</v>
      </c>
      <c r="K1110" s="1814">
        <v>62</v>
      </c>
      <c r="L1110" s="1813">
        <v>217</v>
      </c>
      <c r="M1110" s="1815">
        <v>38</v>
      </c>
      <c r="N1110" s="1816">
        <f>IFERROR((L1110/67)/(1/(I1110*24)/3.6),"")</f>
        <v>1.0425107137579428</v>
      </c>
      <c r="O1110" s="2396" t="s">
        <v>295</v>
      </c>
      <c r="P1110" s="291">
        <f>IFERROR(VLOOKUP(F1110,[1]Trainingsarten!$A$9:$N$84,12,FALSE),"")</f>
        <v>209</v>
      </c>
      <c r="Q1110" s="292" t="s">
        <v>14</v>
      </c>
      <c r="R1110" s="292">
        <f>IFERROR(VLOOKUP(F1110,[1]Trainingsarten!$A$9:$N$84,14,FALSE),"")</f>
        <v>228.8</v>
      </c>
      <c r="S1110" s="293">
        <f>IFERROR(L1110/J1110,"")</f>
        <v>1.583941605839416</v>
      </c>
      <c r="T1110" s="362">
        <f>T1109+(K1110-T1109)/7</f>
        <v>33.677431673575882</v>
      </c>
      <c r="U1110" s="80">
        <f>U1109+(K1110-U1109)/42</f>
        <v>31.422575851542021</v>
      </c>
      <c r="V1110" s="294">
        <f t="shared" si="69"/>
        <v>1.7197813994809366</v>
      </c>
      <c r="W1110" s="297">
        <f t="shared" si="68"/>
        <v>1.0717591018854429</v>
      </c>
    </row>
    <row r="1111" spans="2:23" ht="16" thickBot="1" x14ac:dyDescent="0.25">
      <c r="B1111" s="29">
        <f>AVERAGE(W1105:W1111)</f>
        <v>1.0351578678424609</v>
      </c>
      <c r="C1111" s="1817">
        <v>44199</v>
      </c>
      <c r="D1111" s="1818">
        <v>2</v>
      </c>
      <c r="E1111" s="2180" t="s">
        <v>33</v>
      </c>
      <c r="F1111" s="1832" t="s">
        <v>300</v>
      </c>
      <c r="G1111" s="1820">
        <v>4.0937500000000002E-2</v>
      </c>
      <c r="H1111" s="1821">
        <v>10.7</v>
      </c>
      <c r="I1111" s="1822">
        <f t="shared" si="70"/>
        <v>3.8259345794392527E-3</v>
      </c>
      <c r="J1111" s="1823">
        <v>137</v>
      </c>
      <c r="K1111" s="1824">
        <v>65</v>
      </c>
      <c r="L1111" s="1823">
        <v>212</v>
      </c>
      <c r="M1111" s="1825">
        <v>27</v>
      </c>
      <c r="N1111" s="1826">
        <f>IFERROR((L1111/67)/(1/(I1111*24)/3.6),"")</f>
        <v>1.0459534105175059</v>
      </c>
      <c r="O1111" s="2397" t="s">
        <v>295</v>
      </c>
      <c r="P1111" s="313">
        <f>IFERROR(VLOOKUP(F1111,[1]Trainingsarten!$A$9:$N$84,12,FALSE),"")</f>
        <v>209</v>
      </c>
      <c r="Q1111" s="314" t="s">
        <v>14</v>
      </c>
      <c r="R1111" s="314">
        <f>IFERROR(VLOOKUP(F1111,[1]Trainingsarten!$A$9:$N$84,14,FALSE),"")</f>
        <v>228.8</v>
      </c>
      <c r="S1111" s="1827">
        <f>IFERROR(L1111/J1111,"")</f>
        <v>1.5474452554744527</v>
      </c>
      <c r="T1111" s="1818">
        <f>T1110+(K1111-T1110)/7</f>
        <v>38.15208429163647</v>
      </c>
      <c r="U1111" s="315">
        <f>U1110+(K1111-U1110)/42</f>
        <v>32.222038331267214</v>
      </c>
      <c r="V1111" s="315">
        <f t="shared" si="69"/>
        <v>-2.2548558220338606</v>
      </c>
      <c r="W1111" s="317">
        <f t="shared" si="68"/>
        <v>1.1840369594065976</v>
      </c>
    </row>
    <row r="1112" spans="2:23" ht="16" thickBot="1" x14ac:dyDescent="0.25">
      <c r="B1112" s="1742">
        <v>1</v>
      </c>
      <c r="C1112" s="1743">
        <v>44200</v>
      </c>
      <c r="D1112" s="1744"/>
      <c r="E1112" s="2176"/>
      <c r="F1112" s="1745"/>
      <c r="G1112" s="1746"/>
      <c r="H1112" s="1747" t="str">
        <f>IFERROR(VLOOKUP(F1112,[1]Trainingsarten!$A$9:$K$84,10,FALSE),"")</f>
        <v/>
      </c>
      <c r="I1112" s="1923" t="str">
        <f t="shared" si="70"/>
        <v/>
      </c>
      <c r="J1112" s="1751"/>
      <c r="K1112" s="1750" t="str">
        <f>IFERROR(VLOOKUP(F1112,[1]Trainingsarten!$A$9:$K$84,11,FALSE),"0")</f>
        <v>0</v>
      </c>
      <c r="L1112" s="1751"/>
      <c r="M1112" s="1752"/>
      <c r="N1112" s="1753" t="str">
        <f>IFERROR((L1112/67)/(1/(I1112*24)/3.6),"")</f>
        <v/>
      </c>
      <c r="O1112" s="2392"/>
      <c r="P1112" s="1754" t="str">
        <f>IFERROR(VLOOKUP(F1112,[1]Trainingsarten!$A$9:$N$84,12,FALSE),"")</f>
        <v/>
      </c>
      <c r="Q1112" s="1755" t="s">
        <v>14</v>
      </c>
      <c r="R1112" s="1755" t="str">
        <f>IFERROR(VLOOKUP(F1112,[1]Trainingsarten!$A$9:$N$84,14,FALSE),"")</f>
        <v/>
      </c>
      <c r="S1112" s="1756" t="str">
        <f>IFERROR(L1112/J1112,"")</f>
        <v/>
      </c>
      <c r="T1112" s="1209">
        <f>T1111+(K1112-T1111)/7</f>
        <v>32.701786535688406</v>
      </c>
      <c r="U1112" s="1210">
        <f>U1111+(K1112-U1111)/42</f>
        <v>31.454846942427519</v>
      </c>
      <c r="V1112" s="1926">
        <f t="shared" si="69"/>
        <v>-5.9300459603692559</v>
      </c>
      <c r="W1112" s="1927">
        <f t="shared" si="68"/>
        <v>1.0396422082594516</v>
      </c>
    </row>
    <row r="1113" spans="2:23" ht="15" x14ac:dyDescent="0.2">
      <c r="B1113" s="1759" t="s">
        <v>19</v>
      </c>
      <c r="C1113" s="298">
        <v>44201</v>
      </c>
      <c r="D1113" s="295">
        <v>3</v>
      </c>
      <c r="E1113" s="2111" t="s">
        <v>281</v>
      </c>
      <c r="F1113" s="1831" t="s">
        <v>289</v>
      </c>
      <c r="G1113" s="1810">
        <v>4.2407407407407401E-2</v>
      </c>
      <c r="H1113" s="1811">
        <v>11.4</v>
      </c>
      <c r="I1113" s="1812">
        <f t="shared" si="70"/>
        <v>3.7199480181936313E-3</v>
      </c>
      <c r="J1113" s="1813">
        <v>141</v>
      </c>
      <c r="K1113" s="1814">
        <v>69</v>
      </c>
      <c r="L1113" s="1813">
        <v>215</v>
      </c>
      <c r="M1113" s="1815">
        <v>29</v>
      </c>
      <c r="N1113" s="1816">
        <f>IFERROR((L1113/67)/(1/(I1113*24)/3.6),"")</f>
        <v>1.0313694684472374</v>
      </c>
      <c r="O1113" s="2396" t="s">
        <v>269</v>
      </c>
      <c r="P1113" s="291">
        <f>IFERROR(VLOOKUP(F1113,[1]Trainingsarten!$A$9:$N$84,12,FALSE),"")</f>
        <v>182</v>
      </c>
      <c r="Q1113" s="292" t="s">
        <v>14</v>
      </c>
      <c r="R1113" s="292">
        <f>IFERROR(VLOOKUP(F1113,[1]Trainingsarten!$A$9:$N$84,14,FALSE),"")</f>
        <v>208</v>
      </c>
      <c r="S1113" s="293">
        <f>IFERROR(L1113/J1113,"")</f>
        <v>1.5248226950354611</v>
      </c>
      <c r="T1113" s="362">
        <f>T1112+(K1113-T1112)/7</f>
        <v>37.887245602018631</v>
      </c>
      <c r="U1113" s="80">
        <f>U1112+(K1113-U1112)/42</f>
        <v>32.348779158084007</v>
      </c>
      <c r="V1113" s="294">
        <f t="shared" si="69"/>
        <v>-1.2469395932608869</v>
      </c>
      <c r="W1113" s="297">
        <f t="shared" si="68"/>
        <v>1.1712109881139225</v>
      </c>
    </row>
    <row r="1114" spans="2:23" ht="16" thickBot="1" x14ac:dyDescent="0.25">
      <c r="B1114" s="24">
        <f>SUM(H1112:H1118)</f>
        <v>44.13</v>
      </c>
      <c r="C1114" s="298">
        <v>44202</v>
      </c>
      <c r="D1114" s="295"/>
      <c r="E1114" s="2111"/>
      <c r="F1114" s="1831"/>
      <c r="G1114" s="1810"/>
      <c r="H1114" s="1811" t="str">
        <f>IFERROR(VLOOKUP(F1114,[1]Trainingsarten!$A$9:$K$84,10,FALSE),"")</f>
        <v/>
      </c>
      <c r="I1114" s="1812" t="str">
        <f t="shared" si="70"/>
        <v/>
      </c>
      <c r="J1114" s="1813"/>
      <c r="K1114" s="1814" t="str">
        <f>IFERROR(VLOOKUP(F1114,[1]Trainingsarten!$A$9:$K$84,11,FALSE),"0")</f>
        <v>0</v>
      </c>
      <c r="L1114" s="1813"/>
      <c r="M1114" s="1815"/>
      <c r="N1114" s="1816" t="str">
        <f>IFERROR((L1114/67)/(1/(I1114*24)/3.6),"")</f>
        <v/>
      </c>
      <c r="O1114" s="2396"/>
      <c r="P1114" s="291" t="str">
        <f>IFERROR(VLOOKUP(F1114,[1]Trainingsarten!$A$9:$N$84,12,FALSE),"")</f>
        <v/>
      </c>
      <c r="Q1114" s="292" t="s">
        <v>14</v>
      </c>
      <c r="R1114" s="292" t="str">
        <f>IFERROR(VLOOKUP(F1114,[1]Trainingsarten!$A$9:$N$84,14,FALSE),"")</f>
        <v/>
      </c>
      <c r="S1114" s="293" t="str">
        <f>IFERROR(L1114/J1114,"")</f>
        <v/>
      </c>
      <c r="T1114" s="362">
        <f>T1113+(K1114-T1113)/7</f>
        <v>32.474781944587399</v>
      </c>
      <c r="U1114" s="80">
        <f>U1113+(K1114-U1113)/42</f>
        <v>31.578570130510577</v>
      </c>
      <c r="V1114" s="294">
        <f t="shared" si="69"/>
        <v>-5.5384664439346238</v>
      </c>
      <c r="W1114" s="297">
        <f t="shared" si="68"/>
        <v>1.0283803798073465</v>
      </c>
    </row>
    <row r="1115" spans="2:23" ht="15" x14ac:dyDescent="0.2">
      <c r="B1115" s="26" t="s">
        <v>9</v>
      </c>
      <c r="C1115" s="298">
        <v>44203</v>
      </c>
      <c r="D1115" s="295">
        <v>4</v>
      </c>
      <c r="E1115" s="2111" t="s">
        <v>33</v>
      </c>
      <c r="F1115" s="1831" t="s">
        <v>271</v>
      </c>
      <c r="G1115" s="1810">
        <v>3.6793981481481483E-2</v>
      </c>
      <c r="H1115" s="1811">
        <v>10.199999999999999</v>
      </c>
      <c r="I1115" s="1812">
        <f t="shared" si="70"/>
        <v>3.6072530864197537E-3</v>
      </c>
      <c r="J1115" s="1813">
        <v>141</v>
      </c>
      <c r="K1115" s="1814">
        <v>65</v>
      </c>
      <c r="L1115" s="1813">
        <v>224</v>
      </c>
      <c r="M1115" s="1815">
        <v>40</v>
      </c>
      <c r="N1115" s="1816">
        <f>IFERROR((L1115/67)/(1/(I1115*24)/3.6),"")</f>
        <v>1.041990049751244</v>
      </c>
      <c r="O1115" s="2396" t="s">
        <v>269</v>
      </c>
      <c r="P1115" s="291">
        <f>IFERROR(VLOOKUP(F1115,[1]Trainingsarten!$A$9:$N$84,12,FALSE),"")</f>
        <v>209</v>
      </c>
      <c r="Q1115" s="292" t="s">
        <v>14</v>
      </c>
      <c r="R1115" s="292">
        <f>IFERROR(VLOOKUP(F1115,[1]Trainingsarten!$A$9:$N$84,14,FALSE),"")</f>
        <v>228.8</v>
      </c>
      <c r="S1115" s="293">
        <f>IFERROR(L1115/J1115,"")</f>
        <v>1.5886524822695036</v>
      </c>
      <c r="T1115" s="362">
        <f>T1114+(K1115-T1114)/7</f>
        <v>37.121241666789196</v>
      </c>
      <c r="U1115" s="80">
        <f>U1114+(K1115-U1114)/42</f>
        <v>32.374318460736518</v>
      </c>
      <c r="V1115" s="294">
        <f t="shared" si="69"/>
        <v>-0.89621181407682116</v>
      </c>
      <c r="W1115" s="297">
        <f t="shared" si="68"/>
        <v>1.1466261972992491</v>
      </c>
    </row>
    <row r="1116" spans="2:23" ht="16" thickBot="1" x14ac:dyDescent="0.25">
      <c r="B1116" s="27">
        <f>SUM(K1112:K1118)</f>
        <v>280</v>
      </c>
      <c r="C1116" s="298">
        <v>44204</v>
      </c>
      <c r="D1116" s="295">
        <v>5</v>
      </c>
      <c r="E1116" s="2111" t="s">
        <v>33</v>
      </c>
      <c r="F1116" s="1831" t="s">
        <v>301</v>
      </c>
      <c r="G1116" s="1810">
        <v>2.5115740740740741E-2</v>
      </c>
      <c r="H1116" s="1811">
        <v>7.9</v>
      </c>
      <c r="I1116" s="1812">
        <f t="shared" si="70"/>
        <v>3.1792076887013593E-3</v>
      </c>
      <c r="J1116" s="1813">
        <v>154</v>
      </c>
      <c r="K1116" s="1814">
        <v>55</v>
      </c>
      <c r="L1116" s="1813">
        <v>250</v>
      </c>
      <c r="M1116" s="1815">
        <v>29</v>
      </c>
      <c r="N1116" s="1816">
        <f>IFERROR((L1116/67)/(1/(I1116*24)/3.6),"")</f>
        <v>1.024938598148498</v>
      </c>
      <c r="O1116" s="2396" t="s">
        <v>280</v>
      </c>
      <c r="P1116" s="291" t="str">
        <f>IFERROR(VLOOKUP(F1116,[1]Trainingsarten!$A$9:$N$84,12,FALSE),"")</f>
        <v/>
      </c>
      <c r="Q1116" s="292" t="s">
        <v>14</v>
      </c>
      <c r="R1116" s="292" t="str">
        <f>IFERROR(VLOOKUP(F1116,[1]Trainingsarten!$A$9:$N$84,14,FALSE),"")</f>
        <v/>
      </c>
      <c r="S1116" s="293">
        <f>IFERROR(L1116/J1116,"")</f>
        <v>1.6233766233766234</v>
      </c>
      <c r="T1116" s="362">
        <f>T1115+(K1116-T1115)/7</f>
        <v>39.675350000105027</v>
      </c>
      <c r="U1116" s="80">
        <f>U1115+(K1116-U1115)/42</f>
        <v>32.913025164052314</v>
      </c>
      <c r="V1116" s="294">
        <f t="shared" si="69"/>
        <v>-4.7469232060526778</v>
      </c>
      <c r="W1116" s="297">
        <f t="shared" si="68"/>
        <v>1.2054604462016618</v>
      </c>
    </row>
    <row r="1117" spans="2:23" ht="15" x14ac:dyDescent="0.2">
      <c r="B1117" s="28" t="s">
        <v>20</v>
      </c>
      <c r="C1117" s="298">
        <v>44205</v>
      </c>
      <c r="D1117" s="295"/>
      <c r="E1117" s="2111"/>
      <c r="F1117" s="1831"/>
      <c r="G1117" s="1810"/>
      <c r="H1117" s="1811" t="str">
        <f>IFERROR(VLOOKUP(F1117,[1]Trainingsarten!$A$9:$K$84,10,FALSE),"")</f>
        <v/>
      </c>
      <c r="I1117" s="1812" t="str">
        <f t="shared" si="70"/>
        <v/>
      </c>
      <c r="J1117" s="1813"/>
      <c r="K1117" s="1814" t="str">
        <f>IFERROR(VLOOKUP(F1117,[1]Trainingsarten!$A$9:$K$84,11,FALSE),"0")</f>
        <v>0</v>
      </c>
      <c r="L1117" s="1813"/>
      <c r="M1117" s="1815"/>
      <c r="N1117" s="1816" t="str">
        <f>IFERROR((L1117/67)/(1/(I1117*24)/3.6),"")</f>
        <v/>
      </c>
      <c r="O1117" s="2396"/>
      <c r="P1117" s="291" t="str">
        <f>IFERROR(VLOOKUP(F1117,[1]Trainingsarten!$A$9:$N$84,12,FALSE),"")</f>
        <v/>
      </c>
      <c r="Q1117" s="292" t="s">
        <v>14</v>
      </c>
      <c r="R1117" s="292" t="str">
        <f>IFERROR(VLOOKUP(F1117,[1]Trainingsarten!$A$9:$N$84,14,FALSE),"")</f>
        <v/>
      </c>
      <c r="S1117" s="293" t="str">
        <f>IFERROR(L1117/J1117,"")</f>
        <v/>
      </c>
      <c r="T1117" s="362">
        <f>T1116+(K1117-T1116)/7</f>
        <v>34.007442857232881</v>
      </c>
      <c r="U1117" s="80">
        <f>U1116+(K1117-U1116)/42</f>
        <v>32.129381707765354</v>
      </c>
      <c r="V1117" s="294">
        <f t="shared" si="69"/>
        <v>-6.7623248360527128</v>
      </c>
      <c r="W1117" s="297">
        <f t="shared" si="68"/>
        <v>1.0584530747136542</v>
      </c>
    </row>
    <row r="1118" spans="2:23" ht="16" thickBot="1" x14ac:dyDescent="0.25">
      <c r="B1118" s="29">
        <f>AVERAGE(W1112:W1118)</f>
        <v>1.129541983565638</v>
      </c>
      <c r="C1118" s="353">
        <v>44206</v>
      </c>
      <c r="D1118" s="1818">
        <v>6</v>
      </c>
      <c r="E1118" s="2180" t="s">
        <v>281</v>
      </c>
      <c r="F1118" s="1832" t="s">
        <v>302</v>
      </c>
      <c r="G1118" s="1820">
        <v>5.7592592592592591E-2</v>
      </c>
      <c r="H1118" s="1821">
        <v>14.63</v>
      </c>
      <c r="I1118" s="1822">
        <f t="shared" si="70"/>
        <v>3.9366091997670941E-3</v>
      </c>
      <c r="J1118" s="1823">
        <v>136</v>
      </c>
      <c r="K1118" s="1824">
        <v>91</v>
      </c>
      <c r="L1118" s="1823">
        <v>207</v>
      </c>
      <c r="M1118" s="1825">
        <v>57</v>
      </c>
      <c r="N1118" s="1826">
        <f>IFERROR((L1118/67)/(1/(I1118*24)/3.6),"")</f>
        <v>1.0508278838208138</v>
      </c>
      <c r="O1118" s="2397" t="s">
        <v>287</v>
      </c>
      <c r="P1118" s="313">
        <f>IFERROR(VLOOKUP(F1118,[1]Trainingsarten!$A$9:$N$84,12,FALSE),"")</f>
        <v>209</v>
      </c>
      <c r="Q1118" s="314" t="s">
        <v>14</v>
      </c>
      <c r="R1118" s="314">
        <f>IFERROR(VLOOKUP(F1118,[1]Trainingsarten!$A$9:$N$84,14,FALSE),"")</f>
        <v>228.8</v>
      </c>
      <c r="S1118" s="459">
        <f>IFERROR(L1118/J1118,"")</f>
        <v>1.5220588235294117</v>
      </c>
      <c r="T1118" s="354">
        <f>T1117+(K1118-T1117)/7</f>
        <v>42.149236734771037</v>
      </c>
      <c r="U1118" s="315">
        <f>U1117+(K1118-U1117)/42</f>
        <v>33.531063095675705</v>
      </c>
      <c r="V1118" s="315">
        <f t="shared" si="69"/>
        <v>-1.878061149467527</v>
      </c>
      <c r="W1118" s="1934">
        <f t="shared" si="68"/>
        <v>1.2570205905641794</v>
      </c>
    </row>
    <row r="1119" spans="2:23" ht="16" thickBot="1" x14ac:dyDescent="0.25">
      <c r="B1119" s="1742">
        <f>B1112+1</f>
        <v>2</v>
      </c>
      <c r="C1119" s="1743">
        <v>44207</v>
      </c>
      <c r="D1119" s="1744"/>
      <c r="E1119" s="2176"/>
      <c r="F1119" s="1745"/>
      <c r="G1119" s="1746"/>
      <c r="H1119" s="1747" t="str">
        <f>IFERROR(VLOOKUP(F1119,[1]Trainingsarten!$A$9:$K$84,10,FALSE),"")</f>
        <v/>
      </c>
      <c r="I1119" s="1923" t="str">
        <f t="shared" si="70"/>
        <v/>
      </c>
      <c r="J1119" s="1751"/>
      <c r="K1119" s="1750" t="str">
        <f>IFERROR(VLOOKUP(F1119,[1]Trainingsarten!$A$9:$K$84,11,FALSE),"0")</f>
        <v>0</v>
      </c>
      <c r="L1119" s="1751"/>
      <c r="M1119" s="1752"/>
      <c r="N1119" s="1753" t="str">
        <f>IFERROR((L1119/67)/(1/(I1119*24)/3.6),"")</f>
        <v/>
      </c>
      <c r="O1119" s="2392"/>
      <c r="P1119" s="1754" t="str">
        <f>IFERROR(VLOOKUP(F1119,[1]Trainingsarten!$A$9:$N$84,12,FALSE),"")</f>
        <v/>
      </c>
      <c r="Q1119" s="1755" t="s">
        <v>14</v>
      </c>
      <c r="R1119" s="1755" t="str">
        <f>IFERROR(VLOOKUP(F1119,[1]Trainingsarten!$A$9:$N$84,14,FALSE),"")</f>
        <v/>
      </c>
      <c r="S1119" s="1756" t="str">
        <f>IFERROR(L1119/J1119,"")</f>
        <v/>
      </c>
      <c r="T1119" s="1925">
        <f>T1118+(K1119-T1118)/7</f>
        <v>36.127917201232314</v>
      </c>
      <c r="U1119" s="1210">
        <f>U1118+(K1119-U1118)/42</f>
        <v>32.732704450540567</v>
      </c>
      <c r="V1119" s="1926">
        <f t="shared" si="69"/>
        <v>-8.6181736390953319</v>
      </c>
      <c r="W1119" s="1927">
        <f t="shared" si="68"/>
        <v>1.1037253965929381</v>
      </c>
    </row>
    <row r="1120" spans="2:23" ht="15" x14ac:dyDescent="0.2">
      <c r="B1120" s="1759" t="s">
        <v>19</v>
      </c>
      <c r="C1120" s="1878">
        <v>44208</v>
      </c>
      <c r="D1120" s="1876">
        <v>7</v>
      </c>
      <c r="E1120" s="2189" t="s">
        <v>33</v>
      </c>
      <c r="F1120" s="1831" t="s">
        <v>270</v>
      </c>
      <c r="G1120" s="1810">
        <v>3.5173611111111107E-2</v>
      </c>
      <c r="H1120" s="1811">
        <v>9.1199999999999992</v>
      </c>
      <c r="I1120" s="1812">
        <f t="shared" si="70"/>
        <v>3.8567556042884989E-3</v>
      </c>
      <c r="J1120" s="1813">
        <v>143</v>
      </c>
      <c r="K1120" s="1814">
        <v>56</v>
      </c>
      <c r="L1120" s="1813">
        <v>210</v>
      </c>
      <c r="M1120" s="1815">
        <v>29</v>
      </c>
      <c r="N1120" s="1816">
        <f>IFERROR((L1120/67)/(1/(I1120*24)/3.6),"")</f>
        <v>1.0444324430479184</v>
      </c>
      <c r="O1120" s="2396" t="s">
        <v>295</v>
      </c>
      <c r="P1120" s="291">
        <f>IFERROR(VLOOKUP(F1120,[1]Trainingsarten!$A$9:$N$84,12,FALSE),"")</f>
        <v>209</v>
      </c>
      <c r="Q1120" s="292" t="s">
        <v>14</v>
      </c>
      <c r="R1120" s="292">
        <f>IFERROR(VLOOKUP(F1120,[1]Trainingsarten!$A$9:$N$84,14,FALSE),"")</f>
        <v>228.8</v>
      </c>
      <c r="S1120" s="293">
        <f>IFERROR(L1120/J1120,"")</f>
        <v>1.4685314685314685</v>
      </c>
      <c r="T1120" s="362">
        <f>T1119+(K1120-T1119)/7</f>
        <v>38.966786172484838</v>
      </c>
      <c r="U1120" s="80">
        <f>U1119+(K1120-U1119)/42</f>
        <v>33.286687677908645</v>
      </c>
      <c r="V1120" s="294">
        <f t="shared" si="69"/>
        <v>-3.3952127506917478</v>
      </c>
      <c r="W1120" s="297">
        <f t="shared" si="68"/>
        <v>1.1706417457194427</v>
      </c>
    </row>
    <row r="1121" spans="2:23" ht="16" thickBot="1" x14ac:dyDescent="0.25">
      <c r="B1121" s="24">
        <f>SUM(H1119:H1125)</f>
        <v>47.58</v>
      </c>
      <c r="C1121" s="298">
        <v>44209</v>
      </c>
      <c r="D1121" s="295"/>
      <c r="E1121" s="2111"/>
      <c r="F1121" s="1831"/>
      <c r="G1121" s="1810"/>
      <c r="H1121" s="1811" t="str">
        <f>IFERROR(VLOOKUP(F1121,[1]Trainingsarten!$A$9:$K$84,10,FALSE),"")</f>
        <v/>
      </c>
      <c r="I1121" s="1812" t="str">
        <f t="shared" si="70"/>
        <v/>
      </c>
      <c r="J1121" s="1813"/>
      <c r="K1121" s="1814" t="str">
        <f>IFERROR(VLOOKUP(F1121,[1]Trainingsarten!$A$9:$K$84,11,FALSE),"0")</f>
        <v>0</v>
      </c>
      <c r="L1121" s="1813"/>
      <c r="M1121" s="1815"/>
      <c r="N1121" s="1816" t="str">
        <f>IFERROR((L1121/67)/(1/(I1121*24)/3.6),"")</f>
        <v/>
      </c>
      <c r="O1121" s="2396"/>
      <c r="P1121" s="291" t="str">
        <f>IFERROR(VLOOKUP(F1121,[1]Trainingsarten!$A$9:$N$84,12,FALSE),"")</f>
        <v/>
      </c>
      <c r="Q1121" s="292" t="s">
        <v>14</v>
      </c>
      <c r="R1121" s="292" t="str">
        <f>IFERROR(VLOOKUP(F1121,[1]Trainingsarten!$A$9:$N$84,14,FALSE),"")</f>
        <v/>
      </c>
      <c r="S1121" s="293" t="str">
        <f>IFERROR(L1121/J1121,"")</f>
        <v/>
      </c>
      <c r="T1121" s="362">
        <f>T1120+(K1121-T1120)/7</f>
        <v>33.40010243355843</v>
      </c>
      <c r="U1121" s="80">
        <f>U1120+(K1121-U1120)/42</f>
        <v>32.494147495101295</v>
      </c>
      <c r="V1121" s="294">
        <f t="shared" si="69"/>
        <v>-5.6800984945761925</v>
      </c>
      <c r="W1121" s="297">
        <f t="shared" si="68"/>
        <v>1.0278805572170715</v>
      </c>
    </row>
    <row r="1122" spans="2:23" ht="15" x14ac:dyDescent="0.2">
      <c r="B1122" s="26" t="s">
        <v>9</v>
      </c>
      <c r="C1122" s="298">
        <v>44210</v>
      </c>
      <c r="D1122" s="295">
        <v>8</v>
      </c>
      <c r="E1122" s="2111" t="s">
        <v>33</v>
      </c>
      <c r="F1122" s="1831" t="s">
        <v>271</v>
      </c>
      <c r="G1122" s="1810">
        <v>3.8101851851851852E-2</v>
      </c>
      <c r="H1122" s="1811">
        <v>10.23</v>
      </c>
      <c r="I1122" s="1812">
        <f t="shared" si="70"/>
        <v>3.724521197639477E-3</v>
      </c>
      <c r="J1122" s="1813">
        <v>141</v>
      </c>
      <c r="K1122" s="1814">
        <v>65</v>
      </c>
      <c r="L1122" s="1813">
        <v>216</v>
      </c>
      <c r="M1122" s="1815">
        <v>52</v>
      </c>
      <c r="N1122" s="1816">
        <f>IFERROR((L1122/67)/(1/(I1122*24)/3.6),"")</f>
        <v>1.0374403641615968</v>
      </c>
      <c r="O1122" s="2396" t="s">
        <v>295</v>
      </c>
      <c r="P1122" s="291">
        <f>IFERROR(VLOOKUP(F1122,[1]Trainingsarten!$A$9:$N$84,12,FALSE),"")</f>
        <v>209</v>
      </c>
      <c r="Q1122" s="292" t="s">
        <v>14</v>
      </c>
      <c r="R1122" s="292">
        <f>IFERROR(VLOOKUP(F1122,[1]Trainingsarten!$A$9:$N$84,14,FALSE),"")</f>
        <v>228.8</v>
      </c>
      <c r="S1122" s="293">
        <f>IFERROR(L1122/J1122,"")</f>
        <v>1.5319148936170213</v>
      </c>
      <c r="T1122" s="362">
        <f>T1121+(K1122-T1121)/7</f>
        <v>37.914373514478655</v>
      </c>
      <c r="U1122" s="80">
        <f>U1121+(K1122-U1121)/42</f>
        <v>33.268096364265553</v>
      </c>
      <c r="V1122" s="294">
        <f t="shared" si="69"/>
        <v>-0.90595493845713548</v>
      </c>
      <c r="W1122" s="297">
        <f t="shared" si="68"/>
        <v>1.1396616475838945</v>
      </c>
    </row>
    <row r="1123" spans="2:23" ht="16" thickBot="1" x14ac:dyDescent="0.25">
      <c r="B1123" s="27">
        <f>SUM(K1119:K1125)</f>
        <v>288</v>
      </c>
      <c r="C1123" s="298">
        <v>44211</v>
      </c>
      <c r="D1123" s="295">
        <v>9</v>
      </c>
      <c r="E1123" s="2111" t="s">
        <v>281</v>
      </c>
      <c r="F1123" s="1831" t="s">
        <v>271</v>
      </c>
      <c r="G1123" s="1810">
        <v>4.8506944444444443E-2</v>
      </c>
      <c r="H1123" s="1811">
        <v>12.5</v>
      </c>
      <c r="I1123" s="1812">
        <f t="shared" si="70"/>
        <v>3.8805555555555555E-3</v>
      </c>
      <c r="J1123" s="1813">
        <v>142</v>
      </c>
      <c r="K1123" s="1814">
        <v>72</v>
      </c>
      <c r="L1123" s="1813"/>
      <c r="M1123" s="1815">
        <v>42</v>
      </c>
      <c r="N1123" s="1816"/>
      <c r="O1123" s="2396" t="s">
        <v>303</v>
      </c>
      <c r="P1123" s="291">
        <f>IFERROR(VLOOKUP(F1123,[1]Trainingsarten!$A$9:$N$84,12,FALSE),"")</f>
        <v>209</v>
      </c>
      <c r="Q1123" s="292" t="s">
        <v>14</v>
      </c>
      <c r="R1123" s="292">
        <f>IFERROR(VLOOKUP(F1123,[1]Trainingsarten!$A$9:$N$84,14,FALSE),"")</f>
        <v>228.8</v>
      </c>
      <c r="S1123" s="293"/>
      <c r="T1123" s="362">
        <f>T1122+(K1123-T1122)/7</f>
        <v>42.78374872669599</v>
      </c>
      <c r="U1123" s="80">
        <f>U1122+(K1123-U1122)/42</f>
        <v>34.190284546068753</v>
      </c>
      <c r="V1123" s="294">
        <f t="shared" si="69"/>
        <v>-4.6462771502131019</v>
      </c>
      <c r="W1123" s="297">
        <f t="shared" si="68"/>
        <v>1.2513422831871497</v>
      </c>
    </row>
    <row r="1124" spans="2:23" ht="15" x14ac:dyDescent="0.2">
      <c r="B1124" s="28" t="s">
        <v>20</v>
      </c>
      <c r="C1124" s="298">
        <v>44212</v>
      </c>
      <c r="D1124" s="295"/>
      <c r="E1124" s="2111"/>
      <c r="F1124" s="1831"/>
      <c r="G1124" s="1810"/>
      <c r="H1124" s="1811" t="str">
        <f>IFERROR(VLOOKUP(F1124,[1]Trainingsarten!$A$9:$K$84,10,FALSE),"")</f>
        <v/>
      </c>
      <c r="I1124" s="1812" t="str">
        <f t="shared" si="70"/>
        <v/>
      </c>
      <c r="J1124" s="1813"/>
      <c r="K1124" s="1814" t="str">
        <f>IFERROR(VLOOKUP(F1124,[1]Trainingsarten!$A$9:$K$84,11,FALSE),"0")</f>
        <v>0</v>
      </c>
      <c r="L1124" s="1813"/>
      <c r="M1124" s="1815"/>
      <c r="N1124" s="1816" t="str">
        <f>IFERROR((L1124/67)/(1/(I1124*24)/3.6),"")</f>
        <v/>
      </c>
      <c r="O1124" s="2396"/>
      <c r="P1124" s="291" t="str">
        <f>IFERROR(VLOOKUP(F1124,[1]Trainingsarten!$A$9:$N$84,12,FALSE),"")</f>
        <v/>
      </c>
      <c r="Q1124" s="292" t="s">
        <v>14</v>
      </c>
      <c r="R1124" s="292" t="str">
        <f>IFERROR(VLOOKUP(F1124,[1]Trainingsarten!$A$9:$N$84,14,FALSE),"")</f>
        <v/>
      </c>
      <c r="S1124" s="293" t="str">
        <f>IFERROR(L1124/J1124,"")</f>
        <v/>
      </c>
      <c r="T1124" s="362">
        <f>T1123+(K1124-T1123)/7</f>
        <v>36.671784622882278</v>
      </c>
      <c r="U1124" s="80">
        <f>U1123+(K1124-U1123)/42</f>
        <v>33.376230152114736</v>
      </c>
      <c r="V1124" s="294">
        <f t="shared" si="69"/>
        <v>-8.5934641806272367</v>
      </c>
      <c r="W1124" s="297">
        <f t="shared" si="68"/>
        <v>1.0987395657253021</v>
      </c>
    </row>
    <row r="1125" spans="2:23" ht="16" thickBot="1" x14ac:dyDescent="0.25">
      <c r="B1125" s="29">
        <f>AVERAGE(W1119:W1125)</f>
        <v>1.1548010805392779</v>
      </c>
      <c r="C1125" s="133">
        <v>44213</v>
      </c>
      <c r="D1125" s="362">
        <v>10</v>
      </c>
      <c r="E1125" s="2115" t="s">
        <v>33</v>
      </c>
      <c r="F1125" s="1844" t="s">
        <v>285</v>
      </c>
      <c r="G1125" s="1192">
        <v>6.1666666666666668E-2</v>
      </c>
      <c r="H1125" s="1838">
        <v>15.73</v>
      </c>
      <c r="I1125" s="1839">
        <f t="shared" si="70"/>
        <v>3.9203221021402836E-3</v>
      </c>
      <c r="J1125" s="534">
        <v>137</v>
      </c>
      <c r="K1125" s="1841">
        <v>95</v>
      </c>
      <c r="L1125" s="534">
        <v>206</v>
      </c>
      <c r="M1125" s="1842">
        <v>61</v>
      </c>
      <c r="N1125" s="1843">
        <f>IFERROR((L1125/67)/(1/(I1125*24)/3.6),"")</f>
        <v>1.0414247895930393</v>
      </c>
      <c r="O1125" s="2398" t="s">
        <v>303</v>
      </c>
      <c r="P1125" s="78">
        <f>IFERROR(VLOOKUP(F1125,[1]Trainingsarten!$A$9:$N$84,12,FALSE),"")</f>
        <v>209</v>
      </c>
      <c r="Q1125" s="79" t="s">
        <v>14</v>
      </c>
      <c r="R1125" s="79">
        <f>IFERROR(VLOOKUP(F1125,[1]Trainingsarten!$A$9:$N$84,14,FALSE),"")</f>
        <v>228.8</v>
      </c>
      <c r="S1125" s="1918">
        <f>IFERROR(L1125/J1125,"")</f>
        <v>1.5036496350364963</v>
      </c>
      <c r="T1125" s="362">
        <f>T1124+(K1125-T1124)/7</f>
        <v>45.00438681961338</v>
      </c>
      <c r="U1125" s="80">
        <f>U1124+(K1125-U1124)/42</f>
        <v>34.843462767540579</v>
      </c>
      <c r="V1125" s="80">
        <f t="shared" si="69"/>
        <v>-3.2955544707675415</v>
      </c>
      <c r="W1125" s="82">
        <f t="shared" si="68"/>
        <v>1.2916163677491463</v>
      </c>
    </row>
    <row r="1126" spans="2:23" ht="16" thickBot="1" x14ac:dyDescent="0.25">
      <c r="B1126" s="1742">
        <f>B1119+1</f>
        <v>3</v>
      </c>
      <c r="C1126" s="1935">
        <v>44214</v>
      </c>
      <c r="D1126" s="1744"/>
      <c r="E1126" s="2176"/>
      <c r="F1126" s="1936"/>
      <c r="G1126" s="1937"/>
      <c r="H1126" s="1938" t="str">
        <f>IFERROR(VLOOKUP(F1126,[1]Trainingsarten!$A$9:$K$84,10,FALSE),"")</f>
        <v/>
      </c>
      <c r="I1126" s="1939" t="str">
        <f t="shared" si="70"/>
        <v/>
      </c>
      <c r="J1126" s="1940"/>
      <c r="K1126" s="1941" t="str">
        <f>IFERROR(VLOOKUP(F1126,[1]Trainingsarten!$A$9:$K$84,11,FALSE),"0")</f>
        <v>0</v>
      </c>
      <c r="L1126" s="1942"/>
      <c r="M1126" s="1940"/>
      <c r="N1126" s="1753" t="str">
        <f>IFERROR((L1126/67)/(1/(I1126*24)/3.6),"")</f>
        <v/>
      </c>
      <c r="O1126" s="2401"/>
      <c r="P1126" s="1754" t="str">
        <f>IFERROR(VLOOKUP(F1126,[1]Trainingsarten!$A$9:$N$84,12,FALSE),"")</f>
        <v/>
      </c>
      <c r="Q1126" s="1755" t="s">
        <v>14</v>
      </c>
      <c r="R1126" s="1943" t="str">
        <f>IFERROR(VLOOKUP(F1126,[1]Trainingsarten!$A$9:$N$84,14,FALSE),"")</f>
        <v/>
      </c>
      <c r="S1126" s="1756" t="str">
        <f>IFERROR(L1126/J1126,"")</f>
        <v/>
      </c>
      <c r="T1126" s="1744">
        <f>T1125+(K1126-T1125)/7</f>
        <v>38.575188702525757</v>
      </c>
      <c r="U1126" s="1744">
        <f>U1125+(K1126-U1125)/42</f>
        <v>34.013856511170566</v>
      </c>
      <c r="V1126" s="1744">
        <f t="shared" si="69"/>
        <v>-10.160924052072801</v>
      </c>
      <c r="W1126" s="1927">
        <f t="shared" si="68"/>
        <v>1.1341021765602262</v>
      </c>
    </row>
    <row r="1127" spans="2:23" ht="15" x14ac:dyDescent="0.2">
      <c r="B1127" s="1759" t="s">
        <v>19</v>
      </c>
      <c r="C1127" s="1944">
        <v>44215</v>
      </c>
      <c r="D1127" s="1876"/>
      <c r="E1127" s="2189"/>
      <c r="F1127" s="1879"/>
      <c r="G1127" s="1945"/>
      <c r="H1127" s="1946" t="str">
        <f>IFERROR(VLOOKUP(F1127,[1]Trainingsarten!$A$9:$K$84,10,FALSE),"")</f>
        <v/>
      </c>
      <c r="I1127" s="1947" t="str">
        <f t="shared" si="70"/>
        <v/>
      </c>
      <c r="J1127" s="1948"/>
      <c r="K1127" s="1949" t="str">
        <f>IFERROR(VLOOKUP(F1127,[1]Trainingsarten!$A$9:$K$84,11,FALSE),"0")</f>
        <v>0</v>
      </c>
      <c r="L1127" s="1950"/>
      <c r="M1127" s="1948"/>
      <c r="N1127" s="1816" t="str">
        <f>IFERROR((L1127/67)/(1/(I1127*24)/3.6),"")</f>
        <v/>
      </c>
      <c r="O1127" s="2402"/>
      <c r="P1127" s="1951" t="str">
        <f>IFERROR(VLOOKUP(F1127,[1]Trainingsarten!$A$9:$N$84,12,FALSE),"")</f>
        <v/>
      </c>
      <c r="Q1127" s="1952" t="s">
        <v>14</v>
      </c>
      <c r="R1127" s="1953" t="str">
        <f>IFERROR(VLOOKUP(F1127,[1]Trainingsarten!$A$9:$N$84,14,FALSE),"")</f>
        <v/>
      </c>
      <c r="S1127" s="1877" t="str">
        <f>IFERROR(L1127/J1127,"")</f>
        <v/>
      </c>
      <c r="T1127" s="1876">
        <f>T1126+(K1127-T1126)/7</f>
        <v>33.064447459307793</v>
      </c>
      <c r="U1127" s="1876">
        <f>U1126+(K1127-U1126)/42</f>
        <v>33.20400278471412</v>
      </c>
      <c r="V1127" s="1876">
        <f t="shared" si="69"/>
        <v>-4.5613321913551914</v>
      </c>
      <c r="W1127" s="1954">
        <f t="shared" si="68"/>
        <v>0.99579703307727185</v>
      </c>
    </row>
    <row r="1128" spans="2:23" ht="16" thickBot="1" x14ac:dyDescent="0.25">
      <c r="B1128" s="24">
        <f>SUM(H1126:H1132)</f>
        <v>18.760000000000002</v>
      </c>
      <c r="C1128" s="1944">
        <v>44216</v>
      </c>
      <c r="D1128" s="1876">
        <v>11</v>
      </c>
      <c r="E1128" s="2189" t="s">
        <v>33</v>
      </c>
      <c r="F1128" s="1879" t="s">
        <v>279</v>
      </c>
      <c r="G1128" s="1945">
        <v>3.7673611111111109E-2</v>
      </c>
      <c r="H1128" s="1946">
        <v>9.1300000000000008</v>
      </c>
      <c r="I1128" s="1947">
        <f t="shared" si="70"/>
        <v>4.1263539004502857E-3</v>
      </c>
      <c r="J1128" s="1948">
        <v>133</v>
      </c>
      <c r="K1128" s="1949">
        <v>54</v>
      </c>
      <c r="L1128" s="1950">
        <v>198</v>
      </c>
      <c r="M1128" s="1948">
        <v>30</v>
      </c>
      <c r="N1128" s="1816">
        <f>IFERROR((L1128/67)/(1/(I1128*24)/3.6),"")</f>
        <v>1.0535874842654198</v>
      </c>
      <c r="O1128" s="2402" t="s">
        <v>295</v>
      </c>
      <c r="P1128" s="1951">
        <f>IFERROR(VLOOKUP(F1128,[1]Trainingsarten!$A$9:$N$84,12,FALSE),"")</f>
        <v>182</v>
      </c>
      <c r="Q1128" s="1952" t="s">
        <v>14</v>
      </c>
      <c r="R1128" s="1953">
        <f>IFERROR(VLOOKUP(F1128,[1]Trainingsarten!$A$9:$N$84,14,FALSE),"")</f>
        <v>208</v>
      </c>
      <c r="S1128" s="1877">
        <f>IFERROR(L1128/J1128,"")</f>
        <v>1.4887218045112782</v>
      </c>
      <c r="T1128" s="1876">
        <f>T1127+(K1128-T1127)/7</f>
        <v>36.05524067940668</v>
      </c>
      <c r="U1128" s="1876">
        <f>U1127+(K1128-U1127)/42</f>
        <v>33.699145575554262</v>
      </c>
      <c r="V1128" s="1876">
        <f t="shared" si="69"/>
        <v>0.13955532540632731</v>
      </c>
      <c r="W1128" s="1954">
        <f t="shared" si="68"/>
        <v>1.069915573929612</v>
      </c>
    </row>
    <row r="1129" spans="2:23" ht="15" x14ac:dyDescent="0.2">
      <c r="B1129" s="1955" t="s">
        <v>9</v>
      </c>
      <c r="C1129" s="1944">
        <v>44217</v>
      </c>
      <c r="D1129" s="1876"/>
      <c r="E1129" s="2189"/>
      <c r="F1129" s="1879"/>
      <c r="G1129" s="1945"/>
      <c r="H1129" s="1946" t="str">
        <f>IFERROR(VLOOKUP(F1129,[1]Trainingsarten!$A$9:$K$84,10,FALSE),"")</f>
        <v/>
      </c>
      <c r="I1129" s="1947" t="str">
        <f t="shared" si="70"/>
        <v/>
      </c>
      <c r="J1129" s="1948"/>
      <c r="K1129" s="1949" t="str">
        <f>IFERROR(VLOOKUP(F1129,[1]Trainingsarten!$A$9:$K$84,11,FALSE),"0")</f>
        <v>0</v>
      </c>
      <c r="L1129" s="1950"/>
      <c r="M1129" s="1948"/>
      <c r="N1129" s="1816" t="str">
        <f>IFERROR((L1129/67)/(1/(I1129*24)/3.6),"")</f>
        <v/>
      </c>
      <c r="O1129" s="2402"/>
      <c r="P1129" s="1951" t="str">
        <f>IFERROR(VLOOKUP(F1129,[1]Trainingsarten!$A$9:$N$84,12,FALSE),"")</f>
        <v/>
      </c>
      <c r="Q1129" s="1952" t="s">
        <v>14</v>
      </c>
      <c r="R1129" s="1953" t="str">
        <f>IFERROR(VLOOKUP(F1129,[1]Trainingsarten!$A$9:$N$84,14,FALSE),"")</f>
        <v/>
      </c>
      <c r="S1129" s="1877" t="str">
        <f>IFERROR(L1129/J1129,"")</f>
        <v/>
      </c>
      <c r="T1129" s="1876">
        <f>T1128+(K1129-T1128)/7</f>
        <v>30.904492010920009</v>
      </c>
      <c r="U1129" s="1876">
        <f>U1128+(K1129-U1128)/42</f>
        <v>32.896784966612493</v>
      </c>
      <c r="V1129" s="1876">
        <f t="shared" si="69"/>
        <v>-2.356095103852418</v>
      </c>
      <c r="W1129" s="1954">
        <f t="shared" ref="W1129:W1192" si="71">T1129/U1129</f>
        <v>0.93943806491380555</v>
      </c>
    </row>
    <row r="1130" spans="2:23" ht="16" thickBot="1" x14ac:dyDescent="0.25">
      <c r="B1130" s="1956">
        <f>SUM(K1126:K1132)</f>
        <v>114</v>
      </c>
      <c r="C1130" s="1944">
        <v>44218</v>
      </c>
      <c r="D1130" s="1876">
        <v>12</v>
      </c>
      <c r="E1130" s="2189" t="s">
        <v>33</v>
      </c>
      <c r="F1130" s="1879" t="s">
        <v>270</v>
      </c>
      <c r="G1130" s="1945">
        <v>3.7106481481481483E-2</v>
      </c>
      <c r="H1130" s="1946">
        <v>9.6300000000000008</v>
      </c>
      <c r="I1130" s="1947">
        <f t="shared" si="70"/>
        <v>3.8532171839544631E-3</v>
      </c>
      <c r="J1130" s="1948">
        <v>141</v>
      </c>
      <c r="K1130" s="1949">
        <v>60</v>
      </c>
      <c r="L1130" s="1950">
        <v>210</v>
      </c>
      <c r="M1130" s="1948">
        <v>35</v>
      </c>
      <c r="N1130" s="1816">
        <f>IFERROR((L1130/67)/(1/(I1130*24)/3.6),"")</f>
        <v>1.0434742176965639</v>
      </c>
      <c r="O1130" s="2402" t="s">
        <v>269</v>
      </c>
      <c r="P1130" s="1951">
        <f>IFERROR(VLOOKUP(F1130,[1]Trainingsarten!$A$9:$N$84,12,FALSE),"")</f>
        <v>209</v>
      </c>
      <c r="Q1130" s="1952" t="s">
        <v>14</v>
      </c>
      <c r="R1130" s="1953">
        <f>IFERROR(VLOOKUP(F1130,[1]Trainingsarten!$A$9:$N$84,14,FALSE),"")</f>
        <v>228.8</v>
      </c>
      <c r="S1130" s="1877">
        <f>IFERROR(L1130/J1130,"")</f>
        <v>1.4893617021276595</v>
      </c>
      <c r="T1130" s="1876">
        <f>T1129+(K1130-T1129)/7</f>
        <v>35.060993152217151</v>
      </c>
      <c r="U1130" s="1876">
        <f>U1129+(K1130-U1129)/42</f>
        <v>33.542099610264579</v>
      </c>
      <c r="V1130" s="1876">
        <f t="shared" si="69"/>
        <v>1.9922929556924842</v>
      </c>
      <c r="W1130" s="1954">
        <f t="shared" si="71"/>
        <v>1.0452831981182167</v>
      </c>
    </row>
    <row r="1131" spans="2:23" ht="15" x14ac:dyDescent="0.2">
      <c r="B1131" s="1957" t="s">
        <v>20</v>
      </c>
      <c r="C1131" s="1944">
        <v>44219</v>
      </c>
      <c r="D1131" s="1876"/>
      <c r="E1131" s="2189"/>
      <c r="F1131" s="1879"/>
      <c r="G1131" s="1945"/>
      <c r="H1131" s="1946" t="str">
        <f>IFERROR(VLOOKUP(F1131,[1]Trainingsarten!$A$9:$K$84,10,FALSE),"")</f>
        <v/>
      </c>
      <c r="I1131" s="1947" t="str">
        <f t="shared" si="70"/>
        <v/>
      </c>
      <c r="J1131" s="1948"/>
      <c r="K1131" s="1949" t="str">
        <f>IFERROR(VLOOKUP(F1131,[1]Trainingsarten!$A$9:$K$84,11,FALSE),"0")</f>
        <v>0</v>
      </c>
      <c r="L1131" s="1950"/>
      <c r="M1131" s="1948"/>
      <c r="N1131" s="1816" t="str">
        <f>IFERROR((L1131/67)/(1/(I1131*24)/3.6),"")</f>
        <v/>
      </c>
      <c r="O1131" s="2402"/>
      <c r="P1131" s="1951" t="str">
        <f>IFERROR(VLOOKUP(F1131,[1]Trainingsarten!$A$9:$N$84,12,FALSE),"")</f>
        <v/>
      </c>
      <c r="Q1131" s="1952" t="s">
        <v>14</v>
      </c>
      <c r="R1131" s="1953" t="str">
        <f>IFERROR(VLOOKUP(F1131,[1]Trainingsarten!$A$9:$N$84,14,FALSE),"")</f>
        <v/>
      </c>
      <c r="S1131" s="1877" t="str">
        <f>IFERROR(L1131/J1131,"")</f>
        <v/>
      </c>
      <c r="T1131" s="1876">
        <f>T1130+(K1131-T1130)/7</f>
        <v>30.052279844757557</v>
      </c>
      <c r="U1131" s="1876">
        <f>U1130+(K1131-U1130)/42</f>
        <v>32.743478190972567</v>
      </c>
      <c r="V1131" s="1876">
        <f t="shared" si="69"/>
        <v>-1.518893541952572</v>
      </c>
      <c r="W1131" s="1954">
        <f t="shared" si="71"/>
        <v>0.91780963737209265</v>
      </c>
    </row>
    <row r="1132" spans="2:23" ht="16" thickBot="1" x14ac:dyDescent="0.25">
      <c r="B1132" s="1958">
        <f>AVERAGE(W1126:W1132)</f>
        <v>0.98688961668367792</v>
      </c>
      <c r="C1132" s="1959">
        <v>44220</v>
      </c>
      <c r="D1132" s="1885"/>
      <c r="E1132" s="2196"/>
      <c r="F1132" s="1960"/>
      <c r="G1132" s="1961"/>
      <c r="H1132" s="1962" t="str">
        <f>IFERROR(VLOOKUP(F1132,[1]Trainingsarten!$A$9:$K$84,10,FALSE),"")</f>
        <v/>
      </c>
      <c r="I1132" s="1963" t="str">
        <f t="shared" si="70"/>
        <v/>
      </c>
      <c r="J1132" s="1964"/>
      <c r="K1132" s="1965" t="str">
        <f>IFERROR(VLOOKUP(F1132,[1]Trainingsarten!$A$9:$K$84,11,FALSE),"0")</f>
        <v>0</v>
      </c>
      <c r="L1132" s="1859"/>
      <c r="M1132" s="1964"/>
      <c r="N1132" s="1843" t="str">
        <f>IFERROR((L1132/67)/(1/(I1132*24)/3.6),"")</f>
        <v/>
      </c>
      <c r="O1132" s="2403"/>
      <c r="P1132" s="78" t="str">
        <f>IFERROR(VLOOKUP(F1132,[1]Trainingsarten!$A$9:$N$84,12,FALSE),"")</f>
        <v/>
      </c>
      <c r="Q1132" s="79" t="s">
        <v>14</v>
      </c>
      <c r="R1132" s="1966" t="str">
        <f>IFERROR(VLOOKUP(F1132,[1]Trainingsarten!$A$9:$N$84,14,FALSE),"")</f>
        <v/>
      </c>
      <c r="S1132" s="1967" t="str">
        <f>IFERROR(L1132/J1132,"")</f>
        <v/>
      </c>
      <c r="T1132" s="1885">
        <f>T1131+(K1132-T1131)/7</f>
        <v>25.759097009792193</v>
      </c>
      <c r="U1132" s="1885">
        <f>U1131+(K1132-U1131)/42</f>
        <v>31.963871567377982</v>
      </c>
      <c r="V1132" s="1885">
        <f t="shared" si="69"/>
        <v>2.6911983462150104</v>
      </c>
      <c r="W1132" s="82">
        <f t="shared" si="71"/>
        <v>0.80588163281452041</v>
      </c>
    </row>
    <row r="1133" spans="2:23" ht="16" thickBot="1" x14ac:dyDescent="0.25">
      <c r="B1133" s="1742">
        <f>B1126+1</f>
        <v>4</v>
      </c>
      <c r="C1133" s="1935">
        <v>44221</v>
      </c>
      <c r="D1133" s="1744"/>
      <c r="E1133" s="2176"/>
      <c r="F1133" s="1936"/>
      <c r="G1133" s="1937"/>
      <c r="H1133" s="1938" t="str">
        <f>IFERROR(VLOOKUP(F1133,[1]Trainingsarten!$A$9:$K$84,10,FALSE),"")</f>
        <v/>
      </c>
      <c r="I1133" s="1939" t="str">
        <f t="shared" si="70"/>
        <v/>
      </c>
      <c r="J1133" s="1940"/>
      <c r="K1133" s="1941" t="str">
        <f>IFERROR(VLOOKUP(F1133,[1]Trainingsarten!$A$9:$K$84,11,FALSE),"0")</f>
        <v>0</v>
      </c>
      <c r="L1133" s="1942"/>
      <c r="M1133" s="1940"/>
      <c r="N1133" s="1753" t="str">
        <f>IFERROR((L1133/67)/(1/(I1133*24)/3.6),"")</f>
        <v/>
      </c>
      <c r="O1133" s="2401"/>
      <c r="P1133" s="1754" t="str">
        <f>IFERROR(VLOOKUP(F1133,[1]Trainingsarten!$A$9:$N$84,12,FALSE),"")</f>
        <v/>
      </c>
      <c r="Q1133" s="1755" t="s">
        <v>14</v>
      </c>
      <c r="R1133" s="1943" t="str">
        <f>IFERROR(VLOOKUP(F1133,[1]Trainingsarten!$A$9:$N$84,14,FALSE),"")</f>
        <v/>
      </c>
      <c r="S1133" s="1756" t="str">
        <f>IFERROR(L1133/J1133,"")</f>
        <v/>
      </c>
      <c r="T1133" s="1744">
        <f>T1132+(K1133-T1132)/7</f>
        <v>22.079226008393309</v>
      </c>
      <c r="U1133" s="1744">
        <f>U1132+(K1133-U1132)/42</f>
        <v>31.202827006249933</v>
      </c>
      <c r="V1133" s="1744">
        <f t="shared" si="69"/>
        <v>6.2047745575857896</v>
      </c>
      <c r="W1133" s="1927">
        <f t="shared" si="71"/>
        <v>0.70760338491031072</v>
      </c>
    </row>
    <row r="1134" spans="2:23" ht="15" x14ac:dyDescent="0.2">
      <c r="B1134" s="1759" t="s">
        <v>19</v>
      </c>
      <c r="C1134" s="1944">
        <v>44222</v>
      </c>
      <c r="D1134" s="1876">
        <v>13</v>
      </c>
      <c r="E1134" s="2189" t="s">
        <v>33</v>
      </c>
      <c r="F1134" s="1879" t="s">
        <v>271</v>
      </c>
      <c r="G1134" s="1945">
        <v>3.8726851851851853E-2</v>
      </c>
      <c r="H1134" s="1946">
        <v>10.29</v>
      </c>
      <c r="I1134" s="1947">
        <f t="shared" si="70"/>
        <v>3.7635424540186451E-3</v>
      </c>
      <c r="J1134" s="1948">
        <v>140</v>
      </c>
      <c r="K1134" s="1949">
        <v>66</v>
      </c>
      <c r="L1134" s="1950">
        <v>216</v>
      </c>
      <c r="M1134" s="1948">
        <v>47</v>
      </c>
      <c r="N1134" s="1816">
        <f>IFERROR((L1134/67)/(1/(I1134*24)/3.6),"")</f>
        <v>1.0483094730429487</v>
      </c>
      <c r="O1134" s="2402" t="s">
        <v>303</v>
      </c>
      <c r="P1134" s="1951">
        <f>IFERROR(VLOOKUP(F1134,[1]Trainingsarten!$A$9:$N$84,12,FALSE),"")</f>
        <v>209</v>
      </c>
      <c r="Q1134" s="1952" t="s">
        <v>14</v>
      </c>
      <c r="R1134" s="1953">
        <f>IFERROR(VLOOKUP(F1134,[1]Trainingsarten!$A$9:$N$84,14,FALSE),"")</f>
        <v>228.8</v>
      </c>
      <c r="S1134" s="1877">
        <f>IFERROR(L1134/J1134,"")</f>
        <v>1.5428571428571429</v>
      </c>
      <c r="T1134" s="1876">
        <f>T1133+(K1134-T1133)/7</f>
        <v>28.35362229290855</v>
      </c>
      <c r="U1134" s="1876">
        <f>U1133+(K1134-U1133)/42</f>
        <v>32.031331125148746</v>
      </c>
      <c r="V1134" s="1876">
        <f t="shared" si="69"/>
        <v>9.1236009978566237</v>
      </c>
      <c r="W1134" s="1954">
        <f t="shared" si="71"/>
        <v>0.8851840150547875</v>
      </c>
    </row>
    <row r="1135" spans="2:23" ht="16" thickBot="1" x14ac:dyDescent="0.25">
      <c r="B1135" s="24">
        <f>SUM(H1133:H1139)</f>
        <v>48.07</v>
      </c>
      <c r="C1135" s="1944">
        <v>44223</v>
      </c>
      <c r="D1135" s="1876">
        <v>14</v>
      </c>
      <c r="E1135" s="2189" t="s">
        <v>33</v>
      </c>
      <c r="F1135" s="1879" t="s">
        <v>166</v>
      </c>
      <c r="G1135" s="1945">
        <v>4.116898148148148E-2</v>
      </c>
      <c r="H1135" s="1946">
        <v>11.3</v>
      </c>
      <c r="I1135" s="1947">
        <f t="shared" si="70"/>
        <v>3.6432726974762368E-3</v>
      </c>
      <c r="J1135" s="1948">
        <v>151</v>
      </c>
      <c r="K1135" s="1949">
        <v>80</v>
      </c>
      <c r="L1135" s="1950">
        <v>217</v>
      </c>
      <c r="M1135" s="1948">
        <v>22</v>
      </c>
      <c r="N1135" s="1816">
        <f>IFERROR((L1135/67)/(1/(I1135*24)/3.6),"")</f>
        <v>1.0195073306036189</v>
      </c>
      <c r="O1135" s="2402" t="s">
        <v>304</v>
      </c>
      <c r="P1135" s="1951" t="str">
        <f>IFERROR(VLOOKUP(F1135,[1]Trainingsarten!$A$9:$N$84,12,FALSE),"")</f>
        <v/>
      </c>
      <c r="Q1135" s="1952" t="s">
        <v>14</v>
      </c>
      <c r="R1135" s="1953" t="str">
        <f>IFERROR(VLOOKUP(F1135,[1]Trainingsarten!$A$9:$N$84,14,FALSE),"")</f>
        <v/>
      </c>
      <c r="S1135" s="1877">
        <f>IFERROR(L1135/J1135,"")</f>
        <v>1.4370860927152318</v>
      </c>
      <c r="T1135" s="1876">
        <f>T1134+(K1135-T1134)/7</f>
        <v>35.731676251064471</v>
      </c>
      <c r="U1135" s="1876">
        <f>U1134+(K1135-U1134)/42</f>
        <v>33.17344228883568</v>
      </c>
      <c r="V1135" s="1876">
        <f t="shared" si="69"/>
        <v>3.6777088322401958</v>
      </c>
      <c r="W1135" s="1954">
        <f t="shared" si="71"/>
        <v>1.0771169280521047</v>
      </c>
    </row>
    <row r="1136" spans="2:23" ht="15" x14ac:dyDescent="0.2">
      <c r="B1136" s="1955" t="s">
        <v>9</v>
      </c>
      <c r="C1136" s="1944">
        <v>44224</v>
      </c>
      <c r="D1136" s="1876"/>
      <c r="E1136" s="2189"/>
      <c r="F1136" s="1879"/>
      <c r="G1136" s="1945"/>
      <c r="H1136" s="1946" t="str">
        <f>IFERROR(VLOOKUP(F1136,[1]Trainingsarten!$A$9:$K$84,10,FALSE),"")</f>
        <v/>
      </c>
      <c r="I1136" s="1947" t="str">
        <f t="shared" si="70"/>
        <v/>
      </c>
      <c r="J1136" s="1948"/>
      <c r="K1136" s="1949" t="str">
        <f>IFERROR(VLOOKUP(F1136,[1]Trainingsarten!$A$9:$K$84,11,FALSE),"0")</f>
        <v>0</v>
      </c>
      <c r="L1136" s="1950"/>
      <c r="M1136" s="1948"/>
      <c r="N1136" s="1816" t="str">
        <f>IFERROR((L1136/67)/(1/(I1136*24)/3.6),"")</f>
        <v/>
      </c>
      <c r="O1136" s="2402"/>
      <c r="P1136" s="1951" t="str">
        <f>IFERROR(VLOOKUP(F1136,[1]Trainingsarten!$A$9:$N$84,12,FALSE),"")</f>
        <v/>
      </c>
      <c r="Q1136" s="1952" t="s">
        <v>14</v>
      </c>
      <c r="R1136" s="1953" t="str">
        <f>IFERROR(VLOOKUP(F1136,[1]Trainingsarten!$A$9:$N$84,14,FALSE),"")</f>
        <v/>
      </c>
      <c r="S1136" s="1877" t="str">
        <f>IFERROR(L1136/J1136,"")</f>
        <v/>
      </c>
      <c r="T1136" s="1876">
        <f>T1135+(K1136-T1135)/7</f>
        <v>30.627151072340975</v>
      </c>
      <c r="U1136" s="1876">
        <f>U1135+(K1136-U1135)/42</f>
        <v>32.38359842481578</v>
      </c>
      <c r="V1136" s="1876">
        <f t="shared" si="69"/>
        <v>-2.5582339622287904</v>
      </c>
      <c r="W1136" s="1954">
        <f t="shared" si="71"/>
        <v>0.94576120511892137</v>
      </c>
    </row>
    <row r="1137" spans="2:23" ht="16" thickBot="1" x14ac:dyDescent="0.25">
      <c r="B1137" s="1956">
        <f>SUM(K1133:K1139)</f>
        <v>319</v>
      </c>
      <c r="C1137" s="1944">
        <v>44225</v>
      </c>
      <c r="D1137" s="1876">
        <v>15</v>
      </c>
      <c r="E1137" s="2189" t="s">
        <v>33</v>
      </c>
      <c r="F1137" s="1879" t="s">
        <v>305</v>
      </c>
      <c r="G1137" s="1945">
        <v>3.2870370370370376E-2</v>
      </c>
      <c r="H1137" s="1946">
        <v>9.7100000000000009</v>
      </c>
      <c r="I1137" s="1947">
        <f t="shared" si="70"/>
        <v>3.3852080710989056E-3</v>
      </c>
      <c r="J1137" s="1948">
        <v>156</v>
      </c>
      <c r="K1137" s="1949">
        <v>68</v>
      </c>
      <c r="L1137" s="1950">
        <v>235</v>
      </c>
      <c r="M1137" s="1948">
        <v>39</v>
      </c>
      <c r="N1137" s="1816">
        <f>IFERROR((L1137/67)/(1/(I1137*24)/3.6),"")</f>
        <v>1.025869622023764</v>
      </c>
      <c r="O1137" s="2402" t="s">
        <v>304</v>
      </c>
      <c r="P1137" s="1951">
        <f>IFERROR(VLOOKUP(F1137,[1]Trainingsarten!$A$9:$N$84,12,FALSE),"")</f>
        <v>248</v>
      </c>
      <c r="Q1137" s="1952" t="s">
        <v>14</v>
      </c>
      <c r="R1137" s="1953">
        <f>IFERROR(VLOOKUP(F1137,[1]Trainingsarten!$A$9:$N$84,14,FALSE),"")</f>
        <v>273</v>
      </c>
      <c r="S1137" s="1877">
        <f>IFERROR(L1137/J1137,"")</f>
        <v>1.5064102564102564</v>
      </c>
      <c r="T1137" s="1876">
        <f>T1136+(K1137-T1136)/7</f>
        <v>35.966129490577977</v>
      </c>
      <c r="U1137" s="1876">
        <f>U1136+(K1137-U1136)/42</f>
        <v>33.231607986129688</v>
      </c>
      <c r="V1137" s="1876">
        <f t="shared" si="69"/>
        <v>1.7564473524748045</v>
      </c>
      <c r="W1137" s="1954">
        <f t="shared" si="71"/>
        <v>1.0822867646244994</v>
      </c>
    </row>
    <row r="1138" spans="2:23" ht="15" x14ac:dyDescent="0.2">
      <c r="B1138" s="1957" t="s">
        <v>20</v>
      </c>
      <c r="C1138" s="1944">
        <v>44226</v>
      </c>
      <c r="D1138" s="1876"/>
      <c r="E1138" s="2189"/>
      <c r="F1138" s="1879"/>
      <c r="G1138" s="1945"/>
      <c r="H1138" s="1946" t="str">
        <f>IFERROR(VLOOKUP(F1138,[1]Trainingsarten!$A$9:$K$84,10,FALSE),"")</f>
        <v/>
      </c>
      <c r="I1138" s="1947" t="str">
        <f t="shared" si="70"/>
        <v/>
      </c>
      <c r="J1138" s="1948"/>
      <c r="K1138" s="1949" t="str">
        <f>IFERROR(VLOOKUP(F1138,[1]Trainingsarten!$A$9:$K$84,11,FALSE),"0")</f>
        <v>0</v>
      </c>
      <c r="L1138" s="1950"/>
      <c r="M1138" s="1948"/>
      <c r="N1138" s="1816" t="str">
        <f>IFERROR((L1138/67)/(1/(I1138*24)/3.6),"")</f>
        <v/>
      </c>
      <c r="O1138" s="2402"/>
      <c r="P1138" s="1951" t="str">
        <f>IFERROR(VLOOKUP(F1138,[1]Trainingsarten!$A$9:$N$84,12,FALSE),"")</f>
        <v/>
      </c>
      <c r="Q1138" s="1952" t="s">
        <v>14</v>
      </c>
      <c r="R1138" s="1953" t="str">
        <f>IFERROR(VLOOKUP(F1138,[1]Trainingsarten!$A$9:$N$84,14,FALSE),"")</f>
        <v/>
      </c>
      <c r="S1138" s="1877" t="str">
        <f>IFERROR(L1138/J1138,"")</f>
        <v/>
      </c>
      <c r="T1138" s="1876">
        <f>T1137+(K1138-T1137)/7</f>
        <v>30.828110991923978</v>
      </c>
      <c r="U1138" s="1876">
        <f>U1137+(K1138-U1137)/42</f>
        <v>32.440379224555173</v>
      </c>
      <c r="V1138" s="1876">
        <f t="shared" si="69"/>
        <v>-2.7345215044482885</v>
      </c>
      <c r="W1138" s="1954">
        <f t="shared" si="71"/>
        <v>0.95030057381663358</v>
      </c>
    </row>
    <row r="1139" spans="2:23" ht="16" thickBot="1" x14ac:dyDescent="0.25">
      <c r="B1139" s="1958">
        <f>AVERAGE(W1133:W1139)</f>
        <v>0.98008835457312382</v>
      </c>
      <c r="C1139" s="1968">
        <v>44227</v>
      </c>
      <c r="D1139" s="1818">
        <v>16</v>
      </c>
      <c r="E1139" s="2180" t="s">
        <v>33</v>
      </c>
      <c r="F1139" s="1846" t="s">
        <v>285</v>
      </c>
      <c r="G1139" s="1969">
        <v>6.3483796296296302E-2</v>
      </c>
      <c r="H1139" s="1970">
        <v>16.77</v>
      </c>
      <c r="I1139" s="1971">
        <f t="shared" si="70"/>
        <v>3.7855573223790281E-3</v>
      </c>
      <c r="J1139" s="1862">
        <v>142</v>
      </c>
      <c r="K1139" s="1972">
        <v>105</v>
      </c>
      <c r="L1139" s="1973">
        <v>214</v>
      </c>
      <c r="M1139" s="1862">
        <v>43</v>
      </c>
      <c r="N1139" s="1826">
        <f>IFERROR((L1139/67)/(1/(I1139*24)/3.6),"")</f>
        <v>1.0446782189232728</v>
      </c>
      <c r="O1139" s="2404" t="s">
        <v>303</v>
      </c>
      <c r="P1139" s="1974">
        <f>IFERROR(VLOOKUP(F1139,[1]Trainingsarten!$A$9:$N$84,12,FALSE),"")</f>
        <v>209</v>
      </c>
      <c r="Q1139" s="1975" t="s">
        <v>14</v>
      </c>
      <c r="R1139" s="1976">
        <f>IFERROR(VLOOKUP(F1139,[1]Trainingsarten!$A$9:$N$84,14,FALSE),"")</f>
        <v>228.8</v>
      </c>
      <c r="S1139" s="1827">
        <f>IFERROR(L1139/J1139,"")</f>
        <v>1.5070422535211268</v>
      </c>
      <c r="T1139" s="1818">
        <f>T1138+(K1139-T1138)/7</f>
        <v>41.424095135934834</v>
      </c>
      <c r="U1139" s="1818">
        <f>U1138+(K1139-U1138)/42</f>
        <v>34.167989243018148</v>
      </c>
      <c r="V1139" s="1818">
        <f t="shared" si="69"/>
        <v>1.6122682326311946</v>
      </c>
      <c r="W1139" s="1977">
        <f t="shared" si="71"/>
        <v>1.2123656104346086</v>
      </c>
    </row>
    <row r="1140" spans="2:23" ht="16" thickBot="1" x14ac:dyDescent="0.25">
      <c r="B1140" s="1742">
        <f>B1133+1</f>
        <v>5</v>
      </c>
      <c r="C1140" s="1978">
        <v>44228</v>
      </c>
      <c r="D1140" s="50"/>
      <c r="E1140" s="2101"/>
      <c r="F1140" s="837"/>
      <c r="G1140" s="1979"/>
      <c r="H1140" s="1980" t="str">
        <f>IFERROR(VLOOKUP(F1140,[1]Trainingsarten!$A$9:$K$84,10,FALSE),"")</f>
        <v/>
      </c>
      <c r="I1140" s="1981" t="str">
        <f t="shared" si="70"/>
        <v/>
      </c>
      <c r="J1140" s="506"/>
      <c r="K1140" s="1982" t="str">
        <f>IFERROR(VLOOKUP(F1140,[1]Trainingsarten!$A$9:$K$84,11,FALSE),"0")</f>
        <v>0</v>
      </c>
      <c r="L1140" s="1983"/>
      <c r="M1140" s="506"/>
      <c r="N1140" s="59" t="str">
        <f>IFERROR((L1140/67)/(1/(I1140*24)/3.6),"")</f>
        <v/>
      </c>
      <c r="O1140" s="2405"/>
      <c r="P1140" s="319" t="str">
        <f>IFERROR(VLOOKUP(F1140,[1]Trainingsarten!$A$9:$N$84,12,FALSE),"")</f>
        <v/>
      </c>
      <c r="Q1140" s="61" t="s">
        <v>14</v>
      </c>
      <c r="R1140" s="1984" t="str">
        <f>IFERROR(VLOOKUP(F1140,[1]Trainingsarten!$A$9:$N$84,14,FALSE),"")</f>
        <v/>
      </c>
      <c r="S1140" s="1898" t="str">
        <f>IFERROR(L1140/J1140,"")</f>
        <v/>
      </c>
      <c r="T1140" s="50">
        <f>T1139+(K1140-T1139)/7</f>
        <v>35.506367259372716</v>
      </c>
      <c r="U1140" s="50">
        <f>U1139+(K1140-U1139)/42</f>
        <v>33.354465689612951</v>
      </c>
      <c r="V1140" s="50">
        <f t="shared" si="69"/>
        <v>-7.2561058929166862</v>
      </c>
      <c r="W1140" s="322">
        <f t="shared" si="71"/>
        <v>1.0645161457474612</v>
      </c>
    </row>
    <row r="1141" spans="2:23" ht="15" x14ac:dyDescent="0.2">
      <c r="B1141" s="1741" t="s">
        <v>19</v>
      </c>
      <c r="C1141" s="1944">
        <v>44229</v>
      </c>
      <c r="D1141" s="1876">
        <v>17</v>
      </c>
      <c r="E1141" s="2189" t="s">
        <v>33</v>
      </c>
      <c r="F1141" s="1879" t="s">
        <v>271</v>
      </c>
      <c r="G1141" s="1945">
        <v>3.7245370370370366E-2</v>
      </c>
      <c r="H1141" s="1946">
        <v>9.9499999999999993</v>
      </c>
      <c r="I1141" s="1947">
        <f t="shared" si="70"/>
        <v>3.7432533035548108E-3</v>
      </c>
      <c r="J1141" s="1948">
        <v>141</v>
      </c>
      <c r="K1141" s="1949">
        <f>IFERROR(VLOOKUP(F1141,[1]Trainingsarten!$A$9:$K$84,11,FALSE),"0")</f>
        <v>71.419673716209147</v>
      </c>
      <c r="L1141" s="1950">
        <v>217</v>
      </c>
      <c r="M1141" s="1948">
        <v>31</v>
      </c>
      <c r="N1141" s="1816">
        <f>IFERROR((L1141/67)/(1/(I1141*24)/3.6),"")</f>
        <v>1.047485187129678</v>
      </c>
      <c r="O1141" s="2402" t="s">
        <v>295</v>
      </c>
      <c r="P1141" s="1951">
        <f>IFERROR(VLOOKUP(F1141,[1]Trainingsarten!$A$9:$N$84,12,FALSE),"")</f>
        <v>209</v>
      </c>
      <c r="Q1141" s="1952" t="s">
        <v>14</v>
      </c>
      <c r="R1141" s="1953">
        <f>IFERROR(VLOOKUP(F1141,[1]Trainingsarten!$A$9:$N$84,14,FALSE),"")</f>
        <v>228.8</v>
      </c>
      <c r="S1141" s="1877">
        <f>IFERROR(L1141/J1141,"")</f>
        <v>1.5390070921985815</v>
      </c>
      <c r="T1141" s="1876">
        <f>T1140+(K1141-T1140)/7</f>
        <v>40.636839610349348</v>
      </c>
      <c r="U1141" s="1876">
        <f>U1140+(K1141-U1140)/42</f>
        <v>34.260780166436668</v>
      </c>
      <c r="V1141" s="1876">
        <f t="shared" si="69"/>
        <v>-2.1519015697597652</v>
      </c>
      <c r="W1141" s="1954">
        <f t="shared" si="71"/>
        <v>1.1861037434914847</v>
      </c>
    </row>
    <row r="1142" spans="2:23" ht="16" thickBot="1" x14ac:dyDescent="0.25">
      <c r="B1142" s="24">
        <f>SUM(H1140:H1146)</f>
        <v>49.38</v>
      </c>
      <c r="C1142" s="1944">
        <v>44230</v>
      </c>
      <c r="D1142" s="1876"/>
      <c r="E1142" s="2189"/>
      <c r="F1142" s="1879"/>
      <c r="G1142" s="1945"/>
      <c r="H1142" s="1946" t="str">
        <f>IFERROR(VLOOKUP(F1142,[1]Trainingsarten!$A$9:$K$84,10,FALSE),"")</f>
        <v/>
      </c>
      <c r="I1142" s="1947" t="str">
        <f t="shared" si="70"/>
        <v/>
      </c>
      <c r="J1142" s="1948"/>
      <c r="K1142" s="1949" t="str">
        <f>IFERROR(VLOOKUP(F1142,[1]Trainingsarten!$A$9:$K$84,11,FALSE),"0")</f>
        <v>0</v>
      </c>
      <c r="L1142" s="1950"/>
      <c r="M1142" s="1948"/>
      <c r="N1142" s="1816" t="str">
        <f>IFERROR((L1142/67)/(1/(I1142*24)/3.6),"")</f>
        <v/>
      </c>
      <c r="O1142" s="2402"/>
      <c r="P1142" s="1951" t="str">
        <f>IFERROR(VLOOKUP(F1142,[1]Trainingsarten!$A$9:$N$84,12,FALSE),"")</f>
        <v/>
      </c>
      <c r="Q1142" s="1952" t="s">
        <v>14</v>
      </c>
      <c r="R1142" s="1953" t="str">
        <f>IFERROR(VLOOKUP(F1142,[1]Trainingsarten!$A$9:$N$84,14,FALSE),"")</f>
        <v/>
      </c>
      <c r="S1142" s="1877" t="str">
        <f>IFERROR(L1142/J1142,"")</f>
        <v/>
      </c>
      <c r="T1142" s="1876">
        <f>T1141+(K1142-T1141)/7</f>
        <v>34.831576808870871</v>
      </c>
      <c r="U1142" s="1876">
        <f>U1141+(K1142-U1141)/42</f>
        <v>33.44504730533103</v>
      </c>
      <c r="V1142" s="1876">
        <f t="shared" si="69"/>
        <v>-6.3760594439126805</v>
      </c>
      <c r="W1142" s="1954">
        <f t="shared" si="71"/>
        <v>1.0414569455047185</v>
      </c>
    </row>
    <row r="1143" spans="2:23" ht="15" x14ac:dyDescent="0.2">
      <c r="B1143" s="1955" t="s">
        <v>9</v>
      </c>
      <c r="C1143" s="1944">
        <v>44231</v>
      </c>
      <c r="D1143" s="1876">
        <v>18</v>
      </c>
      <c r="E1143" s="2189" t="s">
        <v>33</v>
      </c>
      <c r="F1143" s="1879" t="s">
        <v>306</v>
      </c>
      <c r="G1143" s="1945">
        <v>4.2766203703703702E-2</v>
      </c>
      <c r="H1143" s="1946">
        <v>12.71</v>
      </c>
      <c r="I1143" s="1947">
        <f t="shared" si="70"/>
        <v>3.3647681906926593E-3</v>
      </c>
      <c r="J1143" s="1948">
        <v>155</v>
      </c>
      <c r="K1143" s="1949">
        <v>92</v>
      </c>
      <c r="L1143" s="1950">
        <v>236</v>
      </c>
      <c r="M1143" s="1948">
        <v>38</v>
      </c>
      <c r="N1143" s="1816">
        <f>IFERROR((L1143/67)/(1/(I1143*24)/3.6),"")</f>
        <v>1.0240144673955163</v>
      </c>
      <c r="O1143" s="2402" t="s">
        <v>304</v>
      </c>
      <c r="P1143" s="1951">
        <f>IFERROR(VLOOKUP(F1143,[1]Trainingsarten!$A$9:$N$84,12,FALSE),"")</f>
        <v>248</v>
      </c>
      <c r="Q1143" s="1952" t="s">
        <v>14</v>
      </c>
      <c r="R1143" s="1953">
        <f>IFERROR(VLOOKUP(F1143,[1]Trainingsarten!$A$9:$N$84,14,FALSE),"")</f>
        <v>273</v>
      </c>
      <c r="S1143" s="1877">
        <f>IFERROR(L1143/J1143,"")</f>
        <v>1.5225806451612902</v>
      </c>
      <c r="T1143" s="1876">
        <f>T1142+(K1143-T1142)/7</f>
        <v>42.998494407603602</v>
      </c>
      <c r="U1143" s="1876">
        <f>U1142+(K1143-U1142)/42</f>
        <v>34.839212845680294</v>
      </c>
      <c r="V1143" s="1876">
        <f t="shared" si="69"/>
        <v>-1.3865295035398404</v>
      </c>
      <c r="W1143" s="1954">
        <f t="shared" si="71"/>
        <v>1.2341982179122333</v>
      </c>
    </row>
    <row r="1144" spans="2:23" ht="16" thickBot="1" x14ac:dyDescent="0.25">
      <c r="B1144" s="1956">
        <f>SUM(K1140:K1146)</f>
        <v>327.41967371620916</v>
      </c>
      <c r="C1144" s="1944">
        <v>44232</v>
      </c>
      <c r="D1144" s="1876">
        <v>19</v>
      </c>
      <c r="E1144" s="2189" t="s">
        <v>33</v>
      </c>
      <c r="F1144" s="1879" t="s">
        <v>279</v>
      </c>
      <c r="G1144" s="1945">
        <v>4.0219907407407406E-2</v>
      </c>
      <c r="H1144" s="1946">
        <v>9.94</v>
      </c>
      <c r="I1144" s="1947">
        <f t="shared" si="70"/>
        <v>4.0462683508458155E-3</v>
      </c>
      <c r="J1144" s="1948">
        <v>131</v>
      </c>
      <c r="K1144" s="1949">
        <v>58</v>
      </c>
      <c r="L1144" s="1950">
        <v>200</v>
      </c>
      <c r="M1144" s="1948">
        <v>27</v>
      </c>
      <c r="N1144" s="1816">
        <f>IFERROR((L1144/67)/(1/(I1144*24)/3.6),"")</f>
        <v>1.0435748821285924</v>
      </c>
      <c r="O1144" s="2402" t="s">
        <v>295</v>
      </c>
      <c r="P1144" s="1951">
        <f>IFERROR(VLOOKUP(F1144,[1]Trainingsarten!$A$9:$N$84,12,FALSE),"")</f>
        <v>182</v>
      </c>
      <c r="Q1144" s="1952" t="s">
        <v>14</v>
      </c>
      <c r="R1144" s="1953">
        <f>IFERROR(VLOOKUP(F1144,[1]Trainingsarten!$A$9:$N$84,14,FALSE),"")</f>
        <v>208</v>
      </c>
      <c r="S1144" s="1877">
        <f>IFERROR(L1144/J1144,"")</f>
        <v>1.5267175572519085</v>
      </c>
      <c r="T1144" s="1876">
        <f>T1143+(K1144-T1143)/7</f>
        <v>45.1415666350888</v>
      </c>
      <c r="U1144" s="1876">
        <f>U1143+(K1144-U1143)/42</f>
        <v>35.390660158878383</v>
      </c>
      <c r="V1144" s="1876">
        <f t="shared" si="69"/>
        <v>-8.1592815619233079</v>
      </c>
      <c r="W1144" s="1954">
        <f t="shared" si="71"/>
        <v>1.2755220284797153</v>
      </c>
    </row>
    <row r="1145" spans="2:23" ht="15" x14ac:dyDescent="0.2">
      <c r="B1145" s="1957" t="s">
        <v>20</v>
      </c>
      <c r="C1145" s="1944">
        <v>44233</v>
      </c>
      <c r="D1145" s="1876"/>
      <c r="E1145" s="2189"/>
      <c r="F1145" s="1879"/>
      <c r="G1145" s="1945"/>
      <c r="H1145" s="1946" t="str">
        <f>IFERROR(VLOOKUP(F1145,[1]Trainingsarten!$A$9:$K$84,10,FALSE),"")</f>
        <v/>
      </c>
      <c r="I1145" s="1947" t="str">
        <f t="shared" si="70"/>
        <v/>
      </c>
      <c r="J1145" s="1948"/>
      <c r="K1145" s="1949" t="str">
        <f>IFERROR(VLOOKUP(F1145,[1]Trainingsarten!$A$9:$K$84,11,FALSE),"0")</f>
        <v>0</v>
      </c>
      <c r="L1145" s="1950"/>
      <c r="M1145" s="1948"/>
      <c r="N1145" s="1816" t="str">
        <f>IFERROR((L1145/67)/(1/(I1145*24)/3.6),"")</f>
        <v/>
      </c>
      <c r="O1145" s="2402"/>
      <c r="P1145" s="1951" t="str">
        <f>IFERROR(VLOOKUP(F1145,[1]Trainingsarten!$A$9:$N$84,12,FALSE),"")</f>
        <v/>
      </c>
      <c r="Q1145" s="1952" t="s">
        <v>14</v>
      </c>
      <c r="R1145" s="1953" t="str">
        <f>IFERROR(VLOOKUP(F1145,[1]Trainingsarten!$A$9:$N$84,14,FALSE),"")</f>
        <v/>
      </c>
      <c r="S1145" s="1877" t="str">
        <f>IFERROR(L1145/J1145,"")</f>
        <v/>
      </c>
      <c r="T1145" s="1876">
        <f>T1144+(K1145-T1144)/7</f>
        <v>38.692771401504686</v>
      </c>
      <c r="U1145" s="1876">
        <f>U1144+(K1145-U1144)/42</f>
        <v>34.548025393190805</v>
      </c>
      <c r="V1145" s="1876">
        <f t="shared" si="69"/>
        <v>-9.7509064762104174</v>
      </c>
      <c r="W1145" s="1954">
        <f t="shared" si="71"/>
        <v>1.1199705615919451</v>
      </c>
    </row>
    <row r="1146" spans="2:23" ht="16" thickBot="1" x14ac:dyDescent="0.25">
      <c r="B1146" s="1958">
        <f>AVERAGE(W1140:W1146)</f>
        <v>1.1792045286692403</v>
      </c>
      <c r="C1146" s="1959">
        <v>44234</v>
      </c>
      <c r="D1146" s="1885">
        <v>20</v>
      </c>
      <c r="E1146" s="2196" t="s">
        <v>33</v>
      </c>
      <c r="F1146" s="1960" t="s">
        <v>285</v>
      </c>
      <c r="G1146" s="1961">
        <v>6.4317129629629641E-2</v>
      </c>
      <c r="H1146" s="1962">
        <v>16.78</v>
      </c>
      <c r="I1146" s="1963">
        <f t="shared" si="70"/>
        <v>3.8329636251269151E-3</v>
      </c>
      <c r="J1146" s="1964">
        <v>142</v>
      </c>
      <c r="K1146" s="1965">
        <v>106</v>
      </c>
      <c r="L1146" s="1859">
        <v>213</v>
      </c>
      <c r="M1146" s="1964">
        <v>47</v>
      </c>
      <c r="N1146" s="1843">
        <f>IFERROR((L1146/67)/(1/(I1146*24)/3.6),"")</f>
        <v>1.0528178535214276</v>
      </c>
      <c r="O1146" s="2403" t="s">
        <v>303</v>
      </c>
      <c r="P1146" s="78">
        <f>IFERROR(VLOOKUP(F1146,[1]Trainingsarten!$A$9:$N$84,12,FALSE),"")</f>
        <v>209</v>
      </c>
      <c r="Q1146" s="79" t="s">
        <v>14</v>
      </c>
      <c r="R1146" s="1966">
        <f>IFERROR(VLOOKUP(F1146,[1]Trainingsarten!$A$9:$N$84,14,FALSE),"")</f>
        <v>228.8</v>
      </c>
      <c r="S1146" s="1967">
        <f>IFERROR(L1146/J1146,"")</f>
        <v>1.5</v>
      </c>
      <c r="T1146" s="1885">
        <f>T1145+(K1146-T1145)/7</f>
        <v>48.308089772718304</v>
      </c>
      <c r="U1146" s="1885">
        <f>U1145+(K1146-U1145)/42</f>
        <v>36.249262883829118</v>
      </c>
      <c r="V1146" s="1885">
        <f t="shared" ref="V1146:V1209" si="72">U1145-T1145</f>
        <v>-4.1447460083138807</v>
      </c>
      <c r="W1146" s="82">
        <f t="shared" si="71"/>
        <v>1.3326640579571249</v>
      </c>
    </row>
    <row r="1147" spans="2:23" ht="16" thickBot="1" x14ac:dyDescent="0.25">
      <c r="B1147" s="1742">
        <f>B1140+1</f>
        <v>6</v>
      </c>
      <c r="C1147" s="1935">
        <v>44235</v>
      </c>
      <c r="D1147" s="1744"/>
      <c r="E1147" s="2176"/>
      <c r="F1147" s="1936"/>
      <c r="G1147" s="1937"/>
      <c r="H1147" s="1938" t="str">
        <f>IFERROR(VLOOKUP(F1147,[1]Trainingsarten!$A$9:$K$84,10,FALSE),"")</f>
        <v/>
      </c>
      <c r="I1147" s="1939" t="str">
        <f t="shared" si="70"/>
        <v/>
      </c>
      <c r="J1147" s="1940"/>
      <c r="K1147" s="1941" t="str">
        <f>IFERROR(VLOOKUP(F1147,[1]Trainingsarten!$A$9:$K$84,11,FALSE),"0")</f>
        <v>0</v>
      </c>
      <c r="L1147" s="1942"/>
      <c r="M1147" s="1940"/>
      <c r="N1147" s="1753" t="str">
        <f>IFERROR((L1147/67)/(1/(I1147*24)/3.6),"")</f>
        <v/>
      </c>
      <c r="O1147" s="2401"/>
      <c r="P1147" s="1754" t="str">
        <f>IFERROR(VLOOKUP(F1147,[1]Trainingsarten!$A$9:$N$84,12,FALSE),"")</f>
        <v/>
      </c>
      <c r="Q1147" s="1755" t="s">
        <v>14</v>
      </c>
      <c r="R1147" s="1943" t="str">
        <f>IFERROR(VLOOKUP(F1147,[1]Trainingsarten!$A$9:$N$84,14,FALSE),"")</f>
        <v/>
      </c>
      <c r="S1147" s="1756" t="str">
        <f>IFERROR(L1147/J1147,"")</f>
        <v/>
      </c>
      <c r="T1147" s="1744">
        <f>T1146+(K1147-T1146)/7</f>
        <v>41.406934090901402</v>
      </c>
      <c r="U1147" s="1744">
        <f>U1146+(K1147-U1146)/42</f>
        <v>35.386185196118902</v>
      </c>
      <c r="V1147" s="1744">
        <f t="shared" si="72"/>
        <v>-12.058826888889186</v>
      </c>
      <c r="W1147" s="1927">
        <f t="shared" si="71"/>
        <v>1.1701440508891827</v>
      </c>
    </row>
    <row r="1148" spans="2:23" ht="15" x14ac:dyDescent="0.2">
      <c r="B1148" s="1759" t="s">
        <v>19</v>
      </c>
      <c r="C1148" s="1944">
        <v>44236</v>
      </c>
      <c r="D1148" s="1876"/>
      <c r="E1148" s="2189"/>
      <c r="F1148" s="1879"/>
      <c r="G1148" s="1945"/>
      <c r="H1148" s="1946" t="str">
        <f>IFERROR(VLOOKUP(F1148,[1]Trainingsarten!$A$9:$K$84,10,FALSE),"")</f>
        <v/>
      </c>
      <c r="I1148" s="1947" t="str">
        <f t="shared" si="70"/>
        <v/>
      </c>
      <c r="J1148" s="1948"/>
      <c r="K1148" s="1949" t="str">
        <f>IFERROR(VLOOKUP(F1148,[1]Trainingsarten!$A$9:$K$84,11,FALSE),"0")</f>
        <v>0</v>
      </c>
      <c r="L1148" s="1950"/>
      <c r="M1148" s="1948"/>
      <c r="N1148" s="1816" t="str">
        <f>IFERROR((L1148/67)/(1/(I1148*24)/3.6),"")</f>
        <v/>
      </c>
      <c r="O1148" s="2402"/>
      <c r="P1148" s="1951" t="str">
        <f>IFERROR(VLOOKUP(F1148,[1]Trainingsarten!$A$9:$N$84,12,FALSE),"")</f>
        <v/>
      </c>
      <c r="Q1148" s="1952" t="s">
        <v>14</v>
      </c>
      <c r="R1148" s="1953" t="str">
        <f>IFERROR(VLOOKUP(F1148,[1]Trainingsarten!$A$9:$N$84,14,FALSE),"")</f>
        <v/>
      </c>
      <c r="S1148" s="1877" t="str">
        <f>IFERROR(L1148/J1148,"")</f>
        <v/>
      </c>
      <c r="T1148" s="1876">
        <f>T1147+(K1148-T1147)/7</f>
        <v>35.491657792201202</v>
      </c>
      <c r="U1148" s="1876">
        <f>U1147+(K1148-U1147)/42</f>
        <v>34.543656977163693</v>
      </c>
      <c r="V1148" s="1876">
        <f t="shared" si="72"/>
        <v>-6.0207488947824999</v>
      </c>
      <c r="W1148" s="1954">
        <f t="shared" si="71"/>
        <v>1.0274435568783067</v>
      </c>
    </row>
    <row r="1149" spans="2:23" ht="16" thickBot="1" x14ac:dyDescent="0.25">
      <c r="B1149" s="24">
        <f>SUM(H1147:H1153)</f>
        <v>29.9</v>
      </c>
      <c r="C1149" s="1944">
        <v>44237</v>
      </c>
      <c r="D1149" s="1876">
        <v>21</v>
      </c>
      <c r="E1149" s="2189" t="s">
        <v>33</v>
      </c>
      <c r="F1149" s="1879" t="s">
        <v>270</v>
      </c>
      <c r="G1149" s="1945">
        <v>3.4108796296296297E-2</v>
      </c>
      <c r="H1149" s="1946">
        <v>9.1199999999999992</v>
      </c>
      <c r="I1149" s="1947">
        <f t="shared" si="70"/>
        <v>3.7399995938921381E-3</v>
      </c>
      <c r="J1149" s="1948">
        <v>139</v>
      </c>
      <c r="K1149" s="1949">
        <v>58</v>
      </c>
      <c r="L1149" s="1950">
        <v>218</v>
      </c>
      <c r="M1149" s="1948">
        <v>33</v>
      </c>
      <c r="N1149" s="1816">
        <f>IFERROR((L1149/67)/(1/(I1149*24)/3.6),"")</f>
        <v>1.0513976171772716</v>
      </c>
      <c r="O1149" s="2402" t="s">
        <v>269</v>
      </c>
      <c r="P1149" s="1951">
        <f>IFERROR(VLOOKUP(F1149,[1]Trainingsarten!$A$9:$N$84,12,FALSE),"")</f>
        <v>209</v>
      </c>
      <c r="Q1149" s="1952" t="s">
        <v>14</v>
      </c>
      <c r="R1149" s="1953">
        <f>IFERROR(VLOOKUP(F1149,[1]Trainingsarten!$A$9:$N$84,14,FALSE),"")</f>
        <v>228.8</v>
      </c>
      <c r="S1149" s="1877">
        <f>IFERROR(L1149/J1149,"")</f>
        <v>1.5683453237410072</v>
      </c>
      <c r="T1149" s="1876">
        <f>T1148+(K1149-T1148)/7</f>
        <v>38.707135250458172</v>
      </c>
      <c r="U1149" s="1876">
        <f>U1148+(K1149-U1148)/42</f>
        <v>35.102141334850273</v>
      </c>
      <c r="V1149" s="1876">
        <f t="shared" si="72"/>
        <v>-0.94800081503750988</v>
      </c>
      <c r="W1149" s="1954">
        <f t="shared" si="71"/>
        <v>1.1027001139679411</v>
      </c>
    </row>
    <row r="1150" spans="2:23" ht="15" x14ac:dyDescent="0.2">
      <c r="B1150" s="1955" t="s">
        <v>9</v>
      </c>
      <c r="C1150" s="1944">
        <v>44238</v>
      </c>
      <c r="D1150" s="1876"/>
      <c r="E1150" s="2189"/>
      <c r="F1150" s="1879"/>
      <c r="G1150" s="1945"/>
      <c r="H1150" s="1946" t="str">
        <f>IFERROR(VLOOKUP(F1150,[1]Trainingsarten!$A$9:$K$84,10,FALSE),"")</f>
        <v/>
      </c>
      <c r="I1150" s="1947" t="str">
        <f t="shared" si="70"/>
        <v/>
      </c>
      <c r="J1150" s="1948"/>
      <c r="K1150" s="1949" t="str">
        <f>IFERROR(VLOOKUP(F1150,[1]Trainingsarten!$A$9:$K$84,11,FALSE),"0")</f>
        <v>0</v>
      </c>
      <c r="L1150" s="1950"/>
      <c r="M1150" s="1948"/>
      <c r="N1150" s="1816" t="str">
        <f>IFERROR((L1150/67)/(1/(I1150*24)/3.6),"")</f>
        <v/>
      </c>
      <c r="O1150" s="2402"/>
      <c r="P1150" s="1951" t="str">
        <f>IFERROR(VLOOKUP(F1150,[1]Trainingsarten!$A$9:$N$84,12,FALSE),"")</f>
        <v/>
      </c>
      <c r="Q1150" s="1952" t="s">
        <v>14</v>
      </c>
      <c r="R1150" s="1953" t="str">
        <f>IFERROR(VLOOKUP(F1150,[1]Trainingsarten!$A$9:$N$84,14,FALSE),"")</f>
        <v/>
      </c>
      <c r="S1150" s="1877" t="str">
        <f>IFERROR(L1150/J1150,"")</f>
        <v/>
      </c>
      <c r="T1150" s="1876">
        <f>T1149+(K1150-T1149)/7</f>
        <v>33.17754450039272</v>
      </c>
      <c r="U1150" s="1876">
        <f>U1149+(K1150-U1149)/42</f>
        <v>34.266376064972889</v>
      </c>
      <c r="V1150" s="1876">
        <f t="shared" si="72"/>
        <v>-3.6049939156078992</v>
      </c>
      <c r="W1150" s="1954">
        <f t="shared" si="71"/>
        <v>0.96822449031331403</v>
      </c>
    </row>
    <row r="1151" spans="2:23" ht="16" thickBot="1" x14ac:dyDescent="0.25">
      <c r="B1151" s="1956">
        <f>SUM(K1147:K1153)</f>
        <v>190</v>
      </c>
      <c r="C1151" s="1944">
        <v>44239</v>
      </c>
      <c r="D1151" s="1876">
        <v>22</v>
      </c>
      <c r="E1151" s="2189" t="s">
        <v>33</v>
      </c>
      <c r="F1151" s="1879" t="s">
        <v>271</v>
      </c>
      <c r="G1151" s="1945">
        <v>3.9733796296296302E-2</v>
      </c>
      <c r="H1151" s="1946">
        <v>10.220000000000001</v>
      </c>
      <c r="I1151" s="1947">
        <f t="shared" si="70"/>
        <v>3.8878469957237083E-3</v>
      </c>
      <c r="J1151" s="1948">
        <v>144</v>
      </c>
      <c r="K1151" s="1949">
        <v>64</v>
      </c>
      <c r="L1151" s="1950">
        <v>211</v>
      </c>
      <c r="M1151" s="1948">
        <v>31</v>
      </c>
      <c r="N1151" s="1816">
        <f>IFERROR((L1151/67)/(1/(I1151*24)/3.6),"")</f>
        <v>1.057865759266291</v>
      </c>
      <c r="O1151" s="2402" t="s">
        <v>295</v>
      </c>
      <c r="P1151" s="1951">
        <f>IFERROR(VLOOKUP(F1151,[1]Trainingsarten!$A$9:$N$84,12,FALSE),"")</f>
        <v>209</v>
      </c>
      <c r="Q1151" s="1952" t="s">
        <v>14</v>
      </c>
      <c r="R1151" s="1953">
        <f>IFERROR(VLOOKUP(F1151,[1]Trainingsarten!$A$9:$N$84,14,FALSE),"")</f>
        <v>228.8</v>
      </c>
      <c r="S1151" s="1877">
        <f>IFERROR(L1151/J1151,"")</f>
        <v>1.4652777777777777</v>
      </c>
      <c r="T1151" s="1876">
        <f>T1150+(K1151-T1150)/7</f>
        <v>37.580752428908049</v>
      </c>
      <c r="U1151" s="1876">
        <f>U1150+(K1151-U1150)/42</f>
        <v>34.974319491997342</v>
      </c>
      <c r="V1151" s="1876">
        <f t="shared" si="72"/>
        <v>1.0888315645801683</v>
      </c>
      <c r="W1151" s="1954">
        <f t="shared" si="71"/>
        <v>1.0745241930298914</v>
      </c>
    </row>
    <row r="1152" spans="2:23" ht="15" x14ac:dyDescent="0.2">
      <c r="B1152" s="1957" t="s">
        <v>20</v>
      </c>
      <c r="C1152" s="1944">
        <v>44240</v>
      </c>
      <c r="D1152" s="1876"/>
      <c r="E1152" s="2189"/>
      <c r="F1152" s="1879"/>
      <c r="G1152" s="1945"/>
      <c r="H1152" s="1946" t="str">
        <f>IFERROR(VLOOKUP(F1152,[1]Trainingsarten!$A$9:$K$84,10,FALSE),"")</f>
        <v/>
      </c>
      <c r="I1152" s="1947" t="str">
        <f t="shared" si="70"/>
        <v/>
      </c>
      <c r="J1152" s="1948"/>
      <c r="K1152" s="1949" t="str">
        <f>IFERROR(VLOOKUP(F1152,[1]Trainingsarten!$A$9:$K$84,11,FALSE),"0")</f>
        <v>0</v>
      </c>
      <c r="L1152" s="1950"/>
      <c r="M1152" s="1948"/>
      <c r="N1152" s="1816" t="str">
        <f>IFERROR((L1152/67)/(1/(I1152*24)/3.6),"")</f>
        <v/>
      </c>
      <c r="O1152" s="2402"/>
      <c r="P1152" s="1951" t="str">
        <f>IFERROR(VLOOKUP(F1152,[1]Trainingsarten!$A$9:$N$84,12,FALSE),"")</f>
        <v/>
      </c>
      <c r="Q1152" s="1952" t="s">
        <v>14</v>
      </c>
      <c r="R1152" s="1953" t="str">
        <f>IFERROR(VLOOKUP(F1152,[1]Trainingsarten!$A$9:$N$84,14,FALSE),"")</f>
        <v/>
      </c>
      <c r="S1152" s="1877" t="str">
        <f>IFERROR(L1152/J1152,"")</f>
        <v/>
      </c>
      <c r="T1152" s="1876">
        <f>T1151+(K1152-T1151)/7</f>
        <v>32.212073510492615</v>
      </c>
      <c r="U1152" s="1876">
        <f>U1151+(K1152-U1151)/42</f>
        <v>34.141597599330737</v>
      </c>
      <c r="V1152" s="1876">
        <f t="shared" si="72"/>
        <v>-2.6064329369107071</v>
      </c>
      <c r="W1152" s="1954">
        <f t="shared" si="71"/>
        <v>0.94348465729453901</v>
      </c>
    </row>
    <row r="1153" spans="2:23" ht="16" thickBot="1" x14ac:dyDescent="0.25">
      <c r="B1153" s="1958">
        <f>AVERAGE(W1147:W1153)</f>
        <v>1.0506476540187188</v>
      </c>
      <c r="C1153" s="1968">
        <v>44241</v>
      </c>
      <c r="D1153" s="1818">
        <v>23</v>
      </c>
      <c r="E1153" s="2180" t="s">
        <v>33</v>
      </c>
      <c r="F1153" s="1846" t="s">
        <v>271</v>
      </c>
      <c r="G1153" s="1969">
        <v>3.9444444444444442E-2</v>
      </c>
      <c r="H1153" s="1970">
        <v>10.56</v>
      </c>
      <c r="I1153" s="1971">
        <f t="shared" si="70"/>
        <v>3.7352693602693597E-3</v>
      </c>
      <c r="J1153" s="1862">
        <v>139</v>
      </c>
      <c r="K1153" s="1972">
        <v>68</v>
      </c>
      <c r="L1153" s="1973">
        <v>218</v>
      </c>
      <c r="M1153" s="1862">
        <v>30</v>
      </c>
      <c r="N1153" s="1826">
        <f>IFERROR((L1153/67)/(1/(I1153*24)/3.6),"")</f>
        <v>1.050067842605156</v>
      </c>
      <c r="O1153" s="2404" t="s">
        <v>303</v>
      </c>
      <c r="P1153" s="1974">
        <f>IFERROR(VLOOKUP(F1153,[1]Trainingsarten!$A$9:$N$84,12,FALSE),"")</f>
        <v>209</v>
      </c>
      <c r="Q1153" s="1975" t="s">
        <v>14</v>
      </c>
      <c r="R1153" s="1976">
        <f>IFERROR(VLOOKUP(F1153,[1]Trainingsarten!$A$9:$N$84,14,FALSE),"")</f>
        <v>228.8</v>
      </c>
      <c r="S1153" s="1827">
        <f>IFERROR(L1153/J1153,"")</f>
        <v>1.5683453237410072</v>
      </c>
      <c r="T1153" s="1818">
        <f>T1152+(K1153-T1152)/7</f>
        <v>37.324634437565102</v>
      </c>
      <c r="U1153" s="1818">
        <f>U1152+(K1153-U1152)/42</f>
        <v>34.947750037441907</v>
      </c>
      <c r="V1153" s="1818">
        <f t="shared" si="72"/>
        <v>1.9295240888381215</v>
      </c>
      <c r="W1153" s="1977">
        <f t="shared" si="71"/>
        <v>1.0680125157578579</v>
      </c>
    </row>
    <row r="1154" spans="2:23" ht="16" thickBot="1" x14ac:dyDescent="0.25">
      <c r="B1154" s="1742">
        <f>B1147+1</f>
        <v>7</v>
      </c>
      <c r="C1154" s="1978">
        <v>44242</v>
      </c>
      <c r="D1154" s="50"/>
      <c r="E1154" s="2101"/>
      <c r="F1154" s="1936"/>
      <c r="G1154" s="1979"/>
      <c r="H1154" s="1980" t="str">
        <f>IFERROR(VLOOKUP(F1154,[1]Trainingsarten!$A$9:$K$84,10,FALSE),"")</f>
        <v/>
      </c>
      <c r="I1154" s="1981" t="str">
        <f t="shared" si="70"/>
        <v/>
      </c>
      <c r="J1154" s="506"/>
      <c r="K1154" s="1982" t="str">
        <f>IFERROR(VLOOKUP(F1154,[1]Trainingsarten!$A$9:$K$84,11,FALSE),"0")</f>
        <v>0</v>
      </c>
      <c r="L1154" s="1983"/>
      <c r="M1154" s="506"/>
      <c r="N1154" s="59" t="str">
        <f>IFERROR((L1154/67)/(1/(I1154*24)/3.6),"")</f>
        <v/>
      </c>
      <c r="O1154" s="2405"/>
      <c r="P1154" s="319" t="str">
        <f>IFERROR(VLOOKUP(F1154,[1]Trainingsarten!$A$9:$N$84,12,FALSE),"")</f>
        <v/>
      </c>
      <c r="Q1154" s="61" t="s">
        <v>14</v>
      </c>
      <c r="R1154" s="1984" t="str">
        <f>IFERROR(VLOOKUP(F1154,[1]Trainingsarten!$A$9:$N$84,14,FALSE),"")</f>
        <v/>
      </c>
      <c r="S1154" s="1898" t="str">
        <f>IFERROR(L1154/J1154,"")</f>
        <v/>
      </c>
      <c r="T1154" s="50">
        <f>T1153+(K1154-T1153)/7</f>
        <v>31.992543803627228</v>
      </c>
      <c r="U1154" s="50">
        <f>U1153+(K1154-U1153)/42</f>
        <v>34.115660750836149</v>
      </c>
      <c r="V1154" s="50">
        <f t="shared" si="72"/>
        <v>-2.3768844001231955</v>
      </c>
      <c r="W1154" s="322">
        <f t="shared" si="71"/>
        <v>0.93776708700689948</v>
      </c>
    </row>
    <row r="1155" spans="2:23" ht="15" x14ac:dyDescent="0.2">
      <c r="B1155" s="1759" t="s">
        <v>19</v>
      </c>
      <c r="C1155" s="1944">
        <v>44243</v>
      </c>
      <c r="D1155" s="1876">
        <v>24</v>
      </c>
      <c r="E1155" s="2189" t="s">
        <v>33</v>
      </c>
      <c r="F1155" s="1879" t="s">
        <v>271</v>
      </c>
      <c r="G1155" s="1945">
        <v>3.9583333333333331E-2</v>
      </c>
      <c r="H1155" s="1946">
        <v>10.55</v>
      </c>
      <c r="I1155" s="1947">
        <f t="shared" si="70"/>
        <v>3.7519747235387041E-3</v>
      </c>
      <c r="J1155" s="1948">
        <v>140</v>
      </c>
      <c r="K1155" s="1949">
        <v>68</v>
      </c>
      <c r="L1155" s="1950">
        <v>218</v>
      </c>
      <c r="M1155" s="1948">
        <v>29</v>
      </c>
      <c r="N1155" s="1816">
        <f>IFERROR((L1155/67)/(1/(I1155*24)/3.6),"")</f>
        <v>1.0547640942208389</v>
      </c>
      <c r="O1155" s="2402" t="s">
        <v>269</v>
      </c>
      <c r="P1155" s="1951">
        <f>IFERROR(VLOOKUP(F1155,[1]Trainingsarten!$A$9:$N$84,12,FALSE),"")</f>
        <v>209</v>
      </c>
      <c r="Q1155" s="1952" t="s">
        <v>14</v>
      </c>
      <c r="R1155" s="1953">
        <f>IFERROR(VLOOKUP(F1155,[1]Trainingsarten!$A$9:$N$84,14,FALSE),"")</f>
        <v>228.8</v>
      </c>
      <c r="S1155" s="1877">
        <f>IFERROR(L1155/J1155,"")</f>
        <v>1.5571428571428572</v>
      </c>
      <c r="T1155" s="1876">
        <f>T1154+(K1155-T1154)/7</f>
        <v>37.136466117394768</v>
      </c>
      <c r="U1155" s="1876">
        <f>U1154+(K1155-U1154)/42</f>
        <v>34.9224307329591</v>
      </c>
      <c r="V1155" s="1876">
        <f t="shared" si="72"/>
        <v>2.1231169472089206</v>
      </c>
      <c r="W1155" s="1954">
        <f t="shared" si="71"/>
        <v>1.0633986620623777</v>
      </c>
    </row>
    <row r="1156" spans="2:23" ht="16" thickBot="1" x14ac:dyDescent="0.25">
      <c r="B1156" s="24">
        <f>SUM(H1154:H1160)</f>
        <v>48.379999999999995</v>
      </c>
      <c r="C1156" s="1944">
        <v>44244</v>
      </c>
      <c r="D1156" s="1876">
        <v>25</v>
      </c>
      <c r="E1156" s="2189" t="s">
        <v>33</v>
      </c>
      <c r="F1156" s="1879" t="s">
        <v>307</v>
      </c>
      <c r="G1156" s="1945">
        <v>4.6643518518518522E-2</v>
      </c>
      <c r="H1156" s="1946">
        <v>12.45</v>
      </c>
      <c r="I1156" s="1947">
        <f t="shared" si="70"/>
        <v>3.7464673508850218E-3</v>
      </c>
      <c r="J1156" s="1948">
        <v>148</v>
      </c>
      <c r="K1156" s="1949">
        <v>92</v>
      </c>
      <c r="L1156" s="1950">
        <v>211</v>
      </c>
      <c r="M1156" s="1948">
        <v>28</v>
      </c>
      <c r="N1156" s="1816">
        <f>IFERROR((L1156/67)/(1/(I1156*24)/3.6),"")</f>
        <v>1.01939699094887</v>
      </c>
      <c r="O1156" s="2402" t="s">
        <v>304</v>
      </c>
      <c r="P1156" s="1951">
        <f>IFERROR(VLOOKUP(F1156,[1]Trainingsarten!$A$9:$N$84,12,FALSE),"")</f>
        <v>274</v>
      </c>
      <c r="Q1156" s="1952" t="s">
        <v>14</v>
      </c>
      <c r="R1156" s="1953">
        <f>IFERROR(VLOOKUP(F1156,[1]Trainingsarten!$A$9:$N$84,14,FALSE),"")</f>
        <v>299</v>
      </c>
      <c r="S1156" s="1877">
        <f>IFERROR(L1156/J1156,"")</f>
        <v>1.4256756756756757</v>
      </c>
      <c r="T1156" s="1876">
        <f>T1155+(K1156-T1155)/7</f>
        <v>44.974113814909799</v>
      </c>
      <c r="U1156" s="1876">
        <f>U1155+(K1156-U1155)/42</f>
        <v>36.281420477412453</v>
      </c>
      <c r="V1156" s="1876">
        <f t="shared" si="72"/>
        <v>-2.2140353844356682</v>
      </c>
      <c r="W1156" s="1954">
        <f t="shared" si="71"/>
        <v>1.2395907663788719</v>
      </c>
    </row>
    <row r="1157" spans="2:23" ht="15" x14ac:dyDescent="0.2">
      <c r="B1157" s="1955" t="s">
        <v>9</v>
      </c>
      <c r="C1157" s="1944">
        <v>44245</v>
      </c>
      <c r="D1157" s="1876">
        <v>26</v>
      </c>
      <c r="E1157" s="2189" t="s">
        <v>33</v>
      </c>
      <c r="F1157" s="1879" t="s">
        <v>279</v>
      </c>
      <c r="G1157" s="1945">
        <v>3.3958333333333333E-2</v>
      </c>
      <c r="H1157" s="1946">
        <v>8.11</v>
      </c>
      <c r="I1157" s="1947">
        <f t="shared" si="70"/>
        <v>4.1872174270448006E-3</v>
      </c>
      <c r="J1157" s="1948">
        <v>135</v>
      </c>
      <c r="K1157" s="1949">
        <v>47</v>
      </c>
      <c r="L1157" s="1950">
        <v>196</v>
      </c>
      <c r="M1157" s="1948">
        <v>18</v>
      </c>
      <c r="N1157" s="1816">
        <f>IFERROR((L1157/67)/(1/(I1157*24)/3.6),"")</f>
        <v>1.0583285790529473</v>
      </c>
      <c r="O1157" s="2402" t="s">
        <v>295</v>
      </c>
      <c r="P1157" s="1951">
        <f>IFERROR(VLOOKUP(F1157,[1]Trainingsarten!$A$9:$N$84,12,FALSE),"")</f>
        <v>182</v>
      </c>
      <c r="Q1157" s="1952" t="s">
        <v>14</v>
      </c>
      <c r="R1157" s="1953">
        <f>IFERROR(VLOOKUP(F1157,[1]Trainingsarten!$A$9:$N$84,14,FALSE),"")</f>
        <v>208</v>
      </c>
      <c r="S1157" s="1877">
        <f>IFERROR(L1157/J1157,"")</f>
        <v>1.4518518518518519</v>
      </c>
      <c r="T1157" s="1876">
        <f>T1156+(K1157-T1156)/7</f>
        <v>45.263526127065539</v>
      </c>
      <c r="U1157" s="1876">
        <f>U1156+(K1157-U1156)/42</f>
        <v>36.536624751759774</v>
      </c>
      <c r="V1157" s="1876">
        <f t="shared" si="72"/>
        <v>-8.6926933374973459</v>
      </c>
      <c r="W1157" s="1954">
        <f t="shared" si="71"/>
        <v>1.2388535184790279</v>
      </c>
    </row>
    <row r="1158" spans="2:23" ht="16" thickBot="1" x14ac:dyDescent="0.25">
      <c r="B1158" s="1956">
        <f>SUM(K1154:K1160)</f>
        <v>310</v>
      </c>
      <c r="C1158" s="1944">
        <v>44246</v>
      </c>
      <c r="D1158" s="1876"/>
      <c r="E1158" s="2189"/>
      <c r="F1158" s="1879"/>
      <c r="G1158" s="1945"/>
      <c r="H1158" s="1946" t="str">
        <f>IFERROR(VLOOKUP(F1158,[1]Trainingsarten!$A$9:$K$84,10,FALSE),"")</f>
        <v/>
      </c>
      <c r="I1158" s="1947" t="str">
        <f t="shared" si="70"/>
        <v/>
      </c>
      <c r="J1158" s="1948"/>
      <c r="K1158" s="1949" t="str">
        <f>IFERROR(VLOOKUP(F1158,[1]Trainingsarten!$A$9:$K$84,11,FALSE),"0")</f>
        <v>0</v>
      </c>
      <c r="L1158" s="1950"/>
      <c r="M1158" s="1948"/>
      <c r="N1158" s="1816" t="str">
        <f>IFERROR((L1158/67)/(1/(I1158*24)/3.6),"")</f>
        <v/>
      </c>
      <c r="O1158" s="2402"/>
      <c r="P1158" s="1951" t="str">
        <f>IFERROR(VLOOKUP(F1158,[1]Trainingsarten!$A$9:$N$84,12,FALSE),"")</f>
        <v/>
      </c>
      <c r="Q1158" s="1952" t="s">
        <v>14</v>
      </c>
      <c r="R1158" s="1953" t="str">
        <f>IFERROR(VLOOKUP(F1158,[1]Trainingsarten!$A$9:$N$84,14,FALSE),"")</f>
        <v/>
      </c>
      <c r="S1158" s="1877" t="str">
        <f>IFERROR(L1158/J1158,"")</f>
        <v/>
      </c>
      <c r="T1158" s="1876">
        <f>T1157+(K1158-T1157)/7</f>
        <v>38.79730810891332</v>
      </c>
      <c r="U1158" s="1876">
        <f>U1157+(K1158-U1157)/42</f>
        <v>35.666705114813112</v>
      </c>
      <c r="V1158" s="1876">
        <f t="shared" si="72"/>
        <v>-8.7269013753057649</v>
      </c>
      <c r="W1158" s="1954">
        <f t="shared" si="71"/>
        <v>1.0877738211035368</v>
      </c>
    </row>
    <row r="1159" spans="2:23" ht="15" x14ac:dyDescent="0.2">
      <c r="B1159" s="1957" t="s">
        <v>20</v>
      </c>
      <c r="C1159" s="1944">
        <v>44247</v>
      </c>
      <c r="D1159" s="1876">
        <v>27</v>
      </c>
      <c r="E1159" s="2189" t="s">
        <v>281</v>
      </c>
      <c r="F1159" s="1879" t="s">
        <v>308</v>
      </c>
      <c r="G1159" s="1945">
        <v>6.9606481481481478E-2</v>
      </c>
      <c r="H1159" s="1946">
        <v>17.27</v>
      </c>
      <c r="I1159" s="1947">
        <f t="shared" si="70"/>
        <v>4.0304853202942376E-3</v>
      </c>
      <c r="J1159" s="1948">
        <v>134</v>
      </c>
      <c r="K1159" s="1949">
        <v>103</v>
      </c>
      <c r="L1159" s="1950">
        <v>201</v>
      </c>
      <c r="M1159" s="1948">
        <v>65</v>
      </c>
      <c r="N1159" s="1816">
        <f>IFERROR((L1159/67)/(1/(I1159*24)/3.6),"")</f>
        <v>1.0447017950202664</v>
      </c>
      <c r="O1159" s="2402" t="s">
        <v>287</v>
      </c>
      <c r="P1159" s="1951">
        <f>IFERROR(VLOOKUP(F1159,[1]Trainingsarten!$A$9:$N$84,12,FALSE),"")</f>
        <v>209</v>
      </c>
      <c r="Q1159" s="1952" t="s">
        <v>14</v>
      </c>
      <c r="R1159" s="1953">
        <f>IFERROR(VLOOKUP(F1159,[1]Trainingsarten!$A$9:$N$84,14,FALSE),"")</f>
        <v>228.8</v>
      </c>
      <c r="S1159" s="1877">
        <f>IFERROR(L1159/J1159,"")</f>
        <v>1.5</v>
      </c>
      <c r="T1159" s="1876">
        <f>T1158+(K1159-T1158)/7</f>
        <v>47.969121236211421</v>
      </c>
      <c r="U1159" s="1876">
        <f>U1158+(K1159-U1158)/42</f>
        <v>37.26987880255566</v>
      </c>
      <c r="V1159" s="1876">
        <f t="shared" si="72"/>
        <v>-3.130602994100208</v>
      </c>
      <c r="W1159" s="1954">
        <f t="shared" si="71"/>
        <v>1.2870747847165549</v>
      </c>
    </row>
    <row r="1160" spans="2:23" ht="16" thickBot="1" x14ac:dyDescent="0.25">
      <c r="B1160" s="1958">
        <f>AVERAGE(W1154:W1160)</f>
        <v>1.140653297837749</v>
      </c>
      <c r="C1160" s="1959">
        <v>44248</v>
      </c>
      <c r="D1160" s="1885"/>
      <c r="E1160" s="2196"/>
      <c r="F1160" s="1846"/>
      <c r="G1160" s="1961"/>
      <c r="H1160" s="1962" t="str">
        <f>IFERROR(VLOOKUP(F1160,[1]Trainingsarten!$A$9:$K$84,10,FALSE),"")</f>
        <v/>
      </c>
      <c r="I1160" s="1963" t="str">
        <f t="shared" si="70"/>
        <v/>
      </c>
      <c r="J1160" s="1964"/>
      <c r="K1160" s="1965" t="str">
        <f>IFERROR(VLOOKUP(F1160,[1]Trainingsarten!$A$9:$K$84,11,FALSE),"0")</f>
        <v>0</v>
      </c>
      <c r="L1160" s="1859"/>
      <c r="M1160" s="1964"/>
      <c r="N1160" s="1843" t="str">
        <f>IFERROR((L1160/67)/(1/(I1160*24)/3.6),"")</f>
        <v/>
      </c>
      <c r="O1160" s="2403"/>
      <c r="P1160" s="78" t="str">
        <f>IFERROR(VLOOKUP(F1160,[1]Trainingsarten!$A$9:$N$84,12,FALSE),"")</f>
        <v/>
      </c>
      <c r="Q1160" s="79" t="s">
        <v>14</v>
      </c>
      <c r="R1160" s="1966" t="str">
        <f>IFERROR(VLOOKUP(F1160,[1]Trainingsarten!$A$9:$N$84,14,FALSE),"")</f>
        <v/>
      </c>
      <c r="S1160" s="1967" t="str">
        <f>IFERROR(L1160/J1160,"")</f>
        <v/>
      </c>
      <c r="T1160" s="1885">
        <f>T1159+(K1160-T1159)/7</f>
        <v>41.116389631038359</v>
      </c>
      <c r="U1160" s="1885">
        <f>U1159+(K1160-U1159)/42</f>
        <v>36.382500735828145</v>
      </c>
      <c r="V1160" s="1885">
        <f t="shared" si="72"/>
        <v>-10.699242433655762</v>
      </c>
      <c r="W1160" s="82">
        <f t="shared" si="71"/>
        <v>1.1301144451169749</v>
      </c>
    </row>
    <row r="1161" spans="2:23" ht="16" thickBot="1" x14ac:dyDescent="0.25">
      <c r="B1161" s="1742">
        <f>B1154+1</f>
        <v>8</v>
      </c>
      <c r="C1161" s="1935">
        <v>44249</v>
      </c>
      <c r="D1161" s="1744">
        <v>28</v>
      </c>
      <c r="E1161" s="2176" t="s">
        <v>33</v>
      </c>
      <c r="F1161" s="1936" t="s">
        <v>276</v>
      </c>
      <c r="G1161" s="1937">
        <v>3.9189814814814809E-2</v>
      </c>
      <c r="H1161" s="1938">
        <v>10.32</v>
      </c>
      <c r="I1161" s="1939">
        <f t="shared" si="70"/>
        <v>3.797462675854148E-3</v>
      </c>
      <c r="J1161" s="1940">
        <v>138</v>
      </c>
      <c r="K1161" s="1941">
        <v>65</v>
      </c>
      <c r="L1161" s="1942">
        <v>214</v>
      </c>
      <c r="M1161" s="1940">
        <v>27</v>
      </c>
      <c r="N1161" s="1753">
        <f>IFERROR((L1161/67)/(1/(I1161*24)/3.6),"")</f>
        <v>1.0479636700219828</v>
      </c>
      <c r="O1161" s="2401" t="s">
        <v>303</v>
      </c>
      <c r="P1161" s="1754">
        <f>IFERROR(VLOOKUP(F1161,[1]Trainingsarten!$A$9:$N$84,12,FALSE),"")</f>
        <v>209</v>
      </c>
      <c r="Q1161" s="1755" t="s">
        <v>14</v>
      </c>
      <c r="R1161" s="1943">
        <f>IFERROR(VLOOKUP(F1161,[1]Trainingsarten!$A$9:$N$84,14,FALSE),"")</f>
        <v>228.8</v>
      </c>
      <c r="S1161" s="1756">
        <f>IFERROR(L1161/J1161,"")</f>
        <v>1.5507246376811594</v>
      </c>
      <c r="T1161" s="1744">
        <f>T1160+(K1161-T1160)/7</f>
        <v>44.52833396946145</v>
      </c>
      <c r="U1161" s="1744">
        <f>U1160+(K1161-U1160)/42</f>
        <v>37.063869765927478</v>
      </c>
      <c r="V1161" s="1744">
        <f t="shared" si="72"/>
        <v>-4.7338888952102138</v>
      </c>
      <c r="W1161" s="1927">
        <f t="shared" si="71"/>
        <v>1.2013946263753601</v>
      </c>
    </row>
    <row r="1162" spans="2:23" ht="15" x14ac:dyDescent="0.2">
      <c r="B1162" s="1759" t="s">
        <v>19</v>
      </c>
      <c r="C1162" s="1944">
        <v>44250</v>
      </c>
      <c r="D1162" s="1876"/>
      <c r="E1162" s="2189"/>
      <c r="F1162" s="1879"/>
      <c r="G1162" s="1945"/>
      <c r="H1162" s="1946" t="str">
        <f>IFERROR(VLOOKUP(F1162,[1]Trainingsarten!$A$9:$K$84,10,FALSE),"")</f>
        <v/>
      </c>
      <c r="I1162" s="1947" t="str">
        <f t="shared" si="70"/>
        <v/>
      </c>
      <c r="J1162" s="1948"/>
      <c r="K1162" s="1949" t="str">
        <f>IFERROR(VLOOKUP(F1162,[1]Trainingsarten!$A$9:$K$84,11,FALSE),"0")</f>
        <v>0</v>
      </c>
      <c r="L1162" s="1950"/>
      <c r="M1162" s="1948"/>
      <c r="N1162" s="1816" t="str">
        <f>IFERROR((L1162/67)/(1/(I1162*24)/3.6),"")</f>
        <v/>
      </c>
      <c r="O1162" s="2402"/>
      <c r="P1162" s="1951" t="str">
        <f>IFERROR(VLOOKUP(F1162,[1]Trainingsarten!$A$9:$N$84,12,FALSE),"")</f>
        <v/>
      </c>
      <c r="Q1162" s="1952" t="s">
        <v>14</v>
      </c>
      <c r="R1162" s="1953" t="str">
        <f>IFERROR(VLOOKUP(F1162,[1]Trainingsarten!$A$9:$N$84,14,FALSE),"")</f>
        <v/>
      </c>
      <c r="S1162" s="1877" t="str">
        <f>IFERROR(L1162/J1162,"")</f>
        <v/>
      </c>
      <c r="T1162" s="1876">
        <f>T1161+(K1162-T1161)/7</f>
        <v>38.167143402395531</v>
      </c>
      <c r="U1162" s="1876">
        <f>U1161+(K1162-U1161)/42</f>
        <v>36.181396676262537</v>
      </c>
      <c r="V1162" s="1876">
        <f t="shared" si="72"/>
        <v>-7.4644642035339714</v>
      </c>
      <c r="W1162" s="1954">
        <f t="shared" si="71"/>
        <v>1.0548830865734871</v>
      </c>
    </row>
    <row r="1163" spans="2:23" ht="16" thickBot="1" x14ac:dyDescent="0.25">
      <c r="B1163" s="24">
        <f>SUM(H1161:H1167)</f>
        <v>50.81</v>
      </c>
      <c r="C1163" s="1944">
        <v>44251</v>
      </c>
      <c r="D1163" s="1876">
        <v>29</v>
      </c>
      <c r="E1163" s="2189" t="s">
        <v>33</v>
      </c>
      <c r="F1163" s="1879" t="s">
        <v>309</v>
      </c>
      <c r="G1163" s="1945">
        <v>3.9872685185185185E-2</v>
      </c>
      <c r="H1163" s="1946">
        <v>11.47</v>
      </c>
      <c r="I1163" s="1947">
        <f t="shared" si="70"/>
        <v>3.4762585165810968E-3</v>
      </c>
      <c r="J1163" s="1948">
        <v>150</v>
      </c>
      <c r="K1163" s="1949">
        <v>83</v>
      </c>
      <c r="L1163" s="1950">
        <v>228</v>
      </c>
      <c r="M1163" s="1948">
        <v>30</v>
      </c>
      <c r="N1163" s="1816">
        <f>IFERROR((L1163/67)/(1/(I1163*24)/3.6),"")</f>
        <v>1.0220822652214083</v>
      </c>
      <c r="O1163" s="2402" t="s">
        <v>304</v>
      </c>
      <c r="P1163" s="1951">
        <f>IFERROR(VLOOKUP(F1163,[1]Trainingsarten!$A$9:$N$84,12,FALSE),"")</f>
        <v>248</v>
      </c>
      <c r="Q1163" s="1952" t="s">
        <v>14</v>
      </c>
      <c r="R1163" s="1953">
        <f>IFERROR(VLOOKUP(F1163,[1]Trainingsarten!$A$9:$N$84,14,FALSE),"")</f>
        <v>273</v>
      </c>
      <c r="S1163" s="1877">
        <f>IFERROR(L1163/J1163,"")</f>
        <v>1.52</v>
      </c>
      <c r="T1163" s="1876">
        <f>T1162+(K1163-T1162)/7</f>
        <v>44.57183720205331</v>
      </c>
      <c r="U1163" s="1876">
        <f>U1162+(K1163-U1162)/42</f>
        <v>37.296125326827713</v>
      </c>
      <c r="V1163" s="1876">
        <f t="shared" si="72"/>
        <v>-1.9857467261329944</v>
      </c>
      <c r="W1163" s="1954">
        <f t="shared" si="71"/>
        <v>1.195079564203203</v>
      </c>
    </row>
    <row r="1164" spans="2:23" ht="15" x14ac:dyDescent="0.2">
      <c r="B1164" s="1955" t="s">
        <v>9</v>
      </c>
      <c r="C1164" s="1944">
        <v>44252</v>
      </c>
      <c r="D1164" s="1876">
        <v>30</v>
      </c>
      <c r="E1164" s="2189" t="s">
        <v>33</v>
      </c>
      <c r="F1164" s="1879" t="s">
        <v>279</v>
      </c>
      <c r="G1164" s="1945">
        <v>3.7430555555555557E-2</v>
      </c>
      <c r="H1164" s="1946">
        <v>9.39</v>
      </c>
      <c r="I1164" s="1947">
        <f t="shared" ref="I1164:I1227" si="73">IFERROR(G1164/H1164,"")</f>
        <v>3.986214649153946E-3</v>
      </c>
      <c r="J1164" s="1948">
        <v>130</v>
      </c>
      <c r="K1164" s="1949">
        <v>57</v>
      </c>
      <c r="L1164" s="1950">
        <v>205</v>
      </c>
      <c r="M1164" s="1948">
        <v>32</v>
      </c>
      <c r="N1164" s="1816">
        <f>IFERROR((L1164/67)/(1/(I1164*24)/3.6),"")</f>
        <v>1.0537885651614134</v>
      </c>
      <c r="O1164" s="2402" t="s">
        <v>295</v>
      </c>
      <c r="P1164" s="1951">
        <f>IFERROR(VLOOKUP(F1164,[1]Trainingsarten!$A$9:$N$84,12,FALSE),"")</f>
        <v>182</v>
      </c>
      <c r="Q1164" s="1952" t="s">
        <v>14</v>
      </c>
      <c r="R1164" s="1953">
        <f>IFERROR(VLOOKUP(F1164,[1]Trainingsarten!$A$9:$N$84,14,FALSE),"")</f>
        <v>208</v>
      </c>
      <c r="S1164" s="1877">
        <f>IFERROR(L1164/J1164,"")</f>
        <v>1.5769230769230769</v>
      </c>
      <c r="T1164" s="1876">
        <f>T1163+(K1164-T1163)/7</f>
        <v>46.34728903033141</v>
      </c>
      <c r="U1164" s="1876">
        <f>U1163+(K1164-U1163)/42</f>
        <v>37.765265199998481</v>
      </c>
      <c r="V1164" s="1876">
        <f t="shared" si="72"/>
        <v>-7.2757118752255963</v>
      </c>
      <c r="W1164" s="1954">
        <f t="shared" si="71"/>
        <v>1.2272464865501136</v>
      </c>
    </row>
    <row r="1165" spans="2:23" ht="16" thickBot="1" x14ac:dyDescent="0.25">
      <c r="B1165" s="1956">
        <f>SUM(K1161:K1167)</f>
        <v>329</v>
      </c>
      <c r="C1165" s="1944">
        <v>44253</v>
      </c>
      <c r="D1165" s="1876"/>
      <c r="E1165" s="2189"/>
      <c r="F1165" s="1879"/>
      <c r="G1165" s="1945"/>
      <c r="H1165" s="1946" t="str">
        <f>IFERROR(VLOOKUP(F1165,[1]Trainingsarten!$A$9:$K$84,10,FALSE),"")</f>
        <v/>
      </c>
      <c r="I1165" s="1947" t="str">
        <f t="shared" si="73"/>
        <v/>
      </c>
      <c r="J1165" s="1948"/>
      <c r="K1165" s="1949" t="str">
        <f>IFERROR(VLOOKUP(F1165,[1]Trainingsarten!$A$9:$K$84,11,FALSE),"0")</f>
        <v>0</v>
      </c>
      <c r="L1165" s="1950"/>
      <c r="M1165" s="1948"/>
      <c r="N1165" s="1816" t="str">
        <f>IFERROR((L1165/67)/(1/(I1165*24)/3.6),"")</f>
        <v/>
      </c>
      <c r="O1165" s="2402"/>
      <c r="P1165" s="1951" t="str">
        <f>IFERROR(VLOOKUP(F1165,[1]Trainingsarten!$A$9:$N$84,12,FALSE),"")</f>
        <v/>
      </c>
      <c r="Q1165" s="1952" t="s">
        <v>14</v>
      </c>
      <c r="R1165" s="1953" t="str">
        <f>IFERROR(VLOOKUP(F1165,[1]Trainingsarten!$A$9:$N$84,14,FALSE),"")</f>
        <v/>
      </c>
      <c r="S1165" s="1877" t="str">
        <f>IFERROR(L1165/J1165,"")</f>
        <v/>
      </c>
      <c r="T1165" s="1876">
        <f>T1164+(K1165-T1164)/7</f>
        <v>39.726247740284066</v>
      </c>
      <c r="U1165" s="1876">
        <f>U1164+(K1165-U1164)/42</f>
        <v>36.866092219046138</v>
      </c>
      <c r="V1165" s="1876">
        <f t="shared" si="72"/>
        <v>-8.582023830332929</v>
      </c>
      <c r="W1165" s="1954">
        <f t="shared" si="71"/>
        <v>1.0775822808732705</v>
      </c>
    </row>
    <row r="1166" spans="2:23" ht="15" x14ac:dyDescent="0.2">
      <c r="B1166" s="1957" t="s">
        <v>20</v>
      </c>
      <c r="C1166" s="1944">
        <v>44254</v>
      </c>
      <c r="D1166" s="1876">
        <v>31</v>
      </c>
      <c r="E1166" s="2189" t="s">
        <v>281</v>
      </c>
      <c r="F1166" s="1879" t="s">
        <v>286</v>
      </c>
      <c r="G1166" s="1945">
        <v>7.4189814814814806E-2</v>
      </c>
      <c r="H1166" s="1946">
        <v>19.63</v>
      </c>
      <c r="I1166" s="1947">
        <f t="shared" si="73"/>
        <v>3.7794098224561796E-3</v>
      </c>
      <c r="J1166" s="1948">
        <v>136</v>
      </c>
      <c r="K1166" s="1949">
        <v>124</v>
      </c>
      <c r="L1166" s="1950">
        <v>213</v>
      </c>
      <c r="M1166" s="1948">
        <v>76</v>
      </c>
      <c r="N1166" s="1816">
        <f>IFERROR((L1166/67)/(1/(I1166*24)/3.6),"")</f>
        <v>1.0381079827556052</v>
      </c>
      <c r="O1166" s="2402" t="s">
        <v>303</v>
      </c>
      <c r="P1166" s="1951">
        <f>IFERROR(VLOOKUP(F1166,[1]Trainingsarten!$A$9:$N$84,12,FALSE),"")</f>
        <v>209</v>
      </c>
      <c r="Q1166" s="1952" t="s">
        <v>14</v>
      </c>
      <c r="R1166" s="1953">
        <f>IFERROR(VLOOKUP(F1166,[1]Trainingsarten!$A$9:$N$84,14,FALSE),"")</f>
        <v>228.8</v>
      </c>
      <c r="S1166" s="1877">
        <f>IFERROR(L1166/J1166,"")</f>
        <v>1.5661764705882353</v>
      </c>
      <c r="T1166" s="1876">
        <f>T1165+(K1166-T1165)/7</f>
        <v>51.765355205957775</v>
      </c>
      <c r="U1166" s="1876">
        <f>U1165+(K1166-U1165)/42</f>
        <v>38.940709070973611</v>
      </c>
      <c r="V1166" s="1876">
        <f t="shared" si="72"/>
        <v>-2.8601555212379282</v>
      </c>
      <c r="W1166" s="1954">
        <f t="shared" si="71"/>
        <v>1.3293377660794485</v>
      </c>
    </row>
    <row r="1167" spans="2:23" ht="16" thickBot="1" x14ac:dyDescent="0.25">
      <c r="B1167" s="1958">
        <f>AVERAGE(W1161:W1167)</f>
        <v>1.178963887859618</v>
      </c>
      <c r="C1167" s="1968">
        <v>44255</v>
      </c>
      <c r="D1167" s="1818"/>
      <c r="E1167" s="2180"/>
      <c r="F1167" s="1846"/>
      <c r="G1167" s="1969"/>
      <c r="H1167" s="1970" t="str">
        <f>IFERROR(VLOOKUP(F1167,[1]Trainingsarten!$A$9:$K$84,10,FALSE),"")</f>
        <v/>
      </c>
      <c r="I1167" s="1971" t="str">
        <f t="shared" si="73"/>
        <v/>
      </c>
      <c r="J1167" s="1862"/>
      <c r="K1167" s="1972" t="str">
        <f>IFERROR(VLOOKUP(F1167,[1]Trainingsarten!$A$9:$K$84,11,FALSE),"0")</f>
        <v>0</v>
      </c>
      <c r="L1167" s="1973"/>
      <c r="M1167" s="1862"/>
      <c r="N1167" s="1826" t="str">
        <f>IFERROR((L1167/67)/(1/(I1167*24)/3.6),"")</f>
        <v/>
      </c>
      <c r="O1167" s="2404"/>
      <c r="P1167" s="1974" t="str">
        <f>IFERROR(VLOOKUP(F1167,[1]Trainingsarten!$A$9:$N$84,12,FALSE),"")</f>
        <v/>
      </c>
      <c r="Q1167" s="1975" t="s">
        <v>14</v>
      </c>
      <c r="R1167" s="1976" t="str">
        <f>IFERROR(VLOOKUP(F1167,[1]Trainingsarten!$A$9:$N$84,14,FALSE),"")</f>
        <v/>
      </c>
      <c r="S1167" s="1827" t="str">
        <f>IFERROR(L1167/J1167,"")</f>
        <v/>
      </c>
      <c r="T1167" s="1818">
        <f>T1166+(K1167-T1166)/7</f>
        <v>44.370304462249521</v>
      </c>
      <c r="U1167" s="1818">
        <f>U1166+(K1167-U1166)/42</f>
        <v>38.013549331188528</v>
      </c>
      <c r="V1167" s="1818">
        <f t="shared" si="72"/>
        <v>-12.824646134984164</v>
      </c>
      <c r="W1167" s="1977">
        <f t="shared" si="71"/>
        <v>1.1672234043624425</v>
      </c>
    </row>
    <row r="1168" spans="2:23" ht="16" thickBot="1" x14ac:dyDescent="0.25">
      <c r="B1168" s="1742">
        <f>B1161+1</f>
        <v>9</v>
      </c>
      <c r="C1168" s="1978">
        <v>44256</v>
      </c>
      <c r="D1168" s="50">
        <v>32</v>
      </c>
      <c r="E1168" s="2101" t="s">
        <v>33</v>
      </c>
      <c r="F1168" s="837" t="s">
        <v>276</v>
      </c>
      <c r="G1168" s="1979">
        <v>3.6909722222222226E-2</v>
      </c>
      <c r="H1168" s="1980">
        <v>10.199999999999999</v>
      </c>
      <c r="I1168" s="1981">
        <f t="shared" si="73"/>
        <v>3.6186002178649245E-3</v>
      </c>
      <c r="J1168" s="506"/>
      <c r="K1168" s="1982">
        <v>62</v>
      </c>
      <c r="L1168" s="1983"/>
      <c r="M1168" s="506">
        <v>30</v>
      </c>
      <c r="N1168" s="59"/>
      <c r="O1168" s="2405" t="s">
        <v>269</v>
      </c>
      <c r="P1168" s="319">
        <f>IFERROR(VLOOKUP(F1168,[1]Trainingsarten!$A$9:$N$84,12,FALSE),"")</f>
        <v>209</v>
      </c>
      <c r="Q1168" s="61" t="s">
        <v>14</v>
      </c>
      <c r="R1168" s="1984">
        <f>IFERROR(VLOOKUP(F1168,[1]Trainingsarten!$A$9:$N$84,14,FALSE),"")</f>
        <v>228.8</v>
      </c>
      <c r="S1168" s="1898"/>
      <c r="T1168" s="50">
        <f>T1167+(K1168-T1167)/7</f>
        <v>46.888832396213878</v>
      </c>
      <c r="U1168" s="50">
        <f>U1167+(K1168-U1167)/42</f>
        <v>38.584655299493562</v>
      </c>
      <c r="V1168" s="50">
        <f t="shared" si="72"/>
        <v>-6.3567551310609929</v>
      </c>
      <c r="W1168" s="322">
        <f t="shared" si="71"/>
        <v>1.2152196781923645</v>
      </c>
    </row>
    <row r="1169" spans="2:23" ht="15" x14ac:dyDescent="0.2">
      <c r="B1169" s="1741" t="s">
        <v>19</v>
      </c>
      <c r="C1169" s="1944">
        <v>44257</v>
      </c>
      <c r="D1169" s="1876"/>
      <c r="E1169" s="2189"/>
      <c r="F1169" s="1879"/>
      <c r="G1169" s="1945"/>
      <c r="H1169" s="1946" t="str">
        <f>IFERROR(VLOOKUP(F1169,[1]Trainingsarten!$A$9:$K$84,10,FALSE),"")</f>
        <v/>
      </c>
      <c r="I1169" s="1947" t="str">
        <f t="shared" si="73"/>
        <v/>
      </c>
      <c r="J1169" s="1948"/>
      <c r="K1169" s="1949" t="str">
        <f>IFERROR(VLOOKUP(F1169,[1]Trainingsarten!$A$9:$K$84,11,FALSE),"0")</f>
        <v>0</v>
      </c>
      <c r="L1169" s="1950"/>
      <c r="M1169" s="1948"/>
      <c r="N1169" s="1816" t="str">
        <f>IFERROR((L1169/67)/(1/(I1169*24)/3.6),"")</f>
        <v/>
      </c>
      <c r="O1169" s="2402"/>
      <c r="P1169" s="1951" t="str">
        <f>IFERROR(VLOOKUP(F1169,[1]Trainingsarten!$A$9:$N$84,12,FALSE),"")</f>
        <v/>
      </c>
      <c r="Q1169" s="1952" t="s">
        <v>14</v>
      </c>
      <c r="R1169" s="1953" t="str">
        <f>IFERROR(VLOOKUP(F1169,[1]Trainingsarten!$A$9:$N$84,14,FALSE),"")</f>
        <v/>
      </c>
      <c r="S1169" s="1877" t="str">
        <f>IFERROR(L1169/J1169,"")</f>
        <v/>
      </c>
      <c r="T1169" s="1876">
        <f>T1168+(K1169-T1168)/7</f>
        <v>40.190427768183326</v>
      </c>
      <c r="U1169" s="1876">
        <f>U1168+(K1169-U1168)/42</f>
        <v>37.665973030457998</v>
      </c>
      <c r="V1169" s="1876">
        <f t="shared" si="72"/>
        <v>-8.3041770967203163</v>
      </c>
      <c r="W1169" s="1954">
        <f t="shared" si="71"/>
        <v>1.0670221564615885</v>
      </c>
    </row>
    <row r="1170" spans="2:23" ht="16" thickBot="1" x14ac:dyDescent="0.25">
      <c r="B1170" s="24">
        <f>SUM(H1168:H1174)</f>
        <v>50.97</v>
      </c>
      <c r="C1170" s="1944">
        <v>44258</v>
      </c>
      <c r="D1170" s="1876">
        <v>33</v>
      </c>
      <c r="E1170" s="2189" t="s">
        <v>33</v>
      </c>
      <c r="F1170" s="1879" t="s">
        <v>310</v>
      </c>
      <c r="G1170" s="1945">
        <v>4.1817129629629628E-2</v>
      </c>
      <c r="H1170" s="1946">
        <v>12.47</v>
      </c>
      <c r="I1170" s="1947">
        <f t="shared" si="73"/>
        <v>3.3534185749502505E-3</v>
      </c>
      <c r="J1170" s="1948">
        <v>153</v>
      </c>
      <c r="K1170" s="1949">
        <v>90</v>
      </c>
      <c r="L1170" s="1950">
        <v>239</v>
      </c>
      <c r="M1170" s="1948">
        <v>41</v>
      </c>
      <c r="N1170" s="1816">
        <f>IFERROR((L1170/67)/(1/(I1170*24)/3.6),"")</f>
        <v>1.0335336150043686</v>
      </c>
      <c r="O1170" s="2402" t="s">
        <v>304</v>
      </c>
      <c r="P1170" s="1951" t="str">
        <f>IFERROR(VLOOKUP(F1170,[1]Trainingsarten!$A$9:$N$84,12,FALSE),"")</f>
        <v/>
      </c>
      <c r="Q1170" s="1952" t="s">
        <v>14</v>
      </c>
      <c r="R1170" s="1953" t="str">
        <f>IFERROR(VLOOKUP(F1170,[1]Trainingsarten!$A$9:$N$84,14,FALSE),"")</f>
        <v/>
      </c>
      <c r="S1170" s="1877">
        <f>IFERROR(L1170/J1170,"")</f>
        <v>1.5620915032679739</v>
      </c>
      <c r="T1170" s="1876">
        <f>T1169+(K1170-T1169)/7</f>
        <v>47.306080944157138</v>
      </c>
      <c r="U1170" s="1876">
        <f>U1169+(K1170-U1169)/42</f>
        <v>38.912021291637572</v>
      </c>
      <c r="V1170" s="1876">
        <f t="shared" si="72"/>
        <v>-2.5244547377253284</v>
      </c>
      <c r="W1170" s="1954">
        <f t="shared" si="71"/>
        <v>1.215718931422447</v>
      </c>
    </row>
    <row r="1171" spans="2:23" ht="15" x14ac:dyDescent="0.2">
      <c r="B1171" s="1955" t="s">
        <v>9</v>
      </c>
      <c r="C1171" s="1944">
        <v>44259</v>
      </c>
      <c r="D1171" s="1876">
        <v>34</v>
      </c>
      <c r="E1171" s="2189" t="s">
        <v>33</v>
      </c>
      <c r="F1171" s="1879" t="s">
        <v>279</v>
      </c>
      <c r="G1171" s="1945">
        <v>3.6354166666666667E-2</v>
      </c>
      <c r="H1171" s="1946">
        <v>9.26</v>
      </c>
      <c r="I1171" s="1947">
        <f t="shared" si="73"/>
        <v>3.9259359251259899E-3</v>
      </c>
      <c r="J1171" s="1948">
        <v>129</v>
      </c>
      <c r="K1171" s="1949">
        <v>57</v>
      </c>
      <c r="L1171" s="1950">
        <v>207</v>
      </c>
      <c r="M1171" s="1948">
        <v>27</v>
      </c>
      <c r="N1171" s="1816">
        <f>IFERROR((L1171/67)/(1/(I1171*24)/3.6),"")</f>
        <v>1.0479787885625864</v>
      </c>
      <c r="O1171" s="2402" t="s">
        <v>295</v>
      </c>
      <c r="P1171" s="1951">
        <f>IFERROR(VLOOKUP(F1171,[1]Trainingsarten!$A$9:$N$84,12,FALSE),"")</f>
        <v>182</v>
      </c>
      <c r="Q1171" s="1952" t="s">
        <v>14</v>
      </c>
      <c r="R1171" s="1953">
        <f>IFERROR(VLOOKUP(F1171,[1]Trainingsarten!$A$9:$N$84,14,FALSE),"")</f>
        <v>208</v>
      </c>
      <c r="S1171" s="1877">
        <f>IFERROR(L1171/J1171,"")</f>
        <v>1.6046511627906976</v>
      </c>
      <c r="T1171" s="1876">
        <f>T1170+(K1171-T1170)/7</f>
        <v>48.690926523563263</v>
      </c>
      <c r="U1171" s="1876">
        <f>U1170+(K1171-U1170)/42</f>
        <v>39.34268745136049</v>
      </c>
      <c r="V1171" s="1876">
        <f t="shared" si="72"/>
        <v>-8.3940596525195659</v>
      </c>
      <c r="W1171" s="1954">
        <f t="shared" si="71"/>
        <v>1.2376105873235028</v>
      </c>
    </row>
    <row r="1172" spans="2:23" ht="16" thickBot="1" x14ac:dyDescent="0.25">
      <c r="B1172" s="1956">
        <f>SUM(K1168:K1174)</f>
        <v>344</v>
      </c>
      <c r="C1172" s="1944">
        <v>44260</v>
      </c>
      <c r="D1172" s="1876"/>
      <c r="E1172" s="2189"/>
      <c r="F1172" s="1879"/>
      <c r="G1172" s="1945"/>
      <c r="H1172" s="1946" t="str">
        <f>IFERROR(VLOOKUP(F1172,[1]Trainingsarten!$A$9:$K$84,10,FALSE),"")</f>
        <v/>
      </c>
      <c r="I1172" s="1947" t="str">
        <f t="shared" si="73"/>
        <v/>
      </c>
      <c r="J1172" s="1948"/>
      <c r="K1172" s="1949" t="str">
        <f>IFERROR(VLOOKUP(F1172,[1]Trainingsarten!$A$9:$K$84,11,FALSE),"0")</f>
        <v>0</v>
      </c>
      <c r="L1172" s="1950"/>
      <c r="M1172" s="1948"/>
      <c r="N1172" s="1816" t="str">
        <f>IFERROR((L1172/67)/(1/(I1172*24)/3.6),"")</f>
        <v/>
      </c>
      <c r="O1172" s="2402"/>
      <c r="P1172" s="1951" t="str">
        <f>IFERROR(VLOOKUP(F1172,[1]Trainingsarten!$A$9:$N$84,12,FALSE),"")</f>
        <v/>
      </c>
      <c r="Q1172" s="1952" t="s">
        <v>14</v>
      </c>
      <c r="R1172" s="1953" t="str">
        <f>IFERROR(VLOOKUP(F1172,[1]Trainingsarten!$A$9:$N$84,14,FALSE),"")</f>
        <v/>
      </c>
      <c r="S1172" s="1877" t="str">
        <f>IFERROR(L1172/J1172,"")</f>
        <v/>
      </c>
      <c r="T1172" s="1876">
        <f>T1171+(K1172-T1171)/7</f>
        <v>41.735079877339942</v>
      </c>
      <c r="U1172" s="1876">
        <f>U1171+(K1172-U1171)/42</f>
        <v>38.405956797756666</v>
      </c>
      <c r="V1172" s="1876">
        <f t="shared" si="72"/>
        <v>-9.3482390722027731</v>
      </c>
      <c r="W1172" s="1954">
        <f t="shared" si="71"/>
        <v>1.0866824669181978</v>
      </c>
    </row>
    <row r="1173" spans="2:23" ht="15" x14ac:dyDescent="0.2">
      <c r="B1173" s="1957" t="s">
        <v>20</v>
      </c>
      <c r="C1173" s="1944">
        <v>44261</v>
      </c>
      <c r="D1173" s="1876">
        <v>35</v>
      </c>
      <c r="E1173" s="2189" t="s">
        <v>33</v>
      </c>
      <c r="F1173" s="1879" t="s">
        <v>311</v>
      </c>
      <c r="G1173" s="1945">
        <v>6.4062500000000008E-2</v>
      </c>
      <c r="H1173" s="1946">
        <v>19.04</v>
      </c>
      <c r="I1173" s="1947">
        <f t="shared" si="73"/>
        <v>3.3646271008403368E-3</v>
      </c>
      <c r="J1173" s="1948">
        <v>147</v>
      </c>
      <c r="K1173" s="1949">
        <v>135</v>
      </c>
      <c r="L1173" s="1950">
        <v>240</v>
      </c>
      <c r="M1173" s="1948">
        <v>77</v>
      </c>
      <c r="N1173" s="1816">
        <f>IFERROR((L1173/67)/(1/(I1173*24)/3.6),"")</f>
        <v>1.0413269785526154</v>
      </c>
      <c r="O1173" s="2402" t="s">
        <v>303</v>
      </c>
      <c r="P1173" s="1951" t="str">
        <f>IFERROR(VLOOKUP(F1173,[1]Trainingsarten!$A$9:$N$84,12,FALSE),"")</f>
        <v/>
      </c>
      <c r="Q1173" s="1952" t="s">
        <v>14</v>
      </c>
      <c r="R1173" s="1953" t="str">
        <f>IFERROR(VLOOKUP(F1173,[1]Trainingsarten!$A$9:$N$84,14,FALSE),"")</f>
        <v/>
      </c>
      <c r="S1173" s="1877">
        <f>IFERROR(L1173/J1173,"")</f>
        <v>1.6326530612244898</v>
      </c>
      <c r="T1173" s="1876">
        <f>T1172+(K1173-T1172)/7</f>
        <v>55.058639894862807</v>
      </c>
      <c r="U1173" s="1876">
        <f>U1172+(K1173-U1172)/42</f>
        <v>40.705814969238652</v>
      </c>
      <c r="V1173" s="1876">
        <f t="shared" si="72"/>
        <v>-3.329123079583276</v>
      </c>
      <c r="W1173" s="1954">
        <f t="shared" si="71"/>
        <v>1.3525988838811007</v>
      </c>
    </row>
    <row r="1174" spans="2:23" ht="16" thickBot="1" x14ac:dyDescent="0.25">
      <c r="B1174" s="1958">
        <f>AVERAGE(W1168:W1174)</f>
        <v>1.194642929240024</v>
      </c>
      <c r="C1174" s="1959">
        <v>44262</v>
      </c>
      <c r="D1174" s="1885"/>
      <c r="E1174" s="2196"/>
      <c r="F1174" s="1960"/>
      <c r="G1174" s="1961"/>
      <c r="H1174" s="1962" t="str">
        <f>IFERROR(VLOOKUP(F1174,[1]Trainingsarten!$A$9:$K$84,10,FALSE),"")</f>
        <v/>
      </c>
      <c r="I1174" s="1963" t="str">
        <f t="shared" si="73"/>
        <v/>
      </c>
      <c r="J1174" s="1964"/>
      <c r="K1174" s="1965" t="str">
        <f>IFERROR(VLOOKUP(F1174,[1]Trainingsarten!$A$9:$K$84,11,FALSE),"0")</f>
        <v>0</v>
      </c>
      <c r="L1174" s="1859"/>
      <c r="M1174" s="1964"/>
      <c r="N1174" s="1843" t="str">
        <f>IFERROR((L1174/67)/(1/(I1174*24)/3.6),"")</f>
        <v/>
      </c>
      <c r="O1174" s="2403"/>
      <c r="P1174" s="78" t="str">
        <f>IFERROR(VLOOKUP(F1174,[1]Trainingsarten!$A$9:$N$84,12,FALSE),"")</f>
        <v/>
      </c>
      <c r="Q1174" s="79" t="s">
        <v>14</v>
      </c>
      <c r="R1174" s="1966" t="str">
        <f>IFERROR(VLOOKUP(F1174,[1]Trainingsarten!$A$9:$N$84,14,FALSE),"")</f>
        <v/>
      </c>
      <c r="S1174" s="1967" t="str">
        <f>IFERROR(L1174/J1174,"")</f>
        <v/>
      </c>
      <c r="T1174" s="1885">
        <f>T1173+(K1174-T1173)/7</f>
        <v>47.193119909882405</v>
      </c>
      <c r="U1174" s="1885">
        <f>U1173+(K1174-U1173)/42</f>
        <v>39.736628898542492</v>
      </c>
      <c r="V1174" s="1885">
        <f t="shared" si="72"/>
        <v>-14.352824925624155</v>
      </c>
      <c r="W1174" s="82">
        <f t="shared" si="71"/>
        <v>1.1876478004809665</v>
      </c>
    </row>
    <row r="1175" spans="2:23" ht="16" thickBot="1" x14ac:dyDescent="0.25">
      <c r="B1175" s="1742">
        <f>B1168+1</f>
        <v>10</v>
      </c>
      <c r="C1175" s="1935">
        <v>44263</v>
      </c>
      <c r="D1175" s="1744">
        <v>36</v>
      </c>
      <c r="E1175" s="2176" t="s">
        <v>33</v>
      </c>
      <c r="F1175" s="1936" t="s">
        <v>276</v>
      </c>
      <c r="G1175" s="1937">
        <v>3.802083333333333E-2</v>
      </c>
      <c r="H1175" s="1938">
        <v>10.1</v>
      </c>
      <c r="I1175" s="1939">
        <f t="shared" si="73"/>
        <v>3.7644389438943895E-3</v>
      </c>
      <c r="J1175" s="1940">
        <v>138</v>
      </c>
      <c r="K1175" s="1941">
        <v>64</v>
      </c>
      <c r="L1175" s="1942">
        <v>216</v>
      </c>
      <c r="M1175" s="1940">
        <v>29</v>
      </c>
      <c r="N1175" s="1753">
        <f>IFERROR((L1175/67)/(1/(I1175*24)/3.6),"")</f>
        <v>1.0485591842766366</v>
      </c>
      <c r="O1175" s="2401" t="s">
        <v>269</v>
      </c>
      <c r="P1175" s="1754">
        <f>IFERROR(VLOOKUP(F1175,[1]Trainingsarten!$A$9:$N$84,12,FALSE),"")</f>
        <v>209</v>
      </c>
      <c r="Q1175" s="1755" t="s">
        <v>14</v>
      </c>
      <c r="R1175" s="1943">
        <f>IFERROR(VLOOKUP(F1175,[1]Trainingsarten!$A$9:$N$84,14,FALSE),"")</f>
        <v>228.8</v>
      </c>
      <c r="S1175" s="1756">
        <f>IFERROR(L1175/J1175,"")</f>
        <v>1.5652173913043479</v>
      </c>
      <c r="T1175" s="1744">
        <f>T1174+(K1175-T1174)/7</f>
        <v>49.594102779899202</v>
      </c>
      <c r="U1175" s="1744">
        <f>U1174+(K1175-U1174)/42</f>
        <v>40.314328210481953</v>
      </c>
      <c r="V1175" s="1744">
        <f t="shared" si="72"/>
        <v>-7.4564910113399137</v>
      </c>
      <c r="W1175" s="1927">
        <f t="shared" si="71"/>
        <v>1.2301855191773841</v>
      </c>
    </row>
    <row r="1176" spans="2:23" ht="15" x14ac:dyDescent="0.2">
      <c r="B1176" s="1759" t="s">
        <v>19</v>
      </c>
      <c r="C1176" s="1944">
        <v>44264</v>
      </c>
      <c r="D1176" s="1876"/>
      <c r="E1176" s="2189"/>
      <c r="F1176" s="1879"/>
      <c r="G1176" s="1945"/>
      <c r="H1176" s="1946" t="str">
        <f>IFERROR(VLOOKUP(F1176,[1]Trainingsarten!$A$9:$K$84,10,FALSE),"")</f>
        <v/>
      </c>
      <c r="I1176" s="1947" t="str">
        <f t="shared" si="73"/>
        <v/>
      </c>
      <c r="J1176" s="1948"/>
      <c r="K1176" s="1949" t="str">
        <f>IFERROR(VLOOKUP(F1176,[1]Trainingsarten!$A$9:$K$84,11,FALSE),"0")</f>
        <v>0</v>
      </c>
      <c r="L1176" s="1950"/>
      <c r="M1176" s="1948"/>
      <c r="N1176" s="1816" t="str">
        <f>IFERROR((L1176/67)/(1/(I1176*24)/3.6),"")</f>
        <v/>
      </c>
      <c r="O1176" s="2402"/>
      <c r="P1176" s="1951" t="str">
        <f>IFERROR(VLOOKUP(F1176,[1]Trainingsarten!$A$9:$N$84,12,FALSE),"")</f>
        <v/>
      </c>
      <c r="Q1176" s="1952" t="s">
        <v>14</v>
      </c>
      <c r="R1176" s="1953" t="str">
        <f>IFERROR(VLOOKUP(F1176,[1]Trainingsarten!$A$9:$N$84,14,FALSE),"")</f>
        <v/>
      </c>
      <c r="S1176" s="1877" t="str">
        <f>IFERROR(L1176/J1176,"")</f>
        <v/>
      </c>
      <c r="T1176" s="1876">
        <f>T1175+(K1176-T1175)/7</f>
        <v>42.509230954199317</v>
      </c>
      <c r="U1176" s="1876">
        <f>U1175+(K1176-U1175)/42</f>
        <v>39.354463253089527</v>
      </c>
      <c r="V1176" s="1876">
        <f t="shared" si="72"/>
        <v>-9.2797745694172491</v>
      </c>
      <c r="W1176" s="1954">
        <f t="shared" si="71"/>
        <v>1.0801628948874591</v>
      </c>
    </row>
    <row r="1177" spans="2:23" ht="16" thickBot="1" x14ac:dyDescent="0.25">
      <c r="B1177" s="24">
        <f>SUM(H1175:H1181)</f>
        <v>45.76</v>
      </c>
      <c r="C1177" s="1944">
        <v>44265</v>
      </c>
      <c r="D1177" s="1876">
        <v>37</v>
      </c>
      <c r="E1177" s="2189" t="s">
        <v>33</v>
      </c>
      <c r="F1177" s="1879" t="s">
        <v>270</v>
      </c>
      <c r="G1177" s="1945">
        <v>3.6585648148148145E-2</v>
      </c>
      <c r="H1177" s="1946">
        <v>9.5500000000000007</v>
      </c>
      <c r="I1177" s="1947">
        <f t="shared" si="73"/>
        <v>3.8309579212720568E-3</v>
      </c>
      <c r="J1177" s="1948">
        <v>136</v>
      </c>
      <c r="K1177" s="1949">
        <v>60</v>
      </c>
      <c r="L1177" s="1950">
        <v>213</v>
      </c>
      <c r="M1177" s="1948">
        <v>32</v>
      </c>
      <c r="N1177" s="1816">
        <f>IFERROR((L1177/67)/(1/(I1177*24)/3.6),"")</f>
        <v>1.0522669375634914</v>
      </c>
      <c r="O1177" s="2402" t="s">
        <v>295</v>
      </c>
      <c r="P1177" s="1951">
        <f>IFERROR(VLOOKUP(F1177,[1]Trainingsarten!$A$9:$N$84,12,FALSE),"")</f>
        <v>209</v>
      </c>
      <c r="Q1177" s="1952" t="s">
        <v>14</v>
      </c>
      <c r="R1177" s="1953">
        <f>IFERROR(VLOOKUP(F1177,[1]Trainingsarten!$A$9:$N$84,14,FALSE),"")</f>
        <v>228.8</v>
      </c>
      <c r="S1177" s="1877">
        <f>IFERROR(L1177/J1177,"")</f>
        <v>1.5661764705882353</v>
      </c>
      <c r="T1177" s="1876">
        <f>T1176+(K1177-T1176)/7</f>
        <v>45.007912246456556</v>
      </c>
      <c r="U1177" s="1876">
        <f>U1176+(K1177-U1176)/42</f>
        <v>39.84602365182549</v>
      </c>
      <c r="V1177" s="1876">
        <f t="shared" si="72"/>
        <v>-3.1547677011097903</v>
      </c>
      <c r="W1177" s="1954">
        <f t="shared" si="71"/>
        <v>1.1295458899421342</v>
      </c>
    </row>
    <row r="1178" spans="2:23" ht="15" x14ac:dyDescent="0.2">
      <c r="B1178" s="1955" t="s">
        <v>9</v>
      </c>
      <c r="C1178" s="1944">
        <v>44266</v>
      </c>
      <c r="D1178" s="1876"/>
      <c r="E1178" s="2189"/>
      <c r="F1178" s="1879"/>
      <c r="G1178" s="1945"/>
      <c r="H1178" s="1946" t="str">
        <f>IFERROR(VLOOKUP(F1178,[1]Trainingsarten!$A$9:$K$84,10,FALSE),"")</f>
        <v/>
      </c>
      <c r="I1178" s="1947" t="str">
        <f t="shared" si="73"/>
        <v/>
      </c>
      <c r="J1178" s="1948"/>
      <c r="K1178" s="1949" t="str">
        <f>IFERROR(VLOOKUP(F1178,[1]Trainingsarten!$A$9:$K$84,11,FALSE),"0")</f>
        <v>0</v>
      </c>
      <c r="L1178" s="1950"/>
      <c r="M1178" s="1948"/>
      <c r="N1178" s="1816" t="str">
        <f>IFERROR((L1178/67)/(1/(I1178*24)/3.6),"")</f>
        <v/>
      </c>
      <c r="O1178" s="2402"/>
      <c r="P1178" s="1951" t="str">
        <f>IFERROR(VLOOKUP(F1178,[1]Trainingsarten!$A$9:$N$84,12,FALSE),"")</f>
        <v/>
      </c>
      <c r="Q1178" s="1952" t="s">
        <v>14</v>
      </c>
      <c r="R1178" s="1953" t="str">
        <f>IFERROR(VLOOKUP(F1178,[1]Trainingsarten!$A$9:$N$84,14,FALSE),"")</f>
        <v/>
      </c>
      <c r="S1178" s="1877" t="str">
        <f>IFERROR(L1178/J1178,"")</f>
        <v/>
      </c>
      <c r="T1178" s="1876">
        <f>T1177+(K1178-T1177)/7</f>
        <v>38.578210496962761</v>
      </c>
      <c r="U1178" s="1876">
        <f>U1177+(K1178-U1177)/42</f>
        <v>38.897308802972503</v>
      </c>
      <c r="V1178" s="1876">
        <f t="shared" si="72"/>
        <v>-5.1618885946310655</v>
      </c>
      <c r="W1178" s="1954">
        <f t="shared" si="71"/>
        <v>0.99179639116870322</v>
      </c>
    </row>
    <row r="1179" spans="2:23" ht="16" thickBot="1" x14ac:dyDescent="0.25">
      <c r="B1179" s="1956">
        <f>SUM(K1175:K1181)</f>
        <v>293</v>
      </c>
      <c r="C1179" s="1944">
        <v>44267</v>
      </c>
      <c r="D1179" s="1876">
        <v>38</v>
      </c>
      <c r="E1179" s="2189" t="s">
        <v>33</v>
      </c>
      <c r="F1179" s="1879" t="s">
        <v>175</v>
      </c>
      <c r="G1179" s="1945">
        <v>3.7488425925925925E-2</v>
      </c>
      <c r="H1179" s="1946">
        <v>10.61</v>
      </c>
      <c r="I1179" s="1947">
        <f t="shared" si="73"/>
        <v>3.5333106433483438E-3</v>
      </c>
      <c r="J1179" s="1948">
        <v>145</v>
      </c>
      <c r="K1179" s="1949">
        <v>72</v>
      </c>
      <c r="L1179" s="1950">
        <v>227</v>
      </c>
      <c r="M1179" s="1948">
        <v>48</v>
      </c>
      <c r="N1179" s="1816">
        <f>IFERROR((L1179/67)/(1/(I1179*24)/3.6),"")</f>
        <v>1.0343002236695877</v>
      </c>
      <c r="O1179" s="2402" t="s">
        <v>304</v>
      </c>
      <c r="P1179" s="1951" t="str">
        <f>IFERROR(VLOOKUP(F1179,[1]Trainingsarten!$A$9:$N$84,12,FALSE),"")</f>
        <v/>
      </c>
      <c r="Q1179" s="1952" t="s">
        <v>14</v>
      </c>
      <c r="R1179" s="1953" t="str">
        <f>IFERROR(VLOOKUP(F1179,[1]Trainingsarten!$A$9:$N$84,14,FALSE),"")</f>
        <v/>
      </c>
      <c r="S1179" s="1877">
        <f>IFERROR(L1179/J1179,"")</f>
        <v>1.5655172413793104</v>
      </c>
      <c r="T1179" s="1876">
        <f>T1178+(K1179-T1178)/7</f>
        <v>43.352751854539513</v>
      </c>
      <c r="U1179" s="1876">
        <f>U1178+(K1179-U1178)/42</f>
        <v>39.68546811718744</v>
      </c>
      <c r="V1179" s="1876">
        <f t="shared" si="72"/>
        <v>0.31909830600974232</v>
      </c>
      <c r="W1179" s="1954">
        <f t="shared" si="71"/>
        <v>1.0924087307354655</v>
      </c>
    </row>
    <row r="1180" spans="2:23" ht="15" x14ac:dyDescent="0.2">
      <c r="B1180" s="1957" t="s">
        <v>20</v>
      </c>
      <c r="C1180" s="1944">
        <v>44268</v>
      </c>
      <c r="D1180" s="1876"/>
      <c r="E1180" s="2189"/>
      <c r="F1180" s="1879"/>
      <c r="G1180" s="1945"/>
      <c r="H1180" s="1946" t="str">
        <f>IFERROR(VLOOKUP(F1180,[1]Trainingsarten!$A$9:$K$84,10,FALSE),"")</f>
        <v/>
      </c>
      <c r="I1180" s="1947" t="str">
        <f t="shared" si="73"/>
        <v/>
      </c>
      <c r="J1180" s="1948"/>
      <c r="K1180" s="1949" t="str">
        <f>IFERROR(VLOOKUP(F1180,[1]Trainingsarten!$A$9:$K$84,11,FALSE),"0")</f>
        <v>0</v>
      </c>
      <c r="L1180" s="1950"/>
      <c r="M1180" s="1948"/>
      <c r="N1180" s="1816" t="str">
        <f>IFERROR((L1180/67)/(1/(I1180*24)/3.6),"")</f>
        <v/>
      </c>
      <c r="O1180" s="2402"/>
      <c r="P1180" s="1951" t="str">
        <f>IFERROR(VLOOKUP(F1180,[1]Trainingsarten!$A$9:$N$84,12,FALSE),"")</f>
        <v/>
      </c>
      <c r="Q1180" s="1952" t="s">
        <v>14</v>
      </c>
      <c r="R1180" s="1953" t="str">
        <f>IFERROR(VLOOKUP(F1180,[1]Trainingsarten!$A$9:$N$84,14,FALSE),"")</f>
        <v/>
      </c>
      <c r="S1180" s="1877" t="str">
        <f>IFERROR(L1180/J1180,"")</f>
        <v/>
      </c>
      <c r="T1180" s="1876">
        <f>T1179+(K1180-T1179)/7</f>
        <v>37.159501589605298</v>
      </c>
      <c r="U1180" s="1876">
        <f>U1179+(K1180-U1179)/42</f>
        <v>38.740576019159171</v>
      </c>
      <c r="V1180" s="1876">
        <f t="shared" si="72"/>
        <v>-3.6672837373520721</v>
      </c>
      <c r="W1180" s="1954">
        <f t="shared" si="71"/>
        <v>0.95918815381650624</v>
      </c>
    </row>
    <row r="1181" spans="2:23" ht="16" thickBot="1" x14ac:dyDescent="0.25">
      <c r="B1181" s="1958">
        <f>AVERAGE(W1175:W1181)</f>
        <v>1.0889077952683781</v>
      </c>
      <c r="C1181" s="1968">
        <v>44269</v>
      </c>
      <c r="D1181" s="1818">
        <v>39</v>
      </c>
      <c r="E1181" s="2180" t="s">
        <v>33</v>
      </c>
      <c r="F1181" s="1846" t="s">
        <v>285</v>
      </c>
      <c r="G1181" s="1969">
        <v>5.9236111111111107E-2</v>
      </c>
      <c r="H1181" s="1970">
        <v>15.5</v>
      </c>
      <c r="I1181" s="1971">
        <f t="shared" si="73"/>
        <v>3.8216845878136199E-3</v>
      </c>
      <c r="J1181" s="1862">
        <v>134</v>
      </c>
      <c r="K1181" s="1972">
        <v>97</v>
      </c>
      <c r="L1181" s="1973">
        <v>212</v>
      </c>
      <c r="M1181" s="1862">
        <v>82</v>
      </c>
      <c r="N1181" s="1826">
        <f>IFERROR((L1181/67)/(1/(I1181*24)/3.6),"")</f>
        <v>1.0447915262397689</v>
      </c>
      <c r="O1181" s="2404" t="s">
        <v>303</v>
      </c>
      <c r="P1181" s="1974">
        <f>IFERROR(VLOOKUP(F1181,[1]Trainingsarten!$A$9:$N$84,12,FALSE),"")</f>
        <v>209</v>
      </c>
      <c r="Q1181" s="1975" t="s">
        <v>14</v>
      </c>
      <c r="R1181" s="1976">
        <f>IFERROR(VLOOKUP(F1181,[1]Trainingsarten!$A$9:$N$84,14,FALSE),"")</f>
        <v>228.8</v>
      </c>
      <c r="S1181" s="1827">
        <f>IFERROR(L1181/J1181,"")</f>
        <v>1.5820895522388059</v>
      </c>
      <c r="T1181" s="1818">
        <f>T1180+(K1181-T1180)/7</f>
        <v>45.708144219661683</v>
      </c>
      <c r="U1181" s="1818">
        <f>U1180+(K1181-U1180)/42</f>
        <v>40.127705161560144</v>
      </c>
      <c r="V1181" s="1818">
        <f t="shared" si="72"/>
        <v>1.5810744295538726</v>
      </c>
      <c r="W1181" s="1977">
        <f t="shared" si="71"/>
        <v>1.1390669871509935</v>
      </c>
    </row>
    <row r="1182" spans="2:23" ht="16" thickBot="1" x14ac:dyDescent="0.25">
      <c r="B1182" s="1742">
        <f>B1175+1</f>
        <v>11</v>
      </c>
      <c r="C1182" s="1978">
        <v>44270</v>
      </c>
      <c r="D1182" s="50"/>
      <c r="E1182" s="2101"/>
      <c r="F1182" s="1985"/>
      <c r="G1182" s="1979"/>
      <c r="H1182" s="1980" t="str">
        <f>IFERROR(VLOOKUP(F1182,[1]Trainingsarten!$A$9:$K$84,10,FALSE),"")</f>
        <v/>
      </c>
      <c r="I1182" s="1981" t="str">
        <f t="shared" si="73"/>
        <v/>
      </c>
      <c r="J1182" s="506"/>
      <c r="K1182" s="1982" t="str">
        <f>IFERROR(VLOOKUP(F1182,[1]Trainingsarten!$A$9:$K$84,11,FALSE),"0")</f>
        <v>0</v>
      </c>
      <c r="L1182" s="1983"/>
      <c r="M1182" s="506"/>
      <c r="N1182" s="59" t="str">
        <f>IFERROR((L1182/67)/(1/(I1182*24)/3.6),"")</f>
        <v/>
      </c>
      <c r="O1182" s="2405"/>
      <c r="P1182" s="319" t="str">
        <f>IFERROR(VLOOKUP(F1182,[1]Trainingsarten!$A$9:$N$84,12,FALSE),"")</f>
        <v/>
      </c>
      <c r="Q1182" s="61" t="s">
        <v>14</v>
      </c>
      <c r="R1182" s="1984" t="str">
        <f>IFERROR(VLOOKUP(F1182,[1]Trainingsarten!$A$9:$N$84,14,FALSE),"")</f>
        <v/>
      </c>
      <c r="S1182" s="1898" t="str">
        <f>IFERROR(L1182/J1182,"")</f>
        <v/>
      </c>
      <c r="T1182" s="50">
        <f>T1181+(K1182-T1181)/7</f>
        <v>39.178409331138589</v>
      </c>
      <c r="U1182" s="50">
        <f>U1181+(K1182-U1181)/42</f>
        <v>39.172283610094425</v>
      </c>
      <c r="V1182" s="50">
        <f t="shared" si="72"/>
        <v>-5.5804390581015397</v>
      </c>
      <c r="W1182" s="322">
        <f t="shared" si="71"/>
        <v>1.0001563789618479</v>
      </c>
    </row>
    <row r="1183" spans="2:23" ht="15" x14ac:dyDescent="0.2">
      <c r="B1183" s="1741" t="s">
        <v>19</v>
      </c>
      <c r="C1183" s="1944">
        <v>44271</v>
      </c>
      <c r="D1183" s="1876">
        <v>40</v>
      </c>
      <c r="E1183" s="2189" t="s">
        <v>33</v>
      </c>
      <c r="F1183" s="1986" t="s">
        <v>279</v>
      </c>
      <c r="G1183" s="1945">
        <v>3.1979166666666663E-2</v>
      </c>
      <c r="H1183" s="1946">
        <v>8.2200000000000006</v>
      </c>
      <c r="I1183" s="1947">
        <f t="shared" si="73"/>
        <v>3.890409570154095E-3</v>
      </c>
      <c r="J1183" s="1948">
        <v>131</v>
      </c>
      <c r="K1183" s="1949">
        <v>51</v>
      </c>
      <c r="L1183" s="1950">
        <v>209</v>
      </c>
      <c r="M1183" s="1948">
        <v>42</v>
      </c>
      <c r="N1183" s="1816">
        <f>IFERROR((L1183/67)/(1/(I1183*24)/3.6),"")</f>
        <v>1.0485292515524565</v>
      </c>
      <c r="O1183" s="2402" t="s">
        <v>295</v>
      </c>
      <c r="P1183" s="1951">
        <f>IFERROR(VLOOKUP(F1183,[1]Trainingsarten!$A$9:$N$84,12,FALSE),"")</f>
        <v>182</v>
      </c>
      <c r="Q1183" s="1952" t="s">
        <v>14</v>
      </c>
      <c r="R1183" s="1953">
        <f>IFERROR(VLOOKUP(F1183,[1]Trainingsarten!$A$9:$N$84,14,FALSE),"")</f>
        <v>208</v>
      </c>
      <c r="S1183" s="1877">
        <f>IFERROR(L1183/J1183,"")</f>
        <v>1.5954198473282444</v>
      </c>
      <c r="T1183" s="1876">
        <f>T1182+(K1183-T1182)/7</f>
        <v>40.867207998118793</v>
      </c>
      <c r="U1183" s="1876">
        <f>U1182+(K1183-U1182)/42</f>
        <v>39.453895905092175</v>
      </c>
      <c r="V1183" s="1876">
        <f t="shared" si="72"/>
        <v>-6.1257210441638676E-3</v>
      </c>
      <c r="W1183" s="1954">
        <f t="shared" si="71"/>
        <v>1.0358218639909831</v>
      </c>
    </row>
    <row r="1184" spans="2:23" ht="16" thickBot="1" x14ac:dyDescent="0.25">
      <c r="B1184" s="24">
        <f>SUM(H1182:H1188)</f>
        <v>26.410000000000004</v>
      </c>
      <c r="C1184" s="1944">
        <v>44272</v>
      </c>
      <c r="D1184" s="1876"/>
      <c r="E1184" s="2189"/>
      <c r="F1184" s="1986"/>
      <c r="G1184" s="1945"/>
      <c r="H1184" s="1946" t="str">
        <f>IFERROR(VLOOKUP(F1184,[1]Trainingsarten!$A$9:$K$84,10,FALSE),"")</f>
        <v/>
      </c>
      <c r="I1184" s="1947" t="str">
        <f t="shared" si="73"/>
        <v/>
      </c>
      <c r="J1184" s="1948"/>
      <c r="K1184" s="1949" t="str">
        <f>IFERROR(VLOOKUP(F1184,[1]Trainingsarten!$A$9:$K$84,11,FALSE),"0")</f>
        <v>0</v>
      </c>
      <c r="L1184" s="1950"/>
      <c r="M1184" s="1948"/>
      <c r="N1184" s="1816" t="str">
        <f>IFERROR((L1184/67)/(1/(I1184*24)/3.6),"")</f>
        <v/>
      </c>
      <c r="O1184" s="2402"/>
      <c r="P1184" s="1951" t="str">
        <f>IFERROR(VLOOKUP(F1184,[1]Trainingsarten!$A$9:$N$84,12,FALSE),"")</f>
        <v/>
      </c>
      <c r="Q1184" s="1952" t="s">
        <v>14</v>
      </c>
      <c r="R1184" s="1953" t="str">
        <f>IFERROR(VLOOKUP(F1184,[1]Trainingsarten!$A$9:$N$84,14,FALSE),"")</f>
        <v/>
      </c>
      <c r="S1184" s="1877" t="str">
        <f>IFERROR(L1184/J1184,"")</f>
        <v/>
      </c>
      <c r="T1184" s="1876">
        <f>T1183+(K1184-T1183)/7</f>
        <v>35.029035426958963</v>
      </c>
      <c r="U1184" s="1876">
        <f>U1183+(K1184-U1183)/42</f>
        <v>38.514517431161408</v>
      </c>
      <c r="V1184" s="1876">
        <f t="shared" si="72"/>
        <v>-1.4133120930266188</v>
      </c>
      <c r="W1184" s="1954">
        <f t="shared" si="71"/>
        <v>0.90950212447988754</v>
      </c>
    </row>
    <row r="1185" spans="2:23" ht="15" x14ac:dyDescent="0.2">
      <c r="B1185" s="1955" t="s">
        <v>9</v>
      </c>
      <c r="C1185" s="1944">
        <v>44273</v>
      </c>
      <c r="D1185" s="1876">
        <v>41</v>
      </c>
      <c r="E1185" s="2189" t="s">
        <v>33</v>
      </c>
      <c r="F1185" s="1986" t="s">
        <v>312</v>
      </c>
      <c r="G1185" s="1945">
        <v>3.5798611111111107E-2</v>
      </c>
      <c r="H1185" s="1946">
        <v>9.52</v>
      </c>
      <c r="I1185" s="1947">
        <f t="shared" si="73"/>
        <v>3.7603583099906626E-3</v>
      </c>
      <c r="J1185" s="1948">
        <v>145</v>
      </c>
      <c r="K1185" s="1949">
        <v>68</v>
      </c>
      <c r="L1185" s="1950">
        <v>211</v>
      </c>
      <c r="M1185" s="1948">
        <v>21</v>
      </c>
      <c r="N1185" s="1816">
        <f>IFERROR((L1185/67)/(1/(I1185*24)/3.6),"")</f>
        <v>1.0231766587231907</v>
      </c>
      <c r="O1185" s="2402" t="s">
        <v>304</v>
      </c>
      <c r="P1185" s="1951">
        <f>IFERROR(VLOOKUP(F1185,[1]Trainingsarten!$A$9:$N$84,12,FALSE),"")</f>
        <v>274</v>
      </c>
      <c r="Q1185" s="1952" t="s">
        <v>14</v>
      </c>
      <c r="R1185" s="1953">
        <f>IFERROR(VLOOKUP(F1185,[1]Trainingsarten!$A$9:$N$84,14,FALSE),"")</f>
        <v>299</v>
      </c>
      <c r="S1185" s="1877">
        <f>IFERROR(L1185/J1185,"")</f>
        <v>1.4551724137931035</v>
      </c>
      <c r="T1185" s="1876">
        <f>T1184+(K1185-T1184)/7</f>
        <v>39.739173223107684</v>
      </c>
      <c r="U1185" s="1876">
        <f>U1184+(K1185-U1184)/42</f>
        <v>39.216552730419473</v>
      </c>
      <c r="V1185" s="1876">
        <f t="shared" si="72"/>
        <v>3.4854820042024457</v>
      </c>
      <c r="W1185" s="1954">
        <f t="shared" si="71"/>
        <v>1.0133265281188988</v>
      </c>
    </row>
    <row r="1186" spans="2:23" ht="16" thickBot="1" x14ac:dyDescent="0.25">
      <c r="B1186" s="1956">
        <f>SUM(K1182:K1188)</f>
        <v>173</v>
      </c>
      <c r="C1186" s="1944">
        <v>44274</v>
      </c>
      <c r="D1186" s="1876"/>
      <c r="E1186" s="2189"/>
      <c r="F1186" s="1986"/>
      <c r="G1186" s="1945"/>
      <c r="H1186" s="1946" t="str">
        <f>IFERROR(VLOOKUP(F1186,[1]Trainingsarten!$A$9:$K$84,10,FALSE),"")</f>
        <v/>
      </c>
      <c r="I1186" s="1947" t="str">
        <f t="shared" si="73"/>
        <v/>
      </c>
      <c r="J1186" s="1948"/>
      <c r="K1186" s="1949" t="str">
        <f>IFERROR(VLOOKUP(F1186,[1]Trainingsarten!$A$9:$K$84,11,FALSE),"0")</f>
        <v>0</v>
      </c>
      <c r="L1186" s="1950"/>
      <c r="M1186" s="1948"/>
      <c r="N1186" s="1816" t="str">
        <f>IFERROR((L1186/67)/(1/(I1186*24)/3.6),"")</f>
        <v/>
      </c>
      <c r="O1186" s="2402"/>
      <c r="P1186" s="1951" t="str">
        <f>IFERROR(VLOOKUP(F1186,[1]Trainingsarten!$A$9:$N$84,12,FALSE),"")</f>
        <v/>
      </c>
      <c r="Q1186" s="1952" t="s">
        <v>14</v>
      </c>
      <c r="R1186" s="1953" t="str">
        <f>IFERROR(VLOOKUP(F1186,[1]Trainingsarten!$A$9:$N$84,14,FALSE),"")</f>
        <v/>
      </c>
      <c r="S1186" s="1877" t="str">
        <f>IFERROR(L1186/J1186,"")</f>
        <v/>
      </c>
      <c r="T1186" s="1876">
        <f>T1185+(K1186-T1185)/7</f>
        <v>34.062148476949446</v>
      </c>
      <c r="U1186" s="1876">
        <f>U1185+(K1186-U1185)/42</f>
        <v>38.282825284457104</v>
      </c>
      <c r="V1186" s="1876">
        <f t="shared" si="72"/>
        <v>-0.52262049268821187</v>
      </c>
      <c r="W1186" s="1954">
        <f t="shared" si="71"/>
        <v>0.88975012225074046</v>
      </c>
    </row>
    <row r="1187" spans="2:23" ht="15" x14ac:dyDescent="0.2">
      <c r="B1187" s="1957" t="s">
        <v>20</v>
      </c>
      <c r="C1187" s="1944">
        <v>44275</v>
      </c>
      <c r="D1187" s="1876">
        <v>42</v>
      </c>
      <c r="E1187" s="2189" t="s">
        <v>33</v>
      </c>
      <c r="F1187" s="1986" t="s">
        <v>276</v>
      </c>
      <c r="G1187" s="1945">
        <v>3.3391203703703708E-2</v>
      </c>
      <c r="H1187" s="1946">
        <v>8.67</v>
      </c>
      <c r="I1187" s="1947">
        <f t="shared" si="73"/>
        <v>3.8513499081549835E-3</v>
      </c>
      <c r="J1187" s="1948">
        <v>138</v>
      </c>
      <c r="K1187" s="1949">
        <v>54</v>
      </c>
      <c r="L1187" s="1950">
        <v>211</v>
      </c>
      <c r="M1187" s="1948">
        <v>29</v>
      </c>
      <c r="N1187" s="1816">
        <f>IFERROR((L1187/67)/(1/(I1187*24)/3.6),"")</f>
        <v>1.0479350651586361</v>
      </c>
      <c r="O1187" s="2402" t="s">
        <v>295</v>
      </c>
      <c r="P1187" s="1951">
        <f>IFERROR(VLOOKUP(F1187,[1]Trainingsarten!$A$9:$N$84,12,FALSE),"")</f>
        <v>209</v>
      </c>
      <c r="Q1187" s="1952" t="s">
        <v>14</v>
      </c>
      <c r="R1187" s="1953">
        <f>IFERROR(VLOOKUP(F1187,[1]Trainingsarten!$A$9:$N$84,14,FALSE),"")</f>
        <v>228.8</v>
      </c>
      <c r="S1187" s="1877">
        <f>IFERROR(L1187/J1187,"")</f>
        <v>1.5289855072463767</v>
      </c>
      <c r="T1187" s="1876">
        <f>T1186+(K1187-T1186)/7</f>
        <v>36.910412980242384</v>
      </c>
      <c r="U1187" s="1876">
        <f>U1186+(K1187-U1186)/42</f>
        <v>38.657043730065269</v>
      </c>
      <c r="V1187" s="1876">
        <f t="shared" si="72"/>
        <v>4.2206768075076582</v>
      </c>
      <c r="W1187" s="1954">
        <f t="shared" si="71"/>
        <v>0.95481727050782073</v>
      </c>
    </row>
    <row r="1188" spans="2:23" ht="16" thickBot="1" x14ac:dyDescent="0.25">
      <c r="B1188" s="1958">
        <f>AVERAGE(W1182:W1188)</f>
        <v>0.94882148975260938</v>
      </c>
      <c r="C1188" s="1959">
        <v>44276</v>
      </c>
      <c r="D1188" s="1885"/>
      <c r="E1188" s="2196"/>
      <c r="F1188" s="1987"/>
      <c r="G1188" s="1961"/>
      <c r="H1188" s="1962" t="str">
        <f>IFERROR(VLOOKUP(F1188,[1]Trainingsarten!$A$9:$K$84,10,FALSE),"")</f>
        <v/>
      </c>
      <c r="I1188" s="1963" t="str">
        <f t="shared" si="73"/>
        <v/>
      </c>
      <c r="J1188" s="1964"/>
      <c r="K1188" s="1965" t="str">
        <f>IFERROR(VLOOKUP(F1188,[1]Trainingsarten!$A$9:$K$84,11,FALSE),"0")</f>
        <v>0</v>
      </c>
      <c r="L1188" s="1859"/>
      <c r="M1188" s="1964"/>
      <c r="N1188" s="1843" t="str">
        <f>IFERROR((L1188/67)/(1/(I1188*24)/3.6),"")</f>
        <v/>
      </c>
      <c r="O1188" s="2403"/>
      <c r="P1188" s="78" t="str">
        <f>IFERROR(VLOOKUP(F1188,[1]Trainingsarten!$A$9:$N$84,12,FALSE),"")</f>
        <v/>
      </c>
      <c r="Q1188" s="79" t="s">
        <v>14</v>
      </c>
      <c r="R1188" s="1966" t="str">
        <f>IFERROR(VLOOKUP(F1188,[1]Trainingsarten!$A$9:$N$84,14,FALSE),"")</f>
        <v/>
      </c>
      <c r="S1188" s="1967" t="str">
        <f>IFERROR(L1188/J1188,"")</f>
        <v/>
      </c>
      <c r="T1188" s="1885">
        <f>T1187+(K1188-T1187)/7</f>
        <v>31.63749684020776</v>
      </c>
      <c r="U1188" s="1885">
        <f>U1187+(K1188-U1187)/42</f>
        <v>37.736637926968477</v>
      </c>
      <c r="V1188" s="1885">
        <f t="shared" si="72"/>
        <v>1.7466307498228844</v>
      </c>
      <c r="W1188" s="82">
        <f t="shared" si="71"/>
        <v>0.83837613995808657</v>
      </c>
    </row>
    <row r="1189" spans="2:23" ht="16" thickBot="1" x14ac:dyDescent="0.25">
      <c r="B1189" s="1742">
        <f>B1182+1</f>
        <v>12</v>
      </c>
      <c r="C1189" s="1935">
        <v>44277</v>
      </c>
      <c r="D1189" s="1744">
        <v>43</v>
      </c>
      <c r="E1189" s="2176" t="s">
        <v>33</v>
      </c>
      <c r="F1189" s="1988" t="s">
        <v>272</v>
      </c>
      <c r="G1189" s="1937">
        <v>3.8009259259259263E-2</v>
      </c>
      <c r="H1189" s="1938">
        <v>9.7799999999999994</v>
      </c>
      <c r="I1189" s="1939">
        <f t="shared" si="73"/>
        <v>3.8864273271226242E-3</v>
      </c>
      <c r="J1189" s="1940">
        <v>142</v>
      </c>
      <c r="K1189" s="1941">
        <v>61</v>
      </c>
      <c r="L1189" s="1942">
        <v>209</v>
      </c>
      <c r="M1189" s="1940">
        <v>19</v>
      </c>
      <c r="N1189" s="1753">
        <f>IFERROR((L1189/67)/(1/(I1189*24)/3.6),"")</f>
        <v>1.0474559716753657</v>
      </c>
      <c r="O1189" s="2401" t="s">
        <v>303</v>
      </c>
      <c r="P1189" s="1754">
        <f>IFERROR(VLOOKUP(F1189,[1]Trainingsarten!$A$9:$N$84,12,FALSE),"")</f>
        <v>209</v>
      </c>
      <c r="Q1189" s="1755" t="s">
        <v>14</v>
      </c>
      <c r="R1189" s="1943">
        <f>IFERROR(VLOOKUP(F1189,[1]Trainingsarten!$A$9:$N$84,14,FALSE),"")</f>
        <v>228.8</v>
      </c>
      <c r="S1189" s="1756">
        <f>IFERROR(L1189/J1189,"")</f>
        <v>1.471830985915493</v>
      </c>
      <c r="T1189" s="1744">
        <f>T1188+(K1189-T1188)/7</f>
        <v>35.832140148749509</v>
      </c>
      <c r="U1189" s="1744">
        <f>U1188+(K1189-U1188)/42</f>
        <v>38.290527500135894</v>
      </c>
      <c r="V1189" s="1744">
        <f t="shared" si="72"/>
        <v>6.0991410867607172</v>
      </c>
      <c r="W1189" s="1927">
        <f t="shared" si="71"/>
        <v>0.93579646163459984</v>
      </c>
    </row>
    <row r="1190" spans="2:23" ht="15" x14ac:dyDescent="0.2">
      <c r="B1190" s="1759" t="s">
        <v>19</v>
      </c>
      <c r="C1190" s="1944">
        <v>44278</v>
      </c>
      <c r="D1190" s="1876"/>
      <c r="E1190" s="2189"/>
      <c r="F1190" s="1986"/>
      <c r="G1190" s="1945"/>
      <c r="H1190" s="1946" t="str">
        <f>IFERROR(VLOOKUP(F1190,[1]Trainingsarten!$A$9:$K$84,10,FALSE),"")</f>
        <v/>
      </c>
      <c r="I1190" s="1947" t="str">
        <f t="shared" si="73"/>
        <v/>
      </c>
      <c r="J1190" s="1948"/>
      <c r="K1190" s="1949" t="str">
        <f>IFERROR(VLOOKUP(F1190,[1]Trainingsarten!$A$9:$K$84,11,FALSE),"0")</f>
        <v>0</v>
      </c>
      <c r="L1190" s="1950"/>
      <c r="M1190" s="1948"/>
      <c r="N1190" s="1816" t="str">
        <f>IFERROR((L1190/67)/(1/(I1190*24)/3.6),"")</f>
        <v/>
      </c>
      <c r="O1190" s="2402"/>
      <c r="P1190" s="1951" t="str">
        <f>IFERROR(VLOOKUP(F1190,[1]Trainingsarten!$A$9:$N$84,12,FALSE),"")</f>
        <v/>
      </c>
      <c r="Q1190" s="1952" t="s">
        <v>14</v>
      </c>
      <c r="R1190" s="1953" t="str">
        <f>IFERROR(VLOOKUP(F1190,[1]Trainingsarten!$A$9:$N$84,14,FALSE),"")</f>
        <v/>
      </c>
      <c r="S1190" s="1877" t="str">
        <f>IFERROR(L1190/J1190,"")</f>
        <v/>
      </c>
      <c r="T1190" s="1876">
        <f>T1189+(K1190-T1189)/7</f>
        <v>30.713262984642437</v>
      </c>
      <c r="U1190" s="1876">
        <f>U1189+(K1190-U1189)/42</f>
        <v>37.378848273942182</v>
      </c>
      <c r="V1190" s="1876">
        <f t="shared" si="72"/>
        <v>2.458387351386385</v>
      </c>
      <c r="W1190" s="1954">
        <f t="shared" si="71"/>
        <v>0.82167494192306334</v>
      </c>
    </row>
    <row r="1191" spans="2:23" ht="16" thickBot="1" x14ac:dyDescent="0.25">
      <c r="B1191" s="24">
        <f>SUM(H1189:H1195)</f>
        <v>24.459999999999997</v>
      </c>
      <c r="C1191" s="1944">
        <v>44279</v>
      </c>
      <c r="D1191" s="1876">
        <v>44</v>
      </c>
      <c r="E1191" s="2189" t="s">
        <v>33</v>
      </c>
      <c r="F1191" s="1986" t="s">
        <v>175</v>
      </c>
      <c r="G1191" s="1945">
        <v>3.0312499999999996E-2</v>
      </c>
      <c r="H1191" s="1946">
        <v>8.4499999999999993</v>
      </c>
      <c r="I1191" s="1947">
        <f t="shared" si="73"/>
        <v>3.5872781065088757E-3</v>
      </c>
      <c r="J1191" s="1948">
        <v>144</v>
      </c>
      <c r="K1191" s="1949">
        <v>60</v>
      </c>
      <c r="L1191" s="1950">
        <v>224</v>
      </c>
      <c r="M1191" s="1948">
        <v>34</v>
      </c>
      <c r="N1191" s="1816">
        <f>IFERROR((L1191/67)/(1/(I1191*24)/3.6),"")</f>
        <v>1.0362200830168684</v>
      </c>
      <c r="O1191" s="2402" t="s">
        <v>280</v>
      </c>
      <c r="P1191" s="1951" t="str">
        <f>IFERROR(VLOOKUP(F1191,[1]Trainingsarten!$A$9:$N$84,12,FALSE),"")</f>
        <v/>
      </c>
      <c r="Q1191" s="1952" t="s">
        <v>14</v>
      </c>
      <c r="R1191" s="1953" t="str">
        <f>IFERROR(VLOOKUP(F1191,[1]Trainingsarten!$A$9:$N$84,14,FALSE),"")</f>
        <v/>
      </c>
      <c r="S1191" s="1877">
        <f>IFERROR(L1191/J1191,"")</f>
        <v>1.5555555555555556</v>
      </c>
      <c r="T1191" s="1876">
        <f>T1190+(K1191-T1190)/7</f>
        <v>34.897082558264948</v>
      </c>
      <c r="U1191" s="1876">
        <f>U1190+(K1191-U1190)/42</f>
        <v>37.917447124562607</v>
      </c>
      <c r="V1191" s="1876">
        <f t="shared" si="72"/>
        <v>6.6655852892997451</v>
      </c>
      <c r="W1191" s="1954">
        <f t="shared" si="71"/>
        <v>0.92034367302272591</v>
      </c>
    </row>
    <row r="1192" spans="2:23" ht="15" x14ac:dyDescent="0.2">
      <c r="B1192" s="1955" t="s">
        <v>9</v>
      </c>
      <c r="C1192" s="1944">
        <v>44280</v>
      </c>
      <c r="D1192" s="1876"/>
      <c r="E1192" s="2189"/>
      <c r="F1192" s="1986"/>
      <c r="G1192" s="1945"/>
      <c r="H1192" s="1946" t="str">
        <f>IFERROR(VLOOKUP(F1192,[1]Trainingsarten!$A$9:$K$84,10,FALSE),"")</f>
        <v/>
      </c>
      <c r="I1192" s="1947" t="str">
        <f t="shared" si="73"/>
        <v/>
      </c>
      <c r="J1192" s="1948"/>
      <c r="K1192" s="1949" t="str">
        <f>IFERROR(VLOOKUP(F1192,[1]Trainingsarten!$A$9:$K$84,11,FALSE),"0")</f>
        <v>0</v>
      </c>
      <c r="L1192" s="1950"/>
      <c r="M1192" s="1948"/>
      <c r="N1192" s="1816" t="str">
        <f>IFERROR((L1192/67)/(1/(I1192*24)/3.6),"")</f>
        <v/>
      </c>
      <c r="O1192" s="2402"/>
      <c r="P1192" s="1951" t="str">
        <f>IFERROR(VLOOKUP(F1192,[1]Trainingsarten!$A$9:$N$84,12,FALSE),"")</f>
        <v/>
      </c>
      <c r="Q1192" s="1952" t="s">
        <v>14</v>
      </c>
      <c r="R1192" s="1953" t="str">
        <f>IFERROR(VLOOKUP(F1192,[1]Trainingsarten!$A$9:$N$84,14,FALSE),"")</f>
        <v/>
      </c>
      <c r="S1192" s="1877" t="str">
        <f>IFERROR(L1192/J1192,"")</f>
        <v/>
      </c>
      <c r="T1192" s="1876">
        <f>T1191+(K1192-T1191)/7</f>
        <v>29.911785049941386</v>
      </c>
      <c r="U1192" s="1876">
        <f>U1191+(K1192-U1191)/42</f>
        <v>37.014650764453975</v>
      </c>
      <c r="V1192" s="1876">
        <f t="shared" si="72"/>
        <v>3.0203645662976584</v>
      </c>
      <c r="W1192" s="1954">
        <f t="shared" si="71"/>
        <v>0.80810663972727159</v>
      </c>
    </row>
    <row r="1193" spans="2:23" ht="16" thickBot="1" x14ac:dyDescent="0.25">
      <c r="B1193" s="1956">
        <f>SUM(K1189:K1195)</f>
        <v>158</v>
      </c>
      <c r="C1193" s="1944">
        <v>44281</v>
      </c>
      <c r="D1193" s="1876">
        <v>45</v>
      </c>
      <c r="E1193" s="2189" t="s">
        <v>281</v>
      </c>
      <c r="F1193" s="1986" t="s">
        <v>273</v>
      </c>
      <c r="G1193" s="1945">
        <v>2.4583333333333332E-2</v>
      </c>
      <c r="H1193" s="1946">
        <v>6.23</v>
      </c>
      <c r="I1193" s="1947">
        <f t="shared" si="73"/>
        <v>3.9459604066345638E-3</v>
      </c>
      <c r="J1193" s="1948">
        <v>132</v>
      </c>
      <c r="K1193" s="1949">
        <v>37</v>
      </c>
      <c r="L1193" s="1950">
        <v>205</v>
      </c>
      <c r="M1193" s="1948">
        <v>24</v>
      </c>
      <c r="N1193" s="1816">
        <f>IFERROR((L1193/67)/(1/(I1193*24)/3.6),"")</f>
        <v>1.0431470257061404</v>
      </c>
      <c r="O1193" s="2402" t="s">
        <v>295</v>
      </c>
      <c r="P1193" s="1951">
        <f>IFERROR(VLOOKUP(F1193,[1]Trainingsarten!$A$9:$N$84,12,FALSE),"")</f>
        <v>182</v>
      </c>
      <c r="Q1193" s="1952" t="s">
        <v>14</v>
      </c>
      <c r="R1193" s="1953">
        <f>IFERROR(VLOOKUP(F1193,[1]Trainingsarten!$A$9:$N$84,14,FALSE),"")</f>
        <v>208</v>
      </c>
      <c r="S1193" s="1877">
        <f>IFERROR(L1193/J1193,"")</f>
        <v>1.553030303030303</v>
      </c>
      <c r="T1193" s="1876">
        <f>T1192+(K1193-T1192)/7</f>
        <v>30.924387185664045</v>
      </c>
      <c r="U1193" s="1876">
        <f>U1192+(K1193-U1192)/42</f>
        <v>37.014301936728877</v>
      </c>
      <c r="V1193" s="1876">
        <f t="shared" si="72"/>
        <v>7.1028657145125891</v>
      </c>
      <c r="W1193" s="1954">
        <f t="shared" ref="W1193:W1256" si="74">T1193/U1193</f>
        <v>0.83547130615958265</v>
      </c>
    </row>
    <row r="1194" spans="2:23" ht="15" x14ac:dyDescent="0.2">
      <c r="B1194" s="1957" t="s">
        <v>20</v>
      </c>
      <c r="C1194" s="1944">
        <v>44282</v>
      </c>
      <c r="D1194" s="1876"/>
      <c r="E1194" s="2189"/>
      <c r="F1194" s="1986"/>
      <c r="G1194" s="1945"/>
      <c r="H1194" s="1946" t="str">
        <f>IFERROR(VLOOKUP(F1194,[1]Trainingsarten!$A$9:$K$84,10,FALSE),"")</f>
        <v/>
      </c>
      <c r="I1194" s="1947" t="str">
        <f t="shared" si="73"/>
        <v/>
      </c>
      <c r="J1194" s="1948"/>
      <c r="K1194" s="1949" t="str">
        <f>IFERROR(VLOOKUP(F1194,[1]Trainingsarten!$A$9:$K$84,11,FALSE),"0")</f>
        <v>0</v>
      </c>
      <c r="L1194" s="1950"/>
      <c r="M1194" s="1948"/>
      <c r="N1194" s="1816" t="str">
        <f>IFERROR((L1194/67)/(1/(I1194*24)/3.6),"")</f>
        <v/>
      </c>
      <c r="O1194" s="2402"/>
      <c r="P1194" s="1951" t="str">
        <f>IFERROR(VLOOKUP(F1194,[1]Trainingsarten!$A$9:$N$84,12,FALSE),"")</f>
        <v/>
      </c>
      <c r="Q1194" s="1952" t="s">
        <v>14</v>
      </c>
      <c r="R1194" s="1953" t="str">
        <f>IFERROR(VLOOKUP(F1194,[1]Trainingsarten!$A$9:$N$84,14,FALSE),"")</f>
        <v/>
      </c>
      <c r="S1194" s="1877" t="str">
        <f>IFERROR(L1194/J1194,"")</f>
        <v/>
      </c>
      <c r="T1194" s="1876">
        <f>T1193+(K1194-T1193)/7</f>
        <v>26.506617587712039</v>
      </c>
      <c r="U1194" s="1876">
        <f>U1193+(K1194-U1193)/42</f>
        <v>36.133009033473428</v>
      </c>
      <c r="V1194" s="1876">
        <f t="shared" si="72"/>
        <v>6.0899147510648319</v>
      </c>
      <c r="W1194" s="1954">
        <f t="shared" si="74"/>
        <v>0.73358456150597506</v>
      </c>
    </row>
    <row r="1195" spans="2:23" ht="16" thickBot="1" x14ac:dyDescent="0.25">
      <c r="B1195" s="1958">
        <f>AVERAGE(W1189:W1195)</f>
        <v>0.8141572305126028</v>
      </c>
      <c r="C1195" s="1968">
        <v>44283</v>
      </c>
      <c r="D1195" s="1818"/>
      <c r="E1195" s="2180"/>
      <c r="F1195" s="1989"/>
      <c r="G1195" s="1969"/>
      <c r="H1195" s="1970"/>
      <c r="I1195" s="1971" t="str">
        <f t="shared" si="73"/>
        <v/>
      </c>
      <c r="J1195" s="1862"/>
      <c r="K1195" s="1972" t="str">
        <f>IFERROR(VLOOKUP(F1195,[1]Trainingsarten!$A$9:$K$84,11,FALSE),"0")</f>
        <v>0</v>
      </c>
      <c r="L1195" s="1973"/>
      <c r="M1195" s="1862"/>
      <c r="N1195" s="1826" t="str">
        <f>IFERROR((L1195/67)/(1/(I1195*24)/3.6),"")</f>
        <v/>
      </c>
      <c r="O1195" s="2404"/>
      <c r="P1195" s="1974" t="str">
        <f>IFERROR(VLOOKUP(F1195,[1]Trainingsarten!$A$9:$N$84,12,FALSE),"")</f>
        <v/>
      </c>
      <c r="Q1195" s="1975" t="s">
        <v>14</v>
      </c>
      <c r="R1195" s="1976" t="str">
        <f>IFERROR(VLOOKUP(F1195,[1]Trainingsarten!$A$9:$N$84,14,FALSE),"")</f>
        <v/>
      </c>
      <c r="S1195" s="1827" t="str">
        <f>IFERROR(L1195/J1195,"")</f>
        <v/>
      </c>
      <c r="T1195" s="1818">
        <f>T1194+(K1195-T1194)/7</f>
        <v>22.719957932324604</v>
      </c>
      <c r="U1195" s="1818">
        <f>U1194+(K1195-U1194)/42</f>
        <v>35.272699294581201</v>
      </c>
      <c r="V1195" s="1818">
        <f t="shared" si="72"/>
        <v>9.6263914457613886</v>
      </c>
      <c r="W1195" s="1977">
        <f t="shared" si="74"/>
        <v>0.64412302961500245</v>
      </c>
    </row>
    <row r="1196" spans="2:23" ht="16" thickBot="1" x14ac:dyDescent="0.25">
      <c r="B1196" s="1742">
        <f>B1189+1</f>
        <v>13</v>
      </c>
      <c r="C1196" s="1978">
        <v>44284</v>
      </c>
      <c r="D1196" s="50">
        <v>46</v>
      </c>
      <c r="E1196" s="2101" t="s">
        <v>33</v>
      </c>
      <c r="F1196" s="837" t="s">
        <v>270</v>
      </c>
      <c r="G1196" s="1979">
        <v>3.1805555555555552E-2</v>
      </c>
      <c r="H1196" s="1980">
        <v>8.1199999999999992</v>
      </c>
      <c r="I1196" s="1981">
        <f t="shared" si="73"/>
        <v>3.9169403393541323E-3</v>
      </c>
      <c r="J1196" s="506">
        <v>135</v>
      </c>
      <c r="K1196" s="1982">
        <v>51</v>
      </c>
      <c r="L1196" s="1983">
        <v>209</v>
      </c>
      <c r="M1196" s="506">
        <v>20</v>
      </c>
      <c r="N1196" s="59">
        <f>IFERROR((L1196/67)/(1/(I1196*24)/3.6),"")</f>
        <v>1.0556797294316593</v>
      </c>
      <c r="O1196" s="2405" t="s">
        <v>295</v>
      </c>
      <c r="P1196" s="319">
        <f>IFERROR(VLOOKUP(F1196,[1]Trainingsarten!$A$9:$N$84,12,FALSE),"")</f>
        <v>209</v>
      </c>
      <c r="Q1196" s="61" t="s">
        <v>14</v>
      </c>
      <c r="R1196" s="1984">
        <f>IFERROR(VLOOKUP(F1196,[1]Trainingsarten!$A$9:$N$84,14,FALSE),"")</f>
        <v>228.8</v>
      </c>
      <c r="S1196" s="1898">
        <f>IFERROR(L1196/J1196,"")</f>
        <v>1.5481481481481481</v>
      </c>
      <c r="T1196" s="50">
        <f>T1195+(K1196-T1195)/7</f>
        <v>26.759963941992517</v>
      </c>
      <c r="U1196" s="50">
        <f>U1195+(K1196-U1195)/42</f>
        <v>35.64715883518641</v>
      </c>
      <c r="V1196" s="50">
        <f t="shared" si="72"/>
        <v>12.552741362256597</v>
      </c>
      <c r="W1196" s="322">
        <f t="shared" si="74"/>
        <v>0.75068995163727981</v>
      </c>
    </row>
    <row r="1197" spans="2:23" ht="15" x14ac:dyDescent="0.2">
      <c r="B1197" s="1741" t="s">
        <v>19</v>
      </c>
      <c r="C1197" s="1944">
        <v>44285</v>
      </c>
      <c r="D1197" s="1876"/>
      <c r="E1197" s="2189"/>
      <c r="F1197" s="1879"/>
      <c r="G1197" s="1945"/>
      <c r="H1197" s="1946" t="str">
        <f>IFERROR(VLOOKUP(F1197,[1]Trainingsarten!$A$9:$K$84,10,FALSE),"")</f>
        <v/>
      </c>
      <c r="I1197" s="1947" t="str">
        <f t="shared" si="73"/>
        <v/>
      </c>
      <c r="J1197" s="1948"/>
      <c r="K1197" s="1949" t="str">
        <f>IFERROR(VLOOKUP(F1197,[1]Trainingsarten!$A$9:$K$84,11,FALSE),"0")</f>
        <v>0</v>
      </c>
      <c r="L1197" s="1950"/>
      <c r="M1197" s="1948"/>
      <c r="N1197" s="1816" t="str">
        <f>IFERROR((L1197/67)/(1/(I1197*24)/3.6),"")</f>
        <v/>
      </c>
      <c r="O1197" s="2402"/>
      <c r="P1197" s="1951" t="str">
        <f>IFERROR(VLOOKUP(F1197,[1]Trainingsarten!$A$9:$N$84,12,FALSE),"")</f>
        <v/>
      </c>
      <c r="Q1197" s="1952" t="s">
        <v>14</v>
      </c>
      <c r="R1197" s="1953" t="str">
        <f>IFERROR(VLOOKUP(F1197,[1]Trainingsarten!$A$9:$N$84,14,FALSE),"")</f>
        <v/>
      </c>
      <c r="S1197" s="1877" t="str">
        <f>IFERROR(L1197/J1197,"")</f>
        <v/>
      </c>
      <c r="T1197" s="1876">
        <f>T1196+(K1197-T1196)/7</f>
        <v>22.937111950279299</v>
      </c>
      <c r="U1197" s="1876">
        <f>U1196+(K1197-U1196)/42</f>
        <v>34.798416958158164</v>
      </c>
      <c r="V1197" s="1876">
        <f t="shared" si="72"/>
        <v>8.8871948931938931</v>
      </c>
      <c r="W1197" s="1954">
        <f t="shared" si="74"/>
        <v>0.65914239655956264</v>
      </c>
    </row>
    <row r="1198" spans="2:23" ht="16" thickBot="1" x14ac:dyDescent="0.25">
      <c r="B1198" s="24">
        <f>SUM(H1196:H1202)</f>
        <v>26.52</v>
      </c>
      <c r="C1198" s="1944">
        <v>44286</v>
      </c>
      <c r="D1198" s="1876">
        <v>47</v>
      </c>
      <c r="E1198" s="2189" t="s">
        <v>33</v>
      </c>
      <c r="F1198" s="1879" t="s">
        <v>282</v>
      </c>
      <c r="G1198" s="1945">
        <v>3.3067129629629634E-2</v>
      </c>
      <c r="H1198" s="1946">
        <v>8.4</v>
      </c>
      <c r="I1198" s="1947">
        <f t="shared" si="73"/>
        <v>3.9365630511463846E-3</v>
      </c>
      <c r="J1198" s="1948">
        <v>138</v>
      </c>
      <c r="K1198" s="1949">
        <v>53</v>
      </c>
      <c r="L1198" s="1950">
        <v>210</v>
      </c>
      <c r="M1198" s="1948">
        <v>29</v>
      </c>
      <c r="N1198" s="1816">
        <f>IFERROR((L1198/67)/(1/(I1198*24)/3.6),"")</f>
        <v>1.066044776119403</v>
      </c>
      <c r="O1198" s="2402" t="s">
        <v>303</v>
      </c>
      <c r="P1198" s="1951">
        <f>IFERROR(VLOOKUP(F1198,[1]Trainingsarten!$A$9:$N$84,12,FALSE),"")</f>
        <v>209</v>
      </c>
      <c r="Q1198" s="1952" t="s">
        <v>14</v>
      </c>
      <c r="R1198" s="1953">
        <f>IFERROR(VLOOKUP(F1198,[1]Trainingsarten!$A$9:$N$84,14,FALSE),"")</f>
        <v>228.8</v>
      </c>
      <c r="S1198" s="1877">
        <f>IFERROR(L1198/J1198,"")</f>
        <v>1.5217391304347827</v>
      </c>
      <c r="T1198" s="1876">
        <f>T1197+(K1198-T1197)/7</f>
        <v>27.23181024309654</v>
      </c>
      <c r="U1198" s="1876">
        <f>U1197+(K1198-U1197)/42</f>
        <v>35.231787982963922</v>
      </c>
      <c r="V1198" s="1876">
        <f t="shared" si="72"/>
        <v>11.861305007878865</v>
      </c>
      <c r="W1198" s="1954">
        <f t="shared" si="74"/>
        <v>0.77293296202464334</v>
      </c>
    </row>
    <row r="1199" spans="2:23" ht="15" x14ac:dyDescent="0.2">
      <c r="B1199" s="1955" t="s">
        <v>9</v>
      </c>
      <c r="C1199" s="1944">
        <v>44287</v>
      </c>
      <c r="D1199" s="1876"/>
      <c r="E1199" s="2189"/>
      <c r="F1199" s="1879"/>
      <c r="G1199" s="1945"/>
      <c r="H1199" s="1946" t="str">
        <f>IFERROR(VLOOKUP(F1199,[1]Trainingsarten!$A$9:$K$84,10,FALSE),"")</f>
        <v/>
      </c>
      <c r="I1199" s="1947" t="str">
        <f t="shared" si="73"/>
        <v/>
      </c>
      <c r="J1199" s="1948"/>
      <c r="K1199" s="1949" t="str">
        <f>IFERROR(VLOOKUP(F1199,[1]Trainingsarten!$A$9:$K$84,11,FALSE),"0")</f>
        <v>0</v>
      </c>
      <c r="L1199" s="1950"/>
      <c r="M1199" s="1948"/>
      <c r="N1199" s="1816" t="str">
        <f>IFERROR((L1199/67)/(1/(I1199*24)/3.6),"")</f>
        <v/>
      </c>
      <c r="O1199" s="2402"/>
      <c r="P1199" s="1951" t="str">
        <f>IFERROR(VLOOKUP(F1199,[1]Trainingsarten!$A$9:$N$84,12,FALSE),"")</f>
        <v/>
      </c>
      <c r="Q1199" s="1952" t="s">
        <v>14</v>
      </c>
      <c r="R1199" s="1953" t="str">
        <f>IFERROR(VLOOKUP(F1199,[1]Trainingsarten!$A$9:$N$84,14,FALSE),"")</f>
        <v/>
      </c>
      <c r="S1199" s="1877" t="str">
        <f>IFERROR(L1199/J1199,"")</f>
        <v/>
      </c>
      <c r="T1199" s="1876">
        <f>T1198+(K1199-T1198)/7</f>
        <v>23.34155163693989</v>
      </c>
      <c r="U1199" s="1876">
        <f>U1198+(K1199-U1198)/42</f>
        <v>34.392935888131447</v>
      </c>
      <c r="V1199" s="1876">
        <f t="shared" si="72"/>
        <v>7.9999777398673828</v>
      </c>
      <c r="W1199" s="1954">
        <f t="shared" si="74"/>
        <v>0.6786728447045649</v>
      </c>
    </row>
    <row r="1200" spans="2:23" ht="16" thickBot="1" x14ac:dyDescent="0.25">
      <c r="B1200" s="1956">
        <f>SUM(K1196:K1202)</f>
        <v>178</v>
      </c>
      <c r="C1200" s="1944">
        <v>44288</v>
      </c>
      <c r="D1200" s="1876">
        <v>48</v>
      </c>
      <c r="E1200" s="2189" t="s">
        <v>33</v>
      </c>
      <c r="F1200" s="1990" t="s">
        <v>0</v>
      </c>
      <c r="G1200" s="1945">
        <v>3.0208333333333334E-2</v>
      </c>
      <c r="H1200" s="1946">
        <v>10</v>
      </c>
      <c r="I1200" s="1947">
        <f t="shared" si="73"/>
        <v>3.0208333333333333E-3</v>
      </c>
      <c r="J1200" s="1948">
        <v>161</v>
      </c>
      <c r="K1200" s="1949">
        <v>74</v>
      </c>
      <c r="L1200" s="1950">
        <v>261</v>
      </c>
      <c r="M1200" s="1948">
        <v>57</v>
      </c>
      <c r="N1200" s="1816">
        <f>IFERROR((L1200/67)/(1/(I1200*24)/3.6),"")</f>
        <v>1.0167313432835821</v>
      </c>
      <c r="O1200" s="2402" t="s">
        <v>304</v>
      </c>
      <c r="P1200" s="1951" t="str">
        <f>IFERROR(VLOOKUP(F1200,[1]Trainingsarten!$A$9:$N$84,12,FALSE),"")</f>
        <v/>
      </c>
      <c r="Q1200" s="1952" t="s">
        <v>14</v>
      </c>
      <c r="R1200" s="1953" t="str">
        <f>IFERROR(VLOOKUP(F1200,[1]Trainingsarten!$A$9:$N$84,14,FALSE),"")</f>
        <v/>
      </c>
      <c r="S1200" s="1877">
        <f>IFERROR(L1200/J1200,"")</f>
        <v>1.6211180124223603</v>
      </c>
      <c r="T1200" s="1876">
        <f>T1199+(K1200-T1199)/7</f>
        <v>30.578472831662765</v>
      </c>
      <c r="U1200" s="1876">
        <f>U1199+(K1200-U1199)/42</f>
        <v>35.335961224128319</v>
      </c>
      <c r="V1200" s="1876">
        <f t="shared" si="72"/>
        <v>11.051384251191557</v>
      </c>
      <c r="W1200" s="1954">
        <f t="shared" si="74"/>
        <v>0.86536411554535508</v>
      </c>
    </row>
    <row r="1201" spans="2:23" ht="15" x14ac:dyDescent="0.2">
      <c r="B1201" s="1957" t="s">
        <v>20</v>
      </c>
      <c r="C1201" s="1944">
        <v>44289</v>
      </c>
      <c r="D1201" s="1876"/>
      <c r="E1201" s="2189"/>
      <c r="F1201" s="1879"/>
      <c r="G1201" s="1945"/>
      <c r="H1201" s="1946" t="str">
        <f>IFERROR(VLOOKUP(F1201,[1]Trainingsarten!$A$9:$K$84,10,FALSE),"")</f>
        <v/>
      </c>
      <c r="I1201" s="1947" t="str">
        <f t="shared" si="73"/>
        <v/>
      </c>
      <c r="J1201" s="1948"/>
      <c r="K1201" s="1949" t="str">
        <f>IFERROR(VLOOKUP(F1201,[1]Trainingsarten!$A$9:$K$84,11,FALSE),"0")</f>
        <v>0</v>
      </c>
      <c r="L1201" s="1950"/>
      <c r="M1201" s="1948"/>
      <c r="N1201" s="1816" t="str">
        <f>IFERROR((L1201/67)/(1/(I1201*24)/3.6),"")</f>
        <v/>
      </c>
      <c r="O1201" s="2402"/>
      <c r="P1201" s="1951" t="str">
        <f>IFERROR(VLOOKUP(F1201,[1]Trainingsarten!$A$9:$N$84,12,FALSE),"")</f>
        <v/>
      </c>
      <c r="Q1201" s="1952" t="s">
        <v>14</v>
      </c>
      <c r="R1201" s="1953" t="str">
        <f>IFERROR(VLOOKUP(F1201,[1]Trainingsarten!$A$9:$N$84,14,FALSE),"")</f>
        <v/>
      </c>
      <c r="S1201" s="1877" t="str">
        <f>IFERROR(L1201/J1201,"")</f>
        <v/>
      </c>
      <c r="T1201" s="1876">
        <f>T1200+(K1201-T1200)/7</f>
        <v>26.210119569996657</v>
      </c>
      <c r="U1201" s="1876">
        <f>U1200+(K1201-U1200)/42</f>
        <v>34.494628814030023</v>
      </c>
      <c r="V1201" s="1876">
        <f t="shared" si="72"/>
        <v>4.7574883924655538</v>
      </c>
      <c r="W1201" s="1954">
        <f t="shared" si="74"/>
        <v>0.75983190633250697</v>
      </c>
    </row>
    <row r="1202" spans="2:23" ht="16" thickBot="1" x14ac:dyDescent="0.25">
      <c r="B1202" s="1958">
        <f>AVERAGE(W1196:W1202)</f>
        <v>0.73625766507641344</v>
      </c>
      <c r="C1202" s="1959">
        <v>44290</v>
      </c>
      <c r="D1202" s="1885"/>
      <c r="E1202" s="2196"/>
      <c r="F1202" s="1960"/>
      <c r="G1202" s="1961"/>
      <c r="H1202" s="1962" t="str">
        <f>IFERROR(VLOOKUP(F1202,[1]Trainingsarten!$A$9:$K$84,10,FALSE),"")</f>
        <v/>
      </c>
      <c r="I1202" s="1963" t="str">
        <f t="shared" si="73"/>
        <v/>
      </c>
      <c r="J1202" s="1964"/>
      <c r="K1202" s="1965" t="str">
        <f>IFERROR(VLOOKUP(F1202,[1]Trainingsarten!$A$9:$K$84,11,FALSE),"0")</f>
        <v>0</v>
      </c>
      <c r="L1202" s="1859"/>
      <c r="M1202" s="1964"/>
      <c r="N1202" s="1843" t="str">
        <f>IFERROR((L1202/67)/(1/(I1202*24)/3.6),"")</f>
        <v/>
      </c>
      <c r="O1202" s="2403"/>
      <c r="P1202" s="78" t="str">
        <f>IFERROR(VLOOKUP(F1202,[1]Trainingsarten!$A$9:$N$84,12,FALSE),"")</f>
        <v/>
      </c>
      <c r="Q1202" s="79" t="s">
        <v>14</v>
      </c>
      <c r="R1202" s="1966" t="str">
        <f>IFERROR(VLOOKUP(F1202,[1]Trainingsarten!$A$9:$N$84,14,FALSE),"")</f>
        <v/>
      </c>
      <c r="S1202" s="1967" t="str">
        <f>IFERROR(L1202/J1202,"")</f>
        <v/>
      </c>
      <c r="T1202" s="1885">
        <f>T1201+(K1202-T1201)/7</f>
        <v>22.46581677428285</v>
      </c>
      <c r="U1202" s="1885">
        <f>U1201+(K1202-U1201)/42</f>
        <v>33.673328127981691</v>
      </c>
      <c r="V1202" s="1885">
        <f t="shared" si="72"/>
        <v>8.2845092440333659</v>
      </c>
      <c r="W1202" s="82">
        <f t="shared" si="74"/>
        <v>0.66716947873098176</v>
      </c>
    </row>
    <row r="1203" spans="2:23" ht="16" thickBot="1" x14ac:dyDescent="0.25">
      <c r="B1203" s="1742">
        <f>B1196+1</f>
        <v>14</v>
      </c>
      <c r="C1203" s="1935">
        <v>44291</v>
      </c>
      <c r="D1203" s="1744"/>
      <c r="E1203" s="2176"/>
      <c r="F1203" s="1936"/>
      <c r="G1203" s="1937"/>
      <c r="H1203" s="1938" t="str">
        <f>IFERROR(VLOOKUP(F1203,[1]Trainingsarten!$A$9:$K$84,10,FALSE),"")</f>
        <v/>
      </c>
      <c r="I1203" s="1939" t="str">
        <f t="shared" si="73"/>
        <v/>
      </c>
      <c r="J1203" s="1940"/>
      <c r="K1203" s="1941" t="str">
        <f>IFERROR(VLOOKUP(F1203,[1]Trainingsarten!$A$9:$K$84,11,FALSE),"0")</f>
        <v>0</v>
      </c>
      <c r="L1203" s="1942"/>
      <c r="M1203" s="1940"/>
      <c r="N1203" s="1753" t="str">
        <f>IFERROR((L1203/67)/(1/(I1203*24)/3.6),"")</f>
        <v/>
      </c>
      <c r="O1203" s="2401"/>
      <c r="P1203" s="1754" t="str">
        <f>IFERROR(VLOOKUP(F1203,[1]Trainingsarten!$A$9:$N$84,12,FALSE),"")</f>
        <v/>
      </c>
      <c r="Q1203" s="1755" t="s">
        <v>14</v>
      </c>
      <c r="R1203" s="1943" t="str">
        <f>IFERROR(VLOOKUP(F1203,[1]Trainingsarten!$A$9:$N$84,14,FALSE),"")</f>
        <v/>
      </c>
      <c r="S1203" s="1756" t="str">
        <f>IFERROR(L1203/J1203,"")</f>
        <v/>
      </c>
      <c r="T1203" s="1744">
        <f>T1202+(K1203-T1202)/7</f>
        <v>19.256414377956727</v>
      </c>
      <c r="U1203" s="1744">
        <f>U1202+(K1203-U1202)/42</f>
        <v>32.871582220172606</v>
      </c>
      <c r="V1203" s="1744">
        <f t="shared" si="72"/>
        <v>11.207511353698841</v>
      </c>
      <c r="W1203" s="1927">
        <f t="shared" si="74"/>
        <v>0.58580734717842287</v>
      </c>
    </row>
    <row r="1204" spans="2:23" ht="15" x14ac:dyDescent="0.2">
      <c r="B1204" s="1759" t="s">
        <v>19</v>
      </c>
      <c r="C1204" s="1944">
        <v>44292</v>
      </c>
      <c r="D1204" s="1876"/>
      <c r="E1204" s="2189"/>
      <c r="F1204" s="1879"/>
      <c r="G1204" s="1945"/>
      <c r="H1204" s="1946" t="str">
        <f>IFERROR(VLOOKUP(F1204,[1]Trainingsarten!$A$9:$K$84,10,FALSE),"")</f>
        <v/>
      </c>
      <c r="I1204" s="1947" t="str">
        <f t="shared" si="73"/>
        <v/>
      </c>
      <c r="J1204" s="1948"/>
      <c r="K1204" s="1949" t="str">
        <f>IFERROR(VLOOKUP(F1204,[1]Trainingsarten!$A$9:$K$84,11,FALSE),"0")</f>
        <v>0</v>
      </c>
      <c r="L1204" s="1950"/>
      <c r="M1204" s="1948"/>
      <c r="N1204" s="1816" t="str">
        <f>IFERROR((L1204/67)/(1/(I1204*24)/3.6),"")</f>
        <v/>
      </c>
      <c r="O1204" s="2402"/>
      <c r="P1204" s="1951" t="str">
        <f>IFERROR(VLOOKUP(F1204,[1]Trainingsarten!$A$9:$N$84,12,FALSE),"")</f>
        <v/>
      </c>
      <c r="Q1204" s="1952" t="s">
        <v>14</v>
      </c>
      <c r="R1204" s="1953" t="str">
        <f>IFERROR(VLOOKUP(F1204,[1]Trainingsarten!$A$9:$N$84,14,FALSE),"")</f>
        <v/>
      </c>
      <c r="S1204" s="1877" t="str">
        <f>IFERROR(L1204/J1204,"")</f>
        <v/>
      </c>
      <c r="T1204" s="1876">
        <f>T1203+(K1204-T1203)/7</f>
        <v>16.505498038248621</v>
      </c>
      <c r="U1204" s="1876">
        <f>U1203+(K1204-U1203)/42</f>
        <v>32.088925500644685</v>
      </c>
      <c r="V1204" s="1876">
        <f t="shared" si="72"/>
        <v>13.615167842215879</v>
      </c>
      <c r="W1204" s="1954">
        <f t="shared" si="74"/>
        <v>0.51436742679081038</v>
      </c>
    </row>
    <row r="1205" spans="2:23" ht="16" thickBot="1" x14ac:dyDescent="0.25">
      <c r="B1205" s="24">
        <f>SUM(H1203:H1209)</f>
        <v>22.299999999999997</v>
      </c>
      <c r="C1205" s="1944">
        <v>44293</v>
      </c>
      <c r="D1205" s="1876"/>
      <c r="E1205" s="2189"/>
      <c r="F1205" s="1879"/>
      <c r="G1205" s="1945"/>
      <c r="H1205" s="1946" t="str">
        <f>IFERROR(VLOOKUP(F1205,[1]Trainingsarten!$A$9:$K$84,10,FALSE),"")</f>
        <v/>
      </c>
      <c r="I1205" s="1947" t="str">
        <f t="shared" si="73"/>
        <v/>
      </c>
      <c r="J1205" s="1948"/>
      <c r="K1205" s="1949" t="str">
        <f>IFERROR(VLOOKUP(F1205,[1]Trainingsarten!$A$9:$K$84,11,FALSE),"0")</f>
        <v>0</v>
      </c>
      <c r="L1205" s="1950"/>
      <c r="M1205" s="1948"/>
      <c r="N1205" s="1816" t="str">
        <f>IFERROR((L1205/67)/(1/(I1205*24)/3.6),"")</f>
        <v/>
      </c>
      <c r="O1205" s="2402"/>
      <c r="P1205" s="1951" t="str">
        <f>IFERROR(VLOOKUP(F1205,[1]Trainingsarten!$A$9:$N$84,12,FALSE),"")</f>
        <v/>
      </c>
      <c r="Q1205" s="1952" t="s">
        <v>14</v>
      </c>
      <c r="R1205" s="1953" t="str">
        <f>IFERROR(VLOOKUP(F1205,[1]Trainingsarten!$A$9:$N$84,14,FALSE),"")</f>
        <v/>
      </c>
      <c r="S1205" s="1877" t="str">
        <f>IFERROR(L1205/J1205,"")</f>
        <v/>
      </c>
      <c r="T1205" s="1876">
        <f>T1204+(K1205-T1204)/7</f>
        <v>14.147569747070246</v>
      </c>
      <c r="U1205" s="1876">
        <f>U1204+(K1205-U1204)/42</f>
        <v>31.32490346491505</v>
      </c>
      <c r="V1205" s="1876">
        <f t="shared" si="72"/>
        <v>15.583427462396063</v>
      </c>
      <c r="W1205" s="1954">
        <f t="shared" si="74"/>
        <v>0.45163969181632124</v>
      </c>
    </row>
    <row r="1206" spans="2:23" ht="15" x14ac:dyDescent="0.2">
      <c r="B1206" s="1955" t="s">
        <v>9</v>
      </c>
      <c r="C1206" s="1944">
        <v>44294</v>
      </c>
      <c r="D1206" s="1876">
        <v>49</v>
      </c>
      <c r="E1206" s="2189" t="s">
        <v>281</v>
      </c>
      <c r="F1206" s="1879" t="s">
        <v>271</v>
      </c>
      <c r="G1206" s="1945">
        <v>4.5104166666666667E-2</v>
      </c>
      <c r="H1206" s="1946">
        <v>11.1</v>
      </c>
      <c r="I1206" s="1947">
        <f t="shared" si="73"/>
        <v>4.0634384384384383E-3</v>
      </c>
      <c r="J1206" s="1948">
        <v>133</v>
      </c>
      <c r="K1206" s="1949">
        <v>67</v>
      </c>
      <c r="L1206" s="1950">
        <v>202</v>
      </c>
      <c r="M1206" s="1948">
        <v>47</v>
      </c>
      <c r="N1206" s="1816">
        <f>IFERROR((L1206/67)/(1/(I1206*24)/3.6),"")</f>
        <v>1.0584832593787816</v>
      </c>
      <c r="O1206" s="2402" t="s">
        <v>295</v>
      </c>
      <c r="P1206" s="1951">
        <f>IFERROR(VLOOKUP(F1206,[1]Trainingsarten!$A$9:$N$84,12,FALSE),"")</f>
        <v>209</v>
      </c>
      <c r="Q1206" s="1952" t="s">
        <v>14</v>
      </c>
      <c r="R1206" s="1953">
        <f>IFERROR(VLOOKUP(F1206,[1]Trainingsarten!$A$9:$N$84,14,FALSE),"")</f>
        <v>228.8</v>
      </c>
      <c r="S1206" s="1877">
        <f>IFERROR(L1206/J1206,"")</f>
        <v>1.518796992481203</v>
      </c>
      <c r="T1206" s="1876">
        <f>T1205+(K1206-T1205)/7</f>
        <v>21.697916926060209</v>
      </c>
      <c r="U1206" s="1876">
        <f>U1205+(K1206-U1205)/42</f>
        <v>32.174310525274215</v>
      </c>
      <c r="V1206" s="1876">
        <f t="shared" si="72"/>
        <v>17.177333717844803</v>
      </c>
      <c r="W1206" s="1954">
        <f t="shared" si="74"/>
        <v>0.67438638378950255</v>
      </c>
    </row>
    <row r="1207" spans="2:23" ht="16" thickBot="1" x14ac:dyDescent="0.25">
      <c r="B1207" s="1956">
        <f>SUM(K1203:K1209)</f>
        <v>135</v>
      </c>
      <c r="C1207" s="1944">
        <v>44295</v>
      </c>
      <c r="D1207" s="1876"/>
      <c r="E1207" s="2189"/>
      <c r="F1207" s="1879"/>
      <c r="G1207" s="1945"/>
      <c r="H1207" s="1946" t="str">
        <f>IFERROR(VLOOKUP(F1207,[1]Trainingsarten!$A$9:$K$84,10,FALSE),"")</f>
        <v/>
      </c>
      <c r="I1207" s="1947" t="str">
        <f t="shared" si="73"/>
        <v/>
      </c>
      <c r="J1207" s="1948"/>
      <c r="K1207" s="1949" t="str">
        <f>IFERROR(VLOOKUP(F1207,[1]Trainingsarten!$A$9:$K$84,11,FALSE),"0")</f>
        <v>0</v>
      </c>
      <c r="L1207" s="1950"/>
      <c r="M1207" s="1948"/>
      <c r="N1207" s="1816" t="str">
        <f>IFERROR((L1207/67)/(1/(I1207*24)/3.6),"")</f>
        <v/>
      </c>
      <c r="O1207" s="2402"/>
      <c r="P1207" s="1951" t="str">
        <f>IFERROR(VLOOKUP(F1207,[1]Trainingsarten!$A$9:$N$84,12,FALSE),"")</f>
        <v/>
      </c>
      <c r="Q1207" s="1952" t="s">
        <v>14</v>
      </c>
      <c r="R1207" s="1953" t="str">
        <f>IFERROR(VLOOKUP(F1207,[1]Trainingsarten!$A$9:$N$84,14,FALSE),"")</f>
        <v/>
      </c>
      <c r="S1207" s="1877" t="str">
        <f>IFERROR(L1207/J1207,"")</f>
        <v/>
      </c>
      <c r="T1207" s="1876">
        <f>T1206+(K1207-T1206)/7</f>
        <v>18.598214508051608</v>
      </c>
      <c r="U1207" s="1876">
        <f>U1206+(K1207-U1206)/42</f>
        <v>31.408255512767685</v>
      </c>
      <c r="V1207" s="1876">
        <f t="shared" si="72"/>
        <v>10.476393599214006</v>
      </c>
      <c r="W1207" s="1954">
        <f t="shared" si="74"/>
        <v>0.59214414186395348</v>
      </c>
    </row>
    <row r="1208" spans="2:23" ht="15" x14ac:dyDescent="0.2">
      <c r="B1208" s="1957" t="s">
        <v>20</v>
      </c>
      <c r="C1208" s="1944">
        <v>44296</v>
      </c>
      <c r="D1208" s="1876">
        <v>50</v>
      </c>
      <c r="E1208" s="2189" t="s">
        <v>281</v>
      </c>
      <c r="F1208" s="1879" t="s">
        <v>271</v>
      </c>
      <c r="G1208" s="1945">
        <v>4.4571759259259262E-2</v>
      </c>
      <c r="H1208" s="1946">
        <v>11.2</v>
      </c>
      <c r="I1208" s="1947">
        <f t="shared" si="73"/>
        <v>3.9796213624338633E-3</v>
      </c>
      <c r="J1208" s="1948">
        <v>130</v>
      </c>
      <c r="K1208" s="1949">
        <v>68</v>
      </c>
      <c r="L1208" s="1950">
        <v>205</v>
      </c>
      <c r="M1208" s="1948">
        <v>45</v>
      </c>
      <c r="N1208" s="1816">
        <f>IFERROR((L1208/67)/(1/(I1208*24)/3.6),"")</f>
        <v>1.0520455756929641</v>
      </c>
      <c r="O1208" s="2402" t="s">
        <v>303</v>
      </c>
      <c r="P1208" s="1951">
        <f>IFERROR(VLOOKUP(F1208,[1]Trainingsarten!$A$9:$N$84,12,FALSE),"")</f>
        <v>209</v>
      </c>
      <c r="Q1208" s="1952" t="s">
        <v>14</v>
      </c>
      <c r="R1208" s="1953">
        <f>IFERROR(VLOOKUP(F1208,[1]Trainingsarten!$A$9:$N$84,14,FALSE),"")</f>
        <v>228.8</v>
      </c>
      <c r="S1208" s="1877">
        <f>IFERROR(L1208/J1208,"")</f>
        <v>1.5769230769230769</v>
      </c>
      <c r="T1208" s="1876">
        <f>T1207+(K1208-T1207)/7</f>
        <v>25.655612435472808</v>
      </c>
      <c r="U1208" s="1876">
        <f>U1207+(K1208-U1207)/42</f>
        <v>32.279487524368456</v>
      </c>
      <c r="V1208" s="1876">
        <f t="shared" si="72"/>
        <v>12.810041004716076</v>
      </c>
      <c r="W1208" s="1954">
        <f t="shared" si="74"/>
        <v>0.79479615084052535</v>
      </c>
    </row>
    <row r="1209" spans="2:23" ht="16" thickBot="1" x14ac:dyDescent="0.25">
      <c r="B1209" s="1958">
        <f>AVERAGE(W1203:W1209)</f>
        <v>0.61585870475163718</v>
      </c>
      <c r="C1209" s="1968">
        <v>44297</v>
      </c>
      <c r="D1209" s="1818"/>
      <c r="E1209" s="2180"/>
      <c r="F1209" s="1846"/>
      <c r="G1209" s="1969"/>
      <c r="H1209" s="1970" t="str">
        <f>IFERROR(VLOOKUP(F1209,[1]Trainingsarten!$A$9:$K$84,10,FALSE),"")</f>
        <v/>
      </c>
      <c r="I1209" s="1971" t="str">
        <f t="shared" si="73"/>
        <v/>
      </c>
      <c r="J1209" s="1862"/>
      <c r="K1209" s="1972" t="str">
        <f>IFERROR(VLOOKUP(F1209,[1]Trainingsarten!$A$9:$K$84,11,FALSE),"0")</f>
        <v>0</v>
      </c>
      <c r="L1209" s="1973"/>
      <c r="M1209" s="1862"/>
      <c r="N1209" s="1826" t="str">
        <f>IFERROR((L1209/67)/(1/(I1209*24)/3.6),"")</f>
        <v/>
      </c>
      <c r="O1209" s="2404"/>
      <c r="P1209" s="1974" t="str">
        <f>IFERROR(VLOOKUP(F1209,[1]Trainingsarten!$A$9:$N$84,12,FALSE),"")</f>
        <v/>
      </c>
      <c r="Q1209" s="1975" t="s">
        <v>14</v>
      </c>
      <c r="R1209" s="1976" t="str">
        <f>IFERROR(VLOOKUP(F1209,[1]Trainingsarten!$A$9:$N$84,14,FALSE),"")</f>
        <v/>
      </c>
      <c r="S1209" s="1827" t="str">
        <f>IFERROR(L1209/J1209,"")</f>
        <v/>
      </c>
      <c r="T1209" s="1818">
        <f>T1208+(K1209-T1208)/7</f>
        <v>21.990524944690979</v>
      </c>
      <c r="U1209" s="1818">
        <f>U1208+(K1209-U1208)/42</f>
        <v>31.510928297597779</v>
      </c>
      <c r="V1209" s="1818">
        <f t="shared" si="72"/>
        <v>6.6238750888956481</v>
      </c>
      <c r="W1209" s="1977">
        <f t="shared" si="74"/>
        <v>0.6978697909819247</v>
      </c>
    </row>
    <row r="1210" spans="2:23" ht="16" thickBot="1" x14ac:dyDescent="0.25">
      <c r="B1210" s="1742">
        <f>B1203+1</f>
        <v>15</v>
      </c>
      <c r="C1210" s="1978">
        <v>44298</v>
      </c>
      <c r="D1210" s="50"/>
      <c r="E1210" s="2101"/>
      <c r="F1210" s="1991"/>
      <c r="G1210" s="1979"/>
      <c r="H1210" s="1980" t="str">
        <f>IFERROR(VLOOKUP(F1210,[1]Trainingsarten!$A$9:$K$84,10,FALSE),"")</f>
        <v/>
      </c>
      <c r="I1210" s="1981" t="str">
        <f t="shared" si="73"/>
        <v/>
      </c>
      <c r="J1210" s="506"/>
      <c r="K1210" s="1982" t="str">
        <f>IFERROR(VLOOKUP(F1210,[1]Trainingsarten!$A$9:$K$84,11,FALSE),"0")</f>
        <v>0</v>
      </c>
      <c r="L1210" s="1983"/>
      <c r="M1210" s="506"/>
      <c r="N1210" s="59" t="str">
        <f>IFERROR((L1210/67)/(1/(I1210*24)/3.6),"")</f>
        <v/>
      </c>
      <c r="O1210" s="2405"/>
      <c r="P1210" s="319" t="str">
        <f>IFERROR(VLOOKUP(F1210,[1]Trainingsarten!$A$9:$N$84,12,FALSE),"")</f>
        <v/>
      </c>
      <c r="Q1210" s="61" t="s">
        <v>14</v>
      </c>
      <c r="R1210" s="1984" t="str">
        <f>IFERROR(VLOOKUP(F1210,[1]Trainingsarten!$A$9:$N$84,14,FALSE),"")</f>
        <v/>
      </c>
      <c r="S1210" s="1898" t="str">
        <f>IFERROR(L1210/J1210,"")</f>
        <v/>
      </c>
      <c r="T1210" s="50">
        <f>T1209+(K1210-T1209)/7</f>
        <v>18.849021381163695</v>
      </c>
      <c r="U1210" s="50">
        <f>U1209+(K1210-U1209)/42</f>
        <v>30.760668100035929</v>
      </c>
      <c r="V1210" s="50">
        <f t="shared" ref="V1210:V1273" si="75">U1209-T1209</f>
        <v>9.5204033529068006</v>
      </c>
      <c r="W1210" s="322">
        <f t="shared" si="74"/>
        <v>0.61276371891095827</v>
      </c>
    </row>
    <row r="1211" spans="2:23" ht="15" x14ac:dyDescent="0.2">
      <c r="B1211" s="1759" t="s">
        <v>19</v>
      </c>
      <c r="C1211" s="1944">
        <v>44299</v>
      </c>
      <c r="D1211" s="1876">
        <v>51</v>
      </c>
      <c r="E1211" s="2189" t="s">
        <v>33</v>
      </c>
      <c r="F1211" s="1992" t="s">
        <v>270</v>
      </c>
      <c r="G1211" s="1945">
        <v>3.3067129629629634E-2</v>
      </c>
      <c r="H1211" s="1946">
        <v>8.3800000000000008</v>
      </c>
      <c r="I1211" s="1947">
        <f t="shared" si="73"/>
        <v>3.9459581896932735E-3</v>
      </c>
      <c r="J1211" s="1948">
        <v>136</v>
      </c>
      <c r="K1211" s="1949">
        <v>52</v>
      </c>
      <c r="L1211" s="1950">
        <v>207</v>
      </c>
      <c r="M1211" s="1948">
        <v>37</v>
      </c>
      <c r="N1211" s="1816">
        <f>IFERROR((L1211/67)/(1/(I1211*24)/3.6),"")</f>
        <v>1.0533234780750187</v>
      </c>
      <c r="O1211" s="2402" t="s">
        <v>295</v>
      </c>
      <c r="P1211" s="1951">
        <f>IFERROR(VLOOKUP(F1211,[1]Trainingsarten!$A$9:$N$84,12,FALSE),"")</f>
        <v>209</v>
      </c>
      <c r="Q1211" s="1952" t="s">
        <v>14</v>
      </c>
      <c r="R1211" s="1953">
        <f>IFERROR(VLOOKUP(F1211,[1]Trainingsarten!$A$9:$N$84,14,FALSE),"")</f>
        <v>228.8</v>
      </c>
      <c r="S1211" s="1877">
        <f>IFERROR(L1211/J1211,"")</f>
        <v>1.5220588235294117</v>
      </c>
      <c r="T1211" s="1876">
        <f>T1210+(K1211-T1210)/7</f>
        <v>23.584875469568882</v>
      </c>
      <c r="U1211" s="1876">
        <f>U1210+(K1211-U1210)/42</f>
        <v>31.266366478606503</v>
      </c>
      <c r="V1211" s="1876">
        <f t="shared" si="75"/>
        <v>11.911646718872234</v>
      </c>
      <c r="W1211" s="1954">
        <f t="shared" si="74"/>
        <v>0.75432095653668119</v>
      </c>
    </row>
    <row r="1212" spans="2:23" ht="16" thickBot="1" x14ac:dyDescent="0.25">
      <c r="B1212" s="24">
        <f>SUM(H1210:H1216)</f>
        <v>18.78</v>
      </c>
      <c r="C1212" s="1944">
        <v>44300</v>
      </c>
      <c r="D1212" s="1876"/>
      <c r="E1212" s="2189"/>
      <c r="F1212" s="1992"/>
      <c r="G1212" s="1945"/>
      <c r="H1212" s="1946" t="str">
        <f>IFERROR(VLOOKUP(F1212,[1]Trainingsarten!$A$9:$K$84,10,FALSE),"")</f>
        <v/>
      </c>
      <c r="I1212" s="1947" t="str">
        <f t="shared" si="73"/>
        <v/>
      </c>
      <c r="J1212" s="1948"/>
      <c r="K1212" s="1949" t="str">
        <f>IFERROR(VLOOKUP(F1212,[1]Trainingsarten!$A$9:$K$84,11,FALSE),"0")</f>
        <v>0</v>
      </c>
      <c r="L1212" s="1950"/>
      <c r="M1212" s="1948"/>
      <c r="N1212" s="1816" t="str">
        <f>IFERROR((L1212/67)/(1/(I1212*24)/3.6),"")</f>
        <v/>
      </c>
      <c r="O1212" s="2402"/>
      <c r="P1212" s="1951" t="str">
        <f>IFERROR(VLOOKUP(F1212,[1]Trainingsarten!$A$9:$N$84,12,FALSE),"")</f>
        <v/>
      </c>
      <c r="Q1212" s="1952" t="s">
        <v>14</v>
      </c>
      <c r="R1212" s="1953" t="str">
        <f>IFERROR(VLOOKUP(F1212,[1]Trainingsarten!$A$9:$N$84,14,FALSE),"")</f>
        <v/>
      </c>
      <c r="S1212" s="1877" t="str">
        <f>IFERROR(L1212/J1212,"")</f>
        <v/>
      </c>
      <c r="T1212" s="1876">
        <f>T1211+(K1212-T1211)/7</f>
        <v>20.215607545344756</v>
      </c>
      <c r="U1212" s="1876">
        <f>U1211+(K1212-U1211)/42</f>
        <v>30.521929181496823</v>
      </c>
      <c r="V1212" s="1876">
        <f t="shared" si="75"/>
        <v>7.6814910090376216</v>
      </c>
      <c r="W1212" s="1954">
        <f t="shared" si="74"/>
        <v>0.66233059598342747</v>
      </c>
    </row>
    <row r="1213" spans="2:23" ht="15" x14ac:dyDescent="0.2">
      <c r="B1213" s="1955" t="s">
        <v>9</v>
      </c>
      <c r="C1213" s="1944">
        <v>44301</v>
      </c>
      <c r="D1213" s="1876"/>
      <c r="E1213" s="2189"/>
      <c r="F1213" s="1879"/>
      <c r="G1213" s="1945"/>
      <c r="H1213" s="1946" t="str">
        <f>IFERROR(VLOOKUP(F1213,[1]Trainingsarten!$A$9:$K$84,10,FALSE),"")</f>
        <v/>
      </c>
      <c r="I1213" s="1947" t="str">
        <f t="shared" si="73"/>
        <v/>
      </c>
      <c r="J1213" s="1948"/>
      <c r="K1213" s="1949" t="str">
        <f>IFERROR(VLOOKUP(F1213,[1]Trainingsarten!$A$9:$K$84,11,FALSE),"0")</f>
        <v>0</v>
      </c>
      <c r="L1213" s="1950"/>
      <c r="M1213" s="1948"/>
      <c r="N1213" s="1816" t="str">
        <f>IFERROR((L1213/67)/(1/(I1213*24)/3.6),"")</f>
        <v/>
      </c>
      <c r="O1213" s="2402"/>
      <c r="P1213" s="1951" t="str">
        <f>IFERROR(VLOOKUP(F1213,[1]Trainingsarten!$A$9:$N$84,12,FALSE),"")</f>
        <v/>
      </c>
      <c r="Q1213" s="1952" t="s">
        <v>14</v>
      </c>
      <c r="R1213" s="1953" t="str">
        <f>IFERROR(VLOOKUP(F1213,[1]Trainingsarten!$A$9:$N$84,14,FALSE),"")</f>
        <v/>
      </c>
      <c r="S1213" s="1877" t="str">
        <f>IFERROR(L1213/J1213,"")</f>
        <v/>
      </c>
      <c r="T1213" s="1876">
        <f>T1212+(K1213-T1212)/7</f>
        <v>17.327663610295506</v>
      </c>
      <c r="U1213" s="1876">
        <f>U1212+(K1213-U1212)/42</f>
        <v>29.795216581937375</v>
      </c>
      <c r="V1213" s="1876">
        <f t="shared" si="75"/>
        <v>10.306321636152067</v>
      </c>
      <c r="W1213" s="1954">
        <f t="shared" si="74"/>
        <v>0.58155857208300943</v>
      </c>
    </row>
    <row r="1214" spans="2:23" ht="16" thickBot="1" x14ac:dyDescent="0.25">
      <c r="B1214" s="1956">
        <f>SUM(K1210:K1216)</f>
        <v>118</v>
      </c>
      <c r="C1214" s="1944">
        <v>44302</v>
      </c>
      <c r="D1214" s="1876"/>
      <c r="E1214" s="2189"/>
      <c r="F1214" s="1879"/>
      <c r="G1214" s="1945"/>
      <c r="H1214" s="1946" t="str">
        <f>IFERROR(VLOOKUP(F1214,[1]Trainingsarten!$A$9:$K$84,10,FALSE),"")</f>
        <v/>
      </c>
      <c r="I1214" s="1947" t="str">
        <f t="shared" si="73"/>
        <v/>
      </c>
      <c r="J1214" s="1948"/>
      <c r="K1214" s="1949" t="str">
        <f>IFERROR(VLOOKUP(F1214,[1]Trainingsarten!$A$9:$K$84,11,FALSE),"0")</f>
        <v>0</v>
      </c>
      <c r="L1214" s="1950"/>
      <c r="M1214" s="1948"/>
      <c r="N1214" s="1816" t="str">
        <f>IFERROR((L1214/67)/(1/(I1214*24)/3.6),"")</f>
        <v/>
      </c>
      <c r="O1214" s="2402"/>
      <c r="P1214" s="1951" t="str">
        <f>IFERROR(VLOOKUP(F1214,[1]Trainingsarten!$A$9:$N$84,12,FALSE),"")</f>
        <v/>
      </c>
      <c r="Q1214" s="1952" t="s">
        <v>14</v>
      </c>
      <c r="R1214" s="1953" t="str">
        <f>IFERROR(VLOOKUP(F1214,[1]Trainingsarten!$A$9:$N$84,14,FALSE),"")</f>
        <v/>
      </c>
      <c r="S1214" s="1877" t="str">
        <f>IFERROR(L1214/J1214,"")</f>
        <v/>
      </c>
      <c r="T1214" s="1876">
        <f>T1213+(K1214-T1213)/7</f>
        <v>14.852283094539004</v>
      </c>
      <c r="U1214" s="1876">
        <f>U1213+(K1214-U1213)/42</f>
        <v>29.085806663319818</v>
      </c>
      <c r="V1214" s="1876">
        <f t="shared" si="75"/>
        <v>12.467552971641869</v>
      </c>
      <c r="W1214" s="1954">
        <f t="shared" si="74"/>
        <v>0.51063679499971559</v>
      </c>
    </row>
    <row r="1215" spans="2:23" ht="15" x14ac:dyDescent="0.2">
      <c r="B1215" s="1957" t="s">
        <v>20</v>
      </c>
      <c r="C1215" s="1944">
        <v>44303</v>
      </c>
      <c r="D1215" s="1876">
        <v>52</v>
      </c>
      <c r="E1215" s="2189" t="s">
        <v>33</v>
      </c>
      <c r="F1215" s="1879" t="s">
        <v>271</v>
      </c>
      <c r="G1215" s="1945">
        <v>3.9583333333333331E-2</v>
      </c>
      <c r="H1215" s="1946">
        <v>10.4</v>
      </c>
      <c r="I1215" s="1947">
        <f t="shared" si="73"/>
        <v>3.8060897435897431E-3</v>
      </c>
      <c r="J1215" s="1948">
        <v>139</v>
      </c>
      <c r="K1215" s="1949">
        <v>66</v>
      </c>
      <c r="L1215" s="1950">
        <v>214</v>
      </c>
      <c r="M1215" s="1948">
        <v>38</v>
      </c>
      <c r="N1215" s="1816">
        <f>IFERROR((L1215/67)/(1/(I1215*24)/3.6),"")</f>
        <v>1.0503444316877151</v>
      </c>
      <c r="O1215" s="2402" t="s">
        <v>303</v>
      </c>
      <c r="P1215" s="1951">
        <f>IFERROR(VLOOKUP(F1215,[1]Trainingsarten!$A$9:$N$84,12,FALSE),"")</f>
        <v>209</v>
      </c>
      <c r="Q1215" s="1952" t="s">
        <v>14</v>
      </c>
      <c r="R1215" s="1953">
        <f>IFERROR(VLOOKUP(F1215,[1]Trainingsarten!$A$9:$N$84,14,FALSE),"")</f>
        <v>228.8</v>
      </c>
      <c r="S1215" s="1877">
        <f>IFERROR(L1215/J1215,"")</f>
        <v>1.539568345323741</v>
      </c>
      <c r="T1215" s="1876">
        <f>T1214+(K1215-T1214)/7</f>
        <v>22.159099795319147</v>
      </c>
      <c r="U1215" s="1876">
        <f>U1214+(K1215-U1214)/42</f>
        <v>29.964716028478872</v>
      </c>
      <c r="V1215" s="1876">
        <f t="shared" si="75"/>
        <v>14.233523568780814</v>
      </c>
      <c r="W1215" s="1954">
        <f t="shared" si="74"/>
        <v>0.73950641728954947</v>
      </c>
    </row>
    <row r="1216" spans="2:23" ht="16" thickBot="1" x14ac:dyDescent="0.25">
      <c r="B1216" s="1958">
        <f>AVERAGE(W1210:W1216)</f>
        <v>0.64434853766676226</v>
      </c>
      <c r="C1216" s="1959">
        <v>44304</v>
      </c>
      <c r="D1216" s="1885"/>
      <c r="E1216" s="2196"/>
      <c r="F1216" s="1846"/>
      <c r="G1216" s="1961"/>
      <c r="H1216" s="1962" t="str">
        <f>IFERROR(VLOOKUP(F1216,[1]Trainingsarten!$A$9:$K$84,10,FALSE),"")</f>
        <v/>
      </c>
      <c r="I1216" s="1963" t="str">
        <f t="shared" si="73"/>
        <v/>
      </c>
      <c r="J1216" s="1964"/>
      <c r="K1216" s="1965" t="str">
        <f>IFERROR(VLOOKUP(F1216,[1]Trainingsarten!$A$9:$K$84,11,FALSE),"0")</f>
        <v>0</v>
      </c>
      <c r="L1216" s="1859"/>
      <c r="M1216" s="1964"/>
      <c r="N1216" s="1843" t="str">
        <f>IFERROR((L1216/67)/(1/(I1216*24)/3.6),"")</f>
        <v/>
      </c>
      <c r="O1216" s="2403"/>
      <c r="P1216" s="78" t="str">
        <f>IFERROR(VLOOKUP(F1216,[1]Trainingsarten!$A$9:$N$84,12,FALSE),"")</f>
        <v/>
      </c>
      <c r="Q1216" s="79" t="s">
        <v>14</v>
      </c>
      <c r="R1216" s="1966" t="str">
        <f>IFERROR(VLOOKUP(F1216,[1]Trainingsarten!$A$9:$N$84,14,FALSE),"")</f>
        <v/>
      </c>
      <c r="S1216" s="1967" t="str">
        <f>IFERROR(L1216/J1216,"")</f>
        <v/>
      </c>
      <c r="T1216" s="1885">
        <f>T1215+(K1216-T1215)/7</f>
        <v>18.993514110273555</v>
      </c>
      <c r="U1216" s="1885">
        <f>U1215+(K1216-U1215)/42</f>
        <v>29.251270408753186</v>
      </c>
      <c r="V1216" s="1885">
        <f t="shared" si="75"/>
        <v>7.805616233159725</v>
      </c>
      <c r="W1216" s="82">
        <f t="shared" si="74"/>
        <v>0.6493227078639946</v>
      </c>
    </row>
    <row r="1217" spans="2:23" ht="16" thickBot="1" x14ac:dyDescent="0.25">
      <c r="B1217" s="1742">
        <f>B1210+1</f>
        <v>16</v>
      </c>
      <c r="C1217" s="1935">
        <v>44305</v>
      </c>
      <c r="D1217" s="1744"/>
      <c r="E1217" s="2176"/>
      <c r="F1217" s="1936"/>
      <c r="G1217" s="1937"/>
      <c r="H1217" s="1938" t="str">
        <f>IFERROR(VLOOKUP(F1217,[1]Trainingsarten!$A$9:$K$84,10,FALSE),"")</f>
        <v/>
      </c>
      <c r="I1217" s="1939" t="str">
        <f t="shared" si="73"/>
        <v/>
      </c>
      <c r="J1217" s="1940"/>
      <c r="K1217" s="1941" t="str">
        <f>IFERROR(VLOOKUP(F1217,[1]Trainingsarten!$A$9:$K$84,11,FALSE),"0")</f>
        <v>0</v>
      </c>
      <c r="L1217" s="1942"/>
      <c r="M1217" s="1940"/>
      <c r="N1217" s="1753" t="str">
        <f>IFERROR((L1217/67)/(1/(I1217*24)/3.6),"")</f>
        <v/>
      </c>
      <c r="O1217" s="2401"/>
      <c r="P1217" s="1754" t="str">
        <f>IFERROR(VLOOKUP(F1217,[1]Trainingsarten!$A$9:$N$84,12,FALSE),"")</f>
        <v/>
      </c>
      <c r="Q1217" s="1755" t="s">
        <v>14</v>
      </c>
      <c r="R1217" s="1943" t="str">
        <f>IFERROR(VLOOKUP(F1217,[1]Trainingsarten!$A$9:$N$84,14,FALSE),"")</f>
        <v/>
      </c>
      <c r="S1217" s="1756" t="str">
        <f>IFERROR(L1217/J1217,"")</f>
        <v/>
      </c>
      <c r="T1217" s="1744">
        <f>T1216+(K1217-T1216)/7</f>
        <v>16.280154951663047</v>
      </c>
      <c r="U1217" s="1744">
        <f>U1216+(K1217-U1216)/42</f>
        <v>28.554811589497156</v>
      </c>
      <c r="V1217" s="1744">
        <f t="shared" si="75"/>
        <v>10.257756298479631</v>
      </c>
      <c r="W1217" s="1927">
        <f t="shared" si="74"/>
        <v>0.57013701178301968</v>
      </c>
    </row>
    <row r="1218" spans="2:23" ht="15" x14ac:dyDescent="0.2">
      <c r="B1218" s="1759" t="s">
        <v>19</v>
      </c>
      <c r="C1218" s="1944">
        <v>44306</v>
      </c>
      <c r="D1218" s="1876">
        <v>53</v>
      </c>
      <c r="E1218" s="2189" t="s">
        <v>33</v>
      </c>
      <c r="F1218" s="1879" t="s">
        <v>312</v>
      </c>
      <c r="G1218" s="1945">
        <v>2.7662037037037041E-2</v>
      </c>
      <c r="H1218" s="1946">
        <v>7.01</v>
      </c>
      <c r="I1218" s="1947">
        <f t="shared" si="73"/>
        <v>3.9460823162677664E-3</v>
      </c>
      <c r="J1218" s="1948">
        <v>149</v>
      </c>
      <c r="K1218" s="1949">
        <v>48</v>
      </c>
      <c r="L1218" s="1950">
        <v>201</v>
      </c>
      <c r="M1218" s="1948">
        <v>18</v>
      </c>
      <c r="N1218" s="1816">
        <f>IFERROR((L1218/67)/(1/(I1218*24)/3.6),"")</f>
        <v>1.0228245363766053</v>
      </c>
      <c r="O1218" s="2402" t="s">
        <v>304</v>
      </c>
      <c r="P1218" s="1951">
        <f>IFERROR(VLOOKUP(F1218,[1]Trainingsarten!$A$9:$N$84,12,FALSE),"")</f>
        <v>274</v>
      </c>
      <c r="Q1218" s="1952" t="s">
        <v>14</v>
      </c>
      <c r="R1218" s="1953">
        <f>IFERROR(VLOOKUP(F1218,[1]Trainingsarten!$A$9:$N$84,14,FALSE),"")</f>
        <v>299</v>
      </c>
      <c r="S1218" s="1877">
        <f>IFERROR(L1218/J1218,"")</f>
        <v>1.348993288590604</v>
      </c>
      <c r="T1218" s="1876">
        <f>T1217+(K1218-T1217)/7</f>
        <v>20.811561387139754</v>
      </c>
      <c r="U1218" s="1876">
        <f>U1217+(K1218-U1217)/42</f>
        <v>29.0177922659377</v>
      </c>
      <c r="V1218" s="1876">
        <f t="shared" si="75"/>
        <v>12.274656637834109</v>
      </c>
      <c r="W1218" s="1954">
        <f t="shared" si="74"/>
        <v>0.71720002667360871</v>
      </c>
    </row>
    <row r="1219" spans="2:23" ht="16" thickBot="1" x14ac:dyDescent="0.25">
      <c r="B1219" s="24">
        <f>SUM(H1217:H1223)</f>
        <v>20.65</v>
      </c>
      <c r="C1219" s="1944">
        <v>44307</v>
      </c>
      <c r="D1219" s="1876"/>
      <c r="E1219" s="2189"/>
      <c r="F1219" s="1879"/>
      <c r="G1219" s="1945"/>
      <c r="H1219" s="1946" t="str">
        <f>IFERROR(VLOOKUP(F1219,[1]Trainingsarten!$A$9:$K$84,10,FALSE),"")</f>
        <v/>
      </c>
      <c r="I1219" s="1947" t="str">
        <f t="shared" si="73"/>
        <v/>
      </c>
      <c r="J1219" s="1948"/>
      <c r="K1219" s="1949" t="str">
        <f>IFERROR(VLOOKUP(F1219,[1]Trainingsarten!$A$9:$K$84,11,FALSE),"0")</f>
        <v>0</v>
      </c>
      <c r="L1219" s="1950"/>
      <c r="M1219" s="1948"/>
      <c r="N1219" s="1816" t="str">
        <f>IFERROR((L1219/67)/(1/(I1219*24)/3.6),"")</f>
        <v/>
      </c>
      <c r="O1219" s="2402"/>
      <c r="P1219" s="1951" t="str">
        <f>IFERROR(VLOOKUP(F1219,[1]Trainingsarten!$A$9:$N$84,12,FALSE),"")</f>
        <v/>
      </c>
      <c r="Q1219" s="1952" t="s">
        <v>14</v>
      </c>
      <c r="R1219" s="1953" t="str">
        <f>IFERROR(VLOOKUP(F1219,[1]Trainingsarten!$A$9:$N$84,14,FALSE),"")</f>
        <v/>
      </c>
      <c r="S1219" s="1877" t="str">
        <f>IFERROR(L1219/J1219,"")</f>
        <v/>
      </c>
      <c r="T1219" s="1876">
        <f>T1218+(K1219-T1218)/7</f>
        <v>17.838481188976932</v>
      </c>
      <c r="U1219" s="1876">
        <f>U1218+(K1219-U1218)/42</f>
        <v>28.326892450082042</v>
      </c>
      <c r="V1219" s="1876">
        <f t="shared" si="75"/>
        <v>8.2062308787979461</v>
      </c>
      <c r="W1219" s="1954">
        <f t="shared" si="74"/>
        <v>0.62973660878658322</v>
      </c>
    </row>
    <row r="1220" spans="2:23" ht="15" x14ac:dyDescent="0.2">
      <c r="B1220" s="1955" t="s">
        <v>9</v>
      </c>
      <c r="C1220" s="1944">
        <v>44308</v>
      </c>
      <c r="D1220" s="1876">
        <v>54</v>
      </c>
      <c r="E1220" s="2189" t="s">
        <v>33</v>
      </c>
      <c r="F1220" s="1879" t="s">
        <v>270</v>
      </c>
      <c r="G1220" s="1945">
        <v>3.3414351851851855E-2</v>
      </c>
      <c r="H1220" s="1946">
        <v>8.64</v>
      </c>
      <c r="I1220" s="1947">
        <f t="shared" si="73"/>
        <v>3.8674018347050754E-3</v>
      </c>
      <c r="J1220" s="1948">
        <v>144</v>
      </c>
      <c r="K1220" s="1949">
        <v>55</v>
      </c>
      <c r="L1220" s="1950">
        <v>212</v>
      </c>
      <c r="M1220" s="1948">
        <v>35</v>
      </c>
      <c r="N1220" s="1816">
        <f>IFERROR((L1220/67)/(1/(I1220*24)/3.6),"")</f>
        <v>1.0572899391929242</v>
      </c>
      <c r="O1220" s="2402" t="s">
        <v>303</v>
      </c>
      <c r="P1220" s="1951">
        <f>IFERROR(VLOOKUP(F1220,[1]Trainingsarten!$A$9:$N$84,12,FALSE),"")</f>
        <v>209</v>
      </c>
      <c r="Q1220" s="1952" t="s">
        <v>14</v>
      </c>
      <c r="R1220" s="1953">
        <f>IFERROR(VLOOKUP(F1220,[1]Trainingsarten!$A$9:$N$84,14,FALSE),"")</f>
        <v>228.8</v>
      </c>
      <c r="S1220" s="1877">
        <f>IFERROR(L1220/J1220,"")</f>
        <v>1.4722222222222223</v>
      </c>
      <c r="T1220" s="1876">
        <f>T1219+(K1220-T1219)/7</f>
        <v>23.147269590551655</v>
      </c>
      <c r="U1220" s="1876">
        <f>U1219+(K1220-U1219)/42</f>
        <v>28.961966439365803</v>
      </c>
      <c r="V1220" s="1876">
        <f t="shared" si="75"/>
        <v>10.48841126110511</v>
      </c>
      <c r="W1220" s="1954">
        <f t="shared" si="74"/>
        <v>0.79922990170616759</v>
      </c>
    </row>
    <row r="1221" spans="2:23" ht="16" thickBot="1" x14ac:dyDescent="0.25">
      <c r="B1221" s="1956">
        <f>SUM(K1217:K1223)</f>
        <v>141</v>
      </c>
      <c r="C1221" s="1944">
        <v>44309</v>
      </c>
      <c r="D1221" s="1876"/>
      <c r="E1221" s="2189"/>
      <c r="F1221" s="1879"/>
      <c r="G1221" s="1945"/>
      <c r="H1221" s="1946" t="str">
        <f>IFERROR(VLOOKUP(F1221,[1]Trainingsarten!$A$9:$K$84,10,FALSE),"")</f>
        <v/>
      </c>
      <c r="I1221" s="1947" t="str">
        <f t="shared" si="73"/>
        <v/>
      </c>
      <c r="J1221" s="1948"/>
      <c r="K1221" s="1949" t="str">
        <f>IFERROR(VLOOKUP(F1221,[1]Trainingsarten!$A$9:$K$84,11,FALSE),"0")</f>
        <v>0</v>
      </c>
      <c r="L1221" s="1950"/>
      <c r="M1221" s="1948"/>
      <c r="N1221" s="1816" t="str">
        <f>IFERROR((L1221/67)/(1/(I1221*24)/3.6),"")</f>
        <v/>
      </c>
      <c r="O1221" s="2402"/>
      <c r="P1221" s="1951" t="str">
        <f>IFERROR(VLOOKUP(F1221,[1]Trainingsarten!$A$9:$N$84,12,FALSE),"")</f>
        <v/>
      </c>
      <c r="Q1221" s="1952" t="s">
        <v>14</v>
      </c>
      <c r="R1221" s="1953" t="str">
        <f>IFERROR(VLOOKUP(F1221,[1]Trainingsarten!$A$9:$N$84,14,FALSE),"")</f>
        <v/>
      </c>
      <c r="S1221" s="1877" t="str">
        <f>IFERROR(L1221/J1221,"")</f>
        <v/>
      </c>
      <c r="T1221" s="1876">
        <f>T1220+(K1221-T1220)/7</f>
        <v>19.840516791901418</v>
      </c>
      <c r="U1221" s="1876">
        <f>U1220+(K1221-U1220)/42</f>
        <v>28.272395809857095</v>
      </c>
      <c r="V1221" s="1876">
        <f t="shared" si="75"/>
        <v>5.8146968488141475</v>
      </c>
      <c r="W1221" s="1954">
        <f t="shared" si="74"/>
        <v>0.70176284052248861</v>
      </c>
    </row>
    <row r="1222" spans="2:23" ht="15" x14ac:dyDescent="0.2">
      <c r="B1222" s="1957" t="s">
        <v>20</v>
      </c>
      <c r="C1222" s="1944">
        <v>44310</v>
      </c>
      <c r="D1222" s="1876">
        <v>55</v>
      </c>
      <c r="E1222" s="2189" t="s">
        <v>33</v>
      </c>
      <c r="F1222" s="1990" t="s">
        <v>313</v>
      </c>
      <c r="G1222" s="1945">
        <v>1.4618055555555556E-2</v>
      </c>
      <c r="H1222" s="1946">
        <v>5</v>
      </c>
      <c r="I1222" s="1947">
        <f t="shared" si="73"/>
        <v>2.9236111111111112E-3</v>
      </c>
      <c r="J1222" s="1948">
        <v>170</v>
      </c>
      <c r="K1222" s="1949">
        <v>38</v>
      </c>
      <c r="L1222" s="1950">
        <v>269</v>
      </c>
      <c r="M1222" s="1948">
        <v>24</v>
      </c>
      <c r="N1222" s="1816">
        <f>IFERROR((L1222/67)/(1/(I1222*24)/3.6),"")</f>
        <v>1.0141701492537314</v>
      </c>
      <c r="O1222" s="2402" t="s">
        <v>304</v>
      </c>
      <c r="P1222" s="1951" t="str">
        <f>IFERROR(VLOOKUP(F1222,[1]Trainingsarten!$A$9:$N$84,12,FALSE),"")</f>
        <v/>
      </c>
      <c r="Q1222" s="1952" t="s">
        <v>14</v>
      </c>
      <c r="R1222" s="1953" t="str">
        <f>IFERROR(VLOOKUP(F1222,[1]Trainingsarten!$A$9:$N$84,14,FALSE),"")</f>
        <v/>
      </c>
      <c r="S1222" s="1877">
        <f>IFERROR(L1222/J1222,"")</f>
        <v>1.5823529411764705</v>
      </c>
      <c r="T1222" s="1876">
        <f>T1221+(K1222-T1221)/7</f>
        <v>22.434728678772643</v>
      </c>
      <c r="U1222" s="1876">
        <f>U1221+(K1222-U1221)/42</f>
        <v>28.504005433431924</v>
      </c>
      <c r="V1222" s="1876">
        <f t="shared" si="75"/>
        <v>8.4318790179556764</v>
      </c>
      <c r="W1222" s="1954">
        <f t="shared" si="74"/>
        <v>0.78707284599585725</v>
      </c>
    </row>
    <row r="1223" spans="2:23" ht="16" thickBot="1" x14ac:dyDescent="0.25">
      <c r="B1223" s="1958">
        <f>AVERAGE(W1217:W1223)</f>
        <v>0.69946108400706486</v>
      </c>
      <c r="C1223" s="1968">
        <v>44311</v>
      </c>
      <c r="D1223" s="1818"/>
      <c r="E1223" s="2180"/>
      <c r="F1223" s="1846"/>
      <c r="G1223" s="1969"/>
      <c r="H1223" s="1970" t="str">
        <f>IFERROR(VLOOKUP(F1223,[1]Trainingsarten!$A$9:$K$84,10,FALSE),"")</f>
        <v/>
      </c>
      <c r="I1223" s="1971" t="str">
        <f t="shared" si="73"/>
        <v/>
      </c>
      <c r="J1223" s="1862"/>
      <c r="K1223" s="1972" t="str">
        <f>IFERROR(VLOOKUP(F1223,[1]Trainingsarten!$A$9:$K$84,11,FALSE),"0")</f>
        <v>0</v>
      </c>
      <c r="L1223" s="1973"/>
      <c r="M1223" s="1862"/>
      <c r="N1223" s="1826" t="str">
        <f>IFERROR((L1223/67)/(1/(I1223*24)/3.6),"")</f>
        <v/>
      </c>
      <c r="O1223" s="2404"/>
      <c r="P1223" s="1974" t="str">
        <f>IFERROR(VLOOKUP(F1223,[1]Trainingsarten!$A$9:$N$84,12,FALSE),"")</f>
        <v/>
      </c>
      <c r="Q1223" s="1975" t="s">
        <v>14</v>
      </c>
      <c r="R1223" s="1976" t="str">
        <f>IFERROR(VLOOKUP(F1223,[1]Trainingsarten!$A$9:$N$84,14,FALSE),"")</f>
        <v/>
      </c>
      <c r="S1223" s="1827" t="str">
        <f>IFERROR(L1223/J1223,"")</f>
        <v/>
      </c>
      <c r="T1223" s="1818">
        <f>T1222+(K1223-T1222)/7</f>
        <v>19.229767438947981</v>
      </c>
      <c r="U1223" s="1818">
        <f>U1222+(K1223-U1222)/42</f>
        <v>27.825338637397831</v>
      </c>
      <c r="V1223" s="1818">
        <f t="shared" si="75"/>
        <v>6.0692767546592812</v>
      </c>
      <c r="W1223" s="1977">
        <f t="shared" si="74"/>
        <v>0.6910883525817284</v>
      </c>
    </row>
    <row r="1224" spans="2:23" ht="16" thickBot="1" x14ac:dyDescent="0.25">
      <c r="B1224" s="1742">
        <f>B1217+1</f>
        <v>17</v>
      </c>
      <c r="C1224" s="1978">
        <v>44312</v>
      </c>
      <c r="D1224" s="50">
        <v>56</v>
      </c>
      <c r="E1224" s="2101" t="s">
        <v>33</v>
      </c>
      <c r="F1224" s="1936" t="s">
        <v>273</v>
      </c>
      <c r="G1224" s="1979">
        <v>3.1435185185185184E-2</v>
      </c>
      <c r="H1224" s="1980">
        <v>7.9</v>
      </c>
      <c r="I1224" s="1981">
        <f t="shared" si="73"/>
        <v>3.9791373652133142E-3</v>
      </c>
      <c r="J1224" s="506">
        <v>139</v>
      </c>
      <c r="K1224" s="1982">
        <v>46</v>
      </c>
      <c r="L1224" s="1983">
        <v>207</v>
      </c>
      <c r="M1224" s="506">
        <v>30</v>
      </c>
      <c r="N1224" s="59">
        <f>IFERROR((L1224/67)/(1/(I1224*24)/3.6),"")</f>
        <v>1.062180238050255</v>
      </c>
      <c r="O1224" s="2405" t="s">
        <v>295</v>
      </c>
      <c r="P1224" s="319">
        <f>IFERROR(VLOOKUP(F1224,[1]Trainingsarten!$A$9:$N$84,12,FALSE),"")</f>
        <v>182</v>
      </c>
      <c r="Q1224" s="61" t="s">
        <v>14</v>
      </c>
      <c r="R1224" s="1984">
        <f>IFERROR(VLOOKUP(F1224,[1]Trainingsarten!$A$9:$N$84,14,FALSE),"")</f>
        <v>208</v>
      </c>
      <c r="S1224" s="1898">
        <f>IFERROR(L1224/J1224,"")</f>
        <v>1.4892086330935252</v>
      </c>
      <c r="T1224" s="50">
        <f>T1223+(K1224-T1223)/7</f>
        <v>23.054086376241127</v>
      </c>
      <c r="U1224" s="50">
        <f>U1223+(K1224-U1223)/42</f>
        <v>28.258068669840739</v>
      </c>
      <c r="V1224" s="50">
        <f t="shared" si="75"/>
        <v>8.59557119844985</v>
      </c>
      <c r="W1224" s="322">
        <f t="shared" si="74"/>
        <v>0.81584083631470128</v>
      </c>
    </row>
    <row r="1225" spans="2:23" ht="15" x14ac:dyDescent="0.2">
      <c r="B1225" s="1759" t="s">
        <v>19</v>
      </c>
      <c r="C1225" s="1944">
        <v>44313</v>
      </c>
      <c r="D1225" s="1876"/>
      <c r="E1225" s="2189"/>
      <c r="F1225" s="1879"/>
      <c r="G1225" s="1945"/>
      <c r="H1225" s="1946" t="str">
        <f>IFERROR(VLOOKUP(F1225,[1]Trainingsarten!$A$9:$K$84,10,FALSE),"")</f>
        <v/>
      </c>
      <c r="I1225" s="1947" t="str">
        <f t="shared" si="73"/>
        <v/>
      </c>
      <c r="J1225" s="1948"/>
      <c r="K1225" s="1949" t="str">
        <f>IFERROR(VLOOKUP(F1225,[1]Trainingsarten!$A$9:$K$84,11,FALSE),"0")</f>
        <v>0</v>
      </c>
      <c r="L1225" s="1950"/>
      <c r="M1225" s="1948"/>
      <c r="N1225" s="1816" t="str">
        <f>IFERROR((L1225/67)/(1/(I1225*24)/3.6),"")</f>
        <v/>
      </c>
      <c r="O1225" s="2402"/>
      <c r="P1225" s="1951" t="str">
        <f>IFERROR(VLOOKUP(F1225,[1]Trainingsarten!$A$9:$N$84,12,FALSE),"")</f>
        <v/>
      </c>
      <c r="Q1225" s="1952" t="s">
        <v>14</v>
      </c>
      <c r="R1225" s="1953" t="str">
        <f>IFERROR(VLOOKUP(F1225,[1]Trainingsarten!$A$9:$N$84,14,FALSE),"")</f>
        <v/>
      </c>
      <c r="S1225" s="1877" t="str">
        <f>IFERROR(L1225/J1225,"")</f>
        <v/>
      </c>
      <c r="T1225" s="1876">
        <f>T1224+(K1225-T1224)/7</f>
        <v>19.760645465349537</v>
      </c>
      <c r="U1225" s="1876">
        <f>U1224+(K1225-U1224)/42</f>
        <v>27.585257511035007</v>
      </c>
      <c r="V1225" s="1876">
        <f t="shared" si="75"/>
        <v>5.2039822935996121</v>
      </c>
      <c r="W1225" s="1954">
        <f t="shared" si="74"/>
        <v>0.71634805139827429</v>
      </c>
    </row>
    <row r="1226" spans="2:23" ht="16" thickBot="1" x14ac:dyDescent="0.25">
      <c r="B1226" s="24">
        <f>SUM(H1224:H1230)</f>
        <v>28.5</v>
      </c>
      <c r="C1226" s="1944">
        <v>44314</v>
      </c>
      <c r="D1226" s="1876">
        <v>57</v>
      </c>
      <c r="E1226" s="2189" t="s">
        <v>33</v>
      </c>
      <c r="F1226" s="1879" t="s">
        <v>270</v>
      </c>
      <c r="G1226" s="1945">
        <v>0.04</v>
      </c>
      <c r="H1226" s="1946">
        <v>10.1</v>
      </c>
      <c r="I1226" s="1947">
        <f t="shared" si="73"/>
        <v>3.9603960396039604E-3</v>
      </c>
      <c r="J1226" s="1948">
        <v>137</v>
      </c>
      <c r="K1226" s="1949">
        <v>60</v>
      </c>
      <c r="L1226" s="1950">
        <v>208</v>
      </c>
      <c r="M1226" s="1948">
        <v>29</v>
      </c>
      <c r="N1226" s="1816">
        <f>IFERROR((L1226/67)/(1/(I1226*24)/3.6),"")</f>
        <v>1.0622846165213538</v>
      </c>
      <c r="O1226" s="2402" t="s">
        <v>303</v>
      </c>
      <c r="P1226" s="1951">
        <f>IFERROR(VLOOKUP(F1226,[1]Trainingsarten!$A$9:$N$84,12,FALSE),"")</f>
        <v>209</v>
      </c>
      <c r="Q1226" s="1952" t="s">
        <v>14</v>
      </c>
      <c r="R1226" s="1953">
        <f>IFERROR(VLOOKUP(F1226,[1]Trainingsarten!$A$9:$N$84,14,FALSE),"")</f>
        <v>228.8</v>
      </c>
      <c r="S1226" s="1877">
        <f>IFERROR(L1226/J1226,"")</f>
        <v>1.5182481751824817</v>
      </c>
      <c r="T1226" s="1876">
        <f>T1225+(K1226-T1225)/7</f>
        <v>25.509124684585316</v>
      </c>
      <c r="U1226" s="1876">
        <f>U1225+(K1226-U1225)/42</f>
        <v>28.357037094105603</v>
      </c>
      <c r="V1226" s="1876">
        <f t="shared" si="75"/>
        <v>7.8246120456854698</v>
      </c>
      <c r="W1226" s="1954">
        <f t="shared" si="74"/>
        <v>0.89956946488911338</v>
      </c>
    </row>
    <row r="1227" spans="2:23" ht="15" x14ac:dyDescent="0.2">
      <c r="B1227" s="1955" t="s">
        <v>9</v>
      </c>
      <c r="C1227" s="1944">
        <v>44315</v>
      </c>
      <c r="D1227" s="1876"/>
      <c r="E1227" s="2189"/>
      <c r="F1227" s="1879"/>
      <c r="G1227" s="1945"/>
      <c r="H1227" s="1946" t="str">
        <f>IFERROR(VLOOKUP(F1227,[1]Trainingsarten!$A$9:$K$84,10,FALSE),"")</f>
        <v/>
      </c>
      <c r="I1227" s="1947" t="str">
        <f t="shared" si="73"/>
        <v/>
      </c>
      <c r="J1227" s="1948"/>
      <c r="K1227" s="1949" t="str">
        <f>IFERROR(VLOOKUP(F1227,[1]Trainingsarten!$A$9:$K$84,11,FALSE),"0")</f>
        <v>0</v>
      </c>
      <c r="L1227" s="1950"/>
      <c r="M1227" s="1948"/>
      <c r="N1227" s="1816" t="str">
        <f>IFERROR((L1227/67)/(1/(I1227*24)/3.6),"")</f>
        <v/>
      </c>
      <c r="O1227" s="2402"/>
      <c r="P1227" s="1951" t="str">
        <f>IFERROR(VLOOKUP(F1227,[1]Trainingsarten!$A$9:$N$84,12,FALSE),"")</f>
        <v/>
      </c>
      <c r="Q1227" s="1952" t="s">
        <v>14</v>
      </c>
      <c r="R1227" s="1953" t="str">
        <f>IFERROR(VLOOKUP(F1227,[1]Trainingsarten!$A$9:$N$84,14,FALSE),"")</f>
        <v/>
      </c>
      <c r="S1227" s="1877" t="str">
        <f>IFERROR(L1227/J1227,"")</f>
        <v/>
      </c>
      <c r="T1227" s="1876">
        <f>T1226+(K1227-T1226)/7</f>
        <v>21.864964015358844</v>
      </c>
      <c r="U1227" s="1876">
        <f>U1226+(K1227-U1226)/42</f>
        <v>27.681869544245945</v>
      </c>
      <c r="V1227" s="1876">
        <f t="shared" si="75"/>
        <v>2.847912409520287</v>
      </c>
      <c r="W1227" s="1954">
        <f t="shared" si="74"/>
        <v>0.78986587160995325</v>
      </c>
    </row>
    <row r="1228" spans="2:23" ht="16" thickBot="1" x14ac:dyDescent="0.25">
      <c r="B1228" s="1956">
        <f>SUM(K1224:K1230)</f>
        <v>165</v>
      </c>
      <c r="C1228" s="1944">
        <v>44316</v>
      </c>
      <c r="D1228" s="1876"/>
      <c r="E1228" s="2189"/>
      <c r="F1228" s="1879"/>
      <c r="G1228" s="1945"/>
      <c r="H1228" s="1946" t="str">
        <f>IFERROR(VLOOKUP(F1228,[1]Trainingsarten!$A$9:$K$84,10,FALSE),"")</f>
        <v/>
      </c>
      <c r="I1228" s="1947" t="str">
        <f t="shared" ref="I1228:I1291" si="76">IFERROR(G1228/H1228,"")</f>
        <v/>
      </c>
      <c r="J1228" s="1948"/>
      <c r="K1228" s="1949" t="str">
        <f>IFERROR(VLOOKUP(F1228,[1]Trainingsarten!$A$9:$K$84,11,FALSE),"0")</f>
        <v>0</v>
      </c>
      <c r="L1228" s="1950"/>
      <c r="M1228" s="1948"/>
      <c r="N1228" s="1816" t="str">
        <f>IFERROR((L1228/67)/(1/(I1228*24)/3.6),"")</f>
        <v/>
      </c>
      <c r="O1228" s="2402"/>
      <c r="P1228" s="1951" t="str">
        <f>IFERROR(VLOOKUP(F1228,[1]Trainingsarten!$A$9:$N$84,12,FALSE),"")</f>
        <v/>
      </c>
      <c r="Q1228" s="1952" t="s">
        <v>14</v>
      </c>
      <c r="R1228" s="1953" t="str">
        <f>IFERROR(VLOOKUP(F1228,[1]Trainingsarten!$A$9:$N$84,14,FALSE),"")</f>
        <v/>
      </c>
      <c r="S1228" s="1877" t="str">
        <f>IFERROR(L1228/J1228,"")</f>
        <v/>
      </c>
      <c r="T1228" s="1876">
        <f>T1227+(K1228-T1227)/7</f>
        <v>18.741397727450437</v>
      </c>
      <c r="U1228" s="1876">
        <f>U1227+(K1228-U1227)/42</f>
        <v>27.022777412240089</v>
      </c>
      <c r="V1228" s="1876">
        <f t="shared" si="75"/>
        <v>5.8169055288871014</v>
      </c>
      <c r="W1228" s="1954">
        <f t="shared" si="74"/>
        <v>0.69354076531605657</v>
      </c>
    </row>
    <row r="1229" spans="2:23" ht="15" x14ac:dyDescent="0.2">
      <c r="B1229" s="1957" t="s">
        <v>20</v>
      </c>
      <c r="C1229" s="1944">
        <v>44317</v>
      </c>
      <c r="D1229" s="1876">
        <v>58</v>
      </c>
      <c r="E1229" s="2189" t="s">
        <v>281</v>
      </c>
      <c r="F1229" s="1879" t="s">
        <v>276</v>
      </c>
      <c r="G1229" s="1945">
        <v>4.280092592592593E-2</v>
      </c>
      <c r="H1229" s="1946">
        <v>10.5</v>
      </c>
      <c r="I1229" s="1947">
        <f t="shared" si="76"/>
        <v>4.0762786596119935E-3</v>
      </c>
      <c r="J1229" s="1948">
        <v>127</v>
      </c>
      <c r="K1229" s="1949">
        <v>59</v>
      </c>
      <c r="L1229" s="1950">
        <v>199</v>
      </c>
      <c r="M1229" s="1948">
        <v>34</v>
      </c>
      <c r="N1229" s="1816">
        <f>IFERROR((L1229/67)/(1/(I1229*24)/3.6),"")</f>
        <v>1.0460582800284295</v>
      </c>
      <c r="O1229" s="2402" t="s">
        <v>303</v>
      </c>
      <c r="P1229" s="1951">
        <f>IFERROR(VLOOKUP(F1229,[1]Trainingsarten!$A$9:$N$84,12,FALSE),"")</f>
        <v>209</v>
      </c>
      <c r="Q1229" s="1952" t="s">
        <v>14</v>
      </c>
      <c r="R1229" s="1953">
        <f>IFERROR(VLOOKUP(F1229,[1]Trainingsarten!$A$9:$N$84,14,FALSE),"")</f>
        <v>228.8</v>
      </c>
      <c r="S1229" s="1877">
        <f>IFERROR(L1229/J1229,"")</f>
        <v>1.5669291338582678</v>
      </c>
      <c r="T1229" s="1876">
        <f>T1228+(K1229-T1228)/7</f>
        <v>24.492626623528945</v>
      </c>
      <c r="U1229" s="1876">
        <f>U1228+(K1229-U1228)/42</f>
        <v>27.784139854805801</v>
      </c>
      <c r="V1229" s="1876">
        <f t="shared" si="75"/>
        <v>8.2813796847896519</v>
      </c>
      <c r="W1229" s="1954">
        <f t="shared" si="74"/>
        <v>0.88153265681508852</v>
      </c>
    </row>
    <row r="1230" spans="2:23" ht="16" thickBot="1" x14ac:dyDescent="0.25">
      <c r="B1230" s="1958">
        <f>AVERAGE(W1224:W1230)</f>
        <v>0.79581804580283588</v>
      </c>
      <c r="C1230" s="1959">
        <v>44318</v>
      </c>
      <c r="D1230" s="1885"/>
      <c r="E1230" s="2196"/>
      <c r="F1230" s="1846"/>
      <c r="G1230" s="1961"/>
      <c r="H1230" s="1962" t="str">
        <f>IFERROR(VLOOKUP(F1230,[1]Trainingsarten!$A$9:$K$84,10,FALSE),"")</f>
        <v/>
      </c>
      <c r="I1230" s="1963" t="str">
        <f t="shared" si="76"/>
        <v/>
      </c>
      <c r="J1230" s="1964"/>
      <c r="K1230" s="1965" t="str">
        <f>IFERROR(VLOOKUP(F1230,[1]Trainingsarten!$A$9:$K$84,11,FALSE),"0")</f>
        <v>0</v>
      </c>
      <c r="L1230" s="1859"/>
      <c r="M1230" s="1964"/>
      <c r="N1230" s="1843" t="str">
        <f>IFERROR((L1230/67)/(1/(I1230*24)/3.6),"")</f>
        <v/>
      </c>
      <c r="O1230" s="2403"/>
      <c r="P1230" s="78" t="str">
        <f>IFERROR(VLOOKUP(F1230,[1]Trainingsarten!$A$9:$N$84,12,FALSE),"")</f>
        <v/>
      </c>
      <c r="Q1230" s="79" t="s">
        <v>14</v>
      </c>
      <c r="R1230" s="1966" t="str">
        <f>IFERROR(VLOOKUP(F1230,[1]Trainingsarten!$A$9:$N$84,14,FALSE),"")</f>
        <v/>
      </c>
      <c r="S1230" s="1967" t="str">
        <f>IFERROR(L1230/J1230,"")</f>
        <v/>
      </c>
      <c r="T1230" s="1885">
        <f>T1229+(K1230-T1229)/7</f>
        <v>20.99367996302481</v>
      </c>
      <c r="U1230" s="1885">
        <f>U1229+(K1230-U1229)/42</f>
        <v>27.122612715405662</v>
      </c>
      <c r="V1230" s="1885">
        <f t="shared" si="75"/>
        <v>3.2915132312768556</v>
      </c>
      <c r="W1230" s="82">
        <f t="shared" si="74"/>
        <v>0.77402867427666311</v>
      </c>
    </row>
    <row r="1231" spans="2:23" ht="16" thickBot="1" x14ac:dyDescent="0.25">
      <c r="B1231" s="1742">
        <f>B1224+1</f>
        <v>18</v>
      </c>
      <c r="C1231" s="1935">
        <v>44319</v>
      </c>
      <c r="D1231" s="1744">
        <v>59</v>
      </c>
      <c r="E1231" s="2176" t="s">
        <v>33</v>
      </c>
      <c r="F1231" s="1936" t="s">
        <v>271</v>
      </c>
      <c r="G1231" s="1937">
        <v>3.5567129629629629E-2</v>
      </c>
      <c r="H1231" s="1938">
        <v>9.77</v>
      </c>
      <c r="I1231" s="1939">
        <f t="shared" si="76"/>
        <v>3.6404431555403919E-3</v>
      </c>
      <c r="J1231" s="1940">
        <v>143</v>
      </c>
      <c r="K1231" s="1941">
        <v>61</v>
      </c>
      <c r="L1231" s="1942">
        <v>224</v>
      </c>
      <c r="M1231" s="1940">
        <v>42</v>
      </c>
      <c r="N1231" s="1753">
        <f>IFERROR((L1231/67)/(1/(I1231*24)/3.6),"")</f>
        <v>1.0515773232099481</v>
      </c>
      <c r="O1231" s="2401" t="s">
        <v>280</v>
      </c>
      <c r="P1231" s="1754">
        <f>IFERROR(VLOOKUP(F1231,[1]Trainingsarten!$A$9:$N$84,12,FALSE),"")</f>
        <v>209</v>
      </c>
      <c r="Q1231" s="1755" t="s">
        <v>14</v>
      </c>
      <c r="R1231" s="1943">
        <f>IFERROR(VLOOKUP(F1231,[1]Trainingsarten!$A$9:$N$84,14,FALSE),"")</f>
        <v>228.8</v>
      </c>
      <c r="S1231" s="1756">
        <f>IFERROR(L1231/J1231,"")</f>
        <v>1.5664335664335665</v>
      </c>
      <c r="T1231" s="1744">
        <f>T1230+(K1231-T1230)/7</f>
        <v>26.708868539735551</v>
      </c>
      <c r="U1231" s="1744">
        <f>U1230+(K1231-U1230)/42</f>
        <v>27.92921717456267</v>
      </c>
      <c r="V1231" s="1744">
        <f t="shared" si="75"/>
        <v>6.1289327523808517</v>
      </c>
      <c r="W1231" s="1927">
        <f t="shared" si="74"/>
        <v>0.95630566273305417</v>
      </c>
    </row>
    <row r="1232" spans="2:23" ht="15" x14ac:dyDescent="0.2">
      <c r="B1232" s="1759" t="s">
        <v>19</v>
      </c>
      <c r="C1232" s="1944">
        <v>44320</v>
      </c>
      <c r="D1232" s="1876">
        <v>60</v>
      </c>
      <c r="E1232" s="2189" t="s">
        <v>33</v>
      </c>
      <c r="F1232" s="1879" t="s">
        <v>270</v>
      </c>
      <c r="G1232" s="1945">
        <v>3.0810185185185187E-2</v>
      </c>
      <c r="H1232" s="1946">
        <v>7.91</v>
      </c>
      <c r="I1232" s="1947">
        <f t="shared" si="76"/>
        <v>3.8950929437655104E-3</v>
      </c>
      <c r="J1232" s="1948">
        <v>138</v>
      </c>
      <c r="K1232" s="1949">
        <v>47</v>
      </c>
      <c r="L1232" s="1950">
        <v>210</v>
      </c>
      <c r="M1232" s="1948">
        <v>59</v>
      </c>
      <c r="N1232" s="1816">
        <f>IFERROR((L1232/67)/(1/(I1232*24)/3.6),"")</f>
        <v>1.054814423457932</v>
      </c>
      <c r="O1232" s="2402" t="s">
        <v>303</v>
      </c>
      <c r="P1232" s="1951">
        <f>IFERROR(VLOOKUP(F1232,[1]Trainingsarten!$A$9:$N$84,12,FALSE),"")</f>
        <v>209</v>
      </c>
      <c r="Q1232" s="1952" t="s">
        <v>14</v>
      </c>
      <c r="R1232" s="1953">
        <f>IFERROR(VLOOKUP(F1232,[1]Trainingsarten!$A$9:$N$84,14,FALSE),"")</f>
        <v>228.8</v>
      </c>
      <c r="S1232" s="1877">
        <f>IFERROR(L1232/J1232,"")</f>
        <v>1.5217391304347827</v>
      </c>
      <c r="T1232" s="1876">
        <f>T1231+(K1232-T1231)/7</f>
        <v>29.607601605487616</v>
      </c>
      <c r="U1232" s="1876">
        <f>U1231+(K1232-U1231)/42</f>
        <v>28.383283432311178</v>
      </c>
      <c r="V1232" s="1876">
        <f t="shared" si="75"/>
        <v>1.2203486348271184</v>
      </c>
      <c r="W1232" s="1954">
        <f t="shared" si="74"/>
        <v>1.0431351846975776</v>
      </c>
    </row>
    <row r="1233" spans="2:23" ht="16" thickBot="1" x14ac:dyDescent="0.25">
      <c r="B1233" s="24">
        <f>SUM(H1231:H1237)</f>
        <v>25.68</v>
      </c>
      <c r="C1233" s="1944">
        <v>44321</v>
      </c>
      <c r="D1233" s="1876"/>
      <c r="E1233" s="2189"/>
      <c r="F1233" s="1879"/>
      <c r="G1233" s="1945"/>
      <c r="H1233" s="1946" t="str">
        <f>IFERROR(VLOOKUP(F1233,[1]Trainingsarten!$A$9:$K$84,10,FALSE),"")</f>
        <v/>
      </c>
      <c r="I1233" s="1947" t="str">
        <f t="shared" si="76"/>
        <v/>
      </c>
      <c r="J1233" s="1948"/>
      <c r="K1233" s="1949" t="str">
        <f>IFERROR(VLOOKUP(F1233,[1]Trainingsarten!$A$9:$K$84,11,FALSE),"0")</f>
        <v>0</v>
      </c>
      <c r="L1233" s="1950"/>
      <c r="M1233" s="1948"/>
      <c r="N1233" s="1816" t="str">
        <f>IFERROR((L1233/67)/(1/(I1233*24)/3.6),"")</f>
        <v/>
      </c>
      <c r="O1233" s="2402"/>
      <c r="P1233" s="1951" t="str">
        <f>IFERROR(VLOOKUP(F1233,[1]Trainingsarten!$A$9:$N$84,12,FALSE),"")</f>
        <v/>
      </c>
      <c r="Q1233" s="1952" t="s">
        <v>14</v>
      </c>
      <c r="R1233" s="1953" t="str">
        <f>IFERROR(VLOOKUP(F1233,[1]Trainingsarten!$A$9:$N$84,14,FALSE),"")</f>
        <v/>
      </c>
      <c r="S1233" s="1877" t="str">
        <f>IFERROR(L1233/J1233,"")</f>
        <v/>
      </c>
      <c r="T1233" s="1876">
        <f>T1232+(K1233-T1232)/7</f>
        <v>25.377944233275102</v>
      </c>
      <c r="U1233" s="1876">
        <f>U1232+(K1233-U1232)/42</f>
        <v>27.707490969637103</v>
      </c>
      <c r="V1233" s="1876">
        <f t="shared" si="75"/>
        <v>-1.2243181731764388</v>
      </c>
      <c r="W1233" s="1954">
        <f t="shared" si="74"/>
        <v>0.91592357680762926</v>
      </c>
    </row>
    <row r="1234" spans="2:23" ht="15" x14ac:dyDescent="0.2">
      <c r="B1234" s="1955" t="s">
        <v>9</v>
      </c>
      <c r="C1234" s="1944">
        <v>44322</v>
      </c>
      <c r="D1234" s="1876"/>
      <c r="E1234" s="2189"/>
      <c r="F1234" s="1879"/>
      <c r="G1234" s="1945"/>
      <c r="H1234" s="1946" t="str">
        <f>IFERROR(VLOOKUP(F1234,[1]Trainingsarten!$A$9:$K$84,10,FALSE),"")</f>
        <v/>
      </c>
      <c r="I1234" s="1947" t="str">
        <f t="shared" si="76"/>
        <v/>
      </c>
      <c r="J1234" s="1948"/>
      <c r="K1234" s="1949" t="str">
        <f>IFERROR(VLOOKUP(F1234,[1]Trainingsarten!$A$9:$K$84,11,FALSE),"0")</f>
        <v>0</v>
      </c>
      <c r="L1234" s="1950"/>
      <c r="M1234" s="1948"/>
      <c r="N1234" s="1816" t="str">
        <f>IFERROR((L1234/67)/(1/(I1234*24)/3.6),"")</f>
        <v/>
      </c>
      <c r="O1234" s="2402"/>
      <c r="P1234" s="1951" t="str">
        <f>IFERROR(VLOOKUP(F1234,[1]Trainingsarten!$A$9:$N$84,12,FALSE),"")</f>
        <v/>
      </c>
      <c r="Q1234" s="1952" t="s">
        <v>14</v>
      </c>
      <c r="R1234" s="1953" t="str">
        <f>IFERROR(VLOOKUP(F1234,[1]Trainingsarten!$A$9:$N$84,14,FALSE),"")</f>
        <v/>
      </c>
      <c r="S1234" s="1877" t="str">
        <f>IFERROR(L1234/J1234,"")</f>
        <v/>
      </c>
      <c r="T1234" s="1876">
        <f>T1233+(K1234-T1233)/7</f>
        <v>21.752523628521516</v>
      </c>
      <c r="U1234" s="1876">
        <f>U1233+(K1234-U1233)/42</f>
        <v>27.047788803693361</v>
      </c>
      <c r="V1234" s="1876">
        <f t="shared" si="75"/>
        <v>2.3295467363620013</v>
      </c>
      <c r="W1234" s="1954">
        <f t="shared" si="74"/>
        <v>0.80422557963596719</v>
      </c>
    </row>
    <row r="1235" spans="2:23" ht="16" thickBot="1" x14ac:dyDescent="0.25">
      <c r="B1235" s="1956">
        <f>SUM(K1231:K1237)</f>
        <v>167</v>
      </c>
      <c r="C1235" s="1944">
        <v>44323</v>
      </c>
      <c r="D1235" s="1876"/>
      <c r="E1235" s="2189"/>
      <c r="F1235" s="1879"/>
      <c r="G1235" s="1945"/>
      <c r="H1235" s="1946" t="str">
        <f>IFERROR(VLOOKUP(F1235,[1]Trainingsarten!$A$9:$K$84,10,FALSE),"")</f>
        <v/>
      </c>
      <c r="I1235" s="1947" t="str">
        <f t="shared" si="76"/>
        <v/>
      </c>
      <c r="J1235" s="1948"/>
      <c r="K1235" s="1949" t="str">
        <f>IFERROR(VLOOKUP(F1235,[1]Trainingsarten!$A$9:$K$84,11,FALSE),"0")</f>
        <v>0</v>
      </c>
      <c r="L1235" s="1950"/>
      <c r="M1235" s="1948"/>
      <c r="N1235" s="1816" t="str">
        <f>IFERROR((L1235/67)/(1/(I1235*24)/3.6),"")</f>
        <v/>
      </c>
      <c r="O1235" s="2402"/>
      <c r="P1235" s="1951" t="str">
        <f>IFERROR(VLOOKUP(F1235,[1]Trainingsarten!$A$9:$N$84,12,FALSE),"")</f>
        <v/>
      </c>
      <c r="Q1235" s="1952" t="s">
        <v>14</v>
      </c>
      <c r="R1235" s="1953" t="str">
        <f>IFERROR(VLOOKUP(F1235,[1]Trainingsarten!$A$9:$N$84,14,FALSE),"")</f>
        <v/>
      </c>
      <c r="S1235" s="1877" t="str">
        <f>IFERROR(L1235/J1235,"")</f>
        <v/>
      </c>
      <c r="T1235" s="1876">
        <f>T1234+(K1235-T1234)/7</f>
        <v>18.645020253018441</v>
      </c>
      <c r="U1235" s="1876">
        <f>U1234+(K1235-U1234)/42</f>
        <v>26.403793832176852</v>
      </c>
      <c r="V1235" s="1876">
        <f t="shared" si="75"/>
        <v>5.2952651751718456</v>
      </c>
      <c r="W1235" s="1954">
        <f t="shared" si="74"/>
        <v>0.70614928943645894</v>
      </c>
    </row>
    <row r="1236" spans="2:23" ht="15" x14ac:dyDescent="0.2">
      <c r="B1236" s="1957" t="s">
        <v>20</v>
      </c>
      <c r="C1236" s="1944">
        <v>44324</v>
      </c>
      <c r="D1236" s="1876">
        <v>61</v>
      </c>
      <c r="E1236" s="2189" t="s">
        <v>33</v>
      </c>
      <c r="F1236" s="1879" t="s">
        <v>314</v>
      </c>
      <c r="G1236" s="1945">
        <v>4.1122685185185186E-2</v>
      </c>
      <c r="H1236" s="1946">
        <v>8</v>
      </c>
      <c r="I1236" s="1947">
        <f t="shared" si="76"/>
        <v>5.1403356481481482E-3</v>
      </c>
      <c r="J1236" s="1948">
        <v>145</v>
      </c>
      <c r="K1236" s="1949">
        <v>59</v>
      </c>
      <c r="L1236" s="1950">
        <v>193</v>
      </c>
      <c r="M1236" s="1948">
        <v>402</v>
      </c>
      <c r="N1236" s="1816"/>
      <c r="O1236" s="2402" t="s">
        <v>293</v>
      </c>
      <c r="P1236" s="1951" t="str">
        <f>IFERROR(VLOOKUP(F1236,[1]Trainingsarten!$A$9:$N$84,12,FALSE),"")</f>
        <v/>
      </c>
      <c r="Q1236" s="1952" t="s">
        <v>14</v>
      </c>
      <c r="R1236" s="1953" t="str">
        <f>IFERROR(VLOOKUP(F1236,[1]Trainingsarten!$A$9:$N$84,14,FALSE),"")</f>
        <v/>
      </c>
      <c r="S1236" s="1877"/>
      <c r="T1236" s="1876">
        <f>T1235+(K1236-T1235)/7</f>
        <v>24.410017359730091</v>
      </c>
      <c r="U1236" s="1876">
        <f>U1235+(K1236-U1235)/42</f>
        <v>27.179893979029785</v>
      </c>
      <c r="V1236" s="1876">
        <f t="shared" si="75"/>
        <v>7.7587735791584116</v>
      </c>
      <c r="W1236" s="1954">
        <f t="shared" si="74"/>
        <v>0.89809097042700947</v>
      </c>
    </row>
    <row r="1237" spans="2:23" ht="16" thickBot="1" x14ac:dyDescent="0.25">
      <c r="B1237" s="1958">
        <f>AVERAGE(W1231:W1237)</f>
        <v>0.87319970644117739</v>
      </c>
      <c r="C1237" s="1968">
        <v>44325</v>
      </c>
      <c r="D1237" s="1818"/>
      <c r="E1237" s="2180"/>
      <c r="F1237" s="1846"/>
      <c r="G1237" s="1969"/>
      <c r="H1237" s="1970" t="str">
        <f>IFERROR(VLOOKUP(F1237,[1]Trainingsarten!$A$9:$K$84,10,FALSE),"")</f>
        <v/>
      </c>
      <c r="I1237" s="1971" t="str">
        <f t="shared" si="76"/>
        <v/>
      </c>
      <c r="J1237" s="1862"/>
      <c r="K1237" s="1972" t="str">
        <f>IFERROR(VLOOKUP(F1237,[1]Trainingsarten!$A$9:$K$84,11,FALSE),"0")</f>
        <v>0</v>
      </c>
      <c r="L1237" s="1973"/>
      <c r="M1237" s="1862"/>
      <c r="N1237" s="1826" t="str">
        <f>IFERROR((L1237/67)/(1/(I1237*24)/3.6),"")</f>
        <v/>
      </c>
      <c r="O1237" s="2404"/>
      <c r="P1237" s="1974" t="str">
        <f>IFERROR(VLOOKUP(F1237,[1]Trainingsarten!$A$9:$N$84,12,FALSE),"")</f>
        <v/>
      </c>
      <c r="Q1237" s="1975" t="s">
        <v>14</v>
      </c>
      <c r="R1237" s="1976" t="str">
        <f>IFERROR(VLOOKUP(F1237,[1]Trainingsarten!$A$9:$N$84,14,FALSE),"")</f>
        <v/>
      </c>
      <c r="S1237" s="1827" t="str">
        <f>IFERROR(L1237/J1237,"")</f>
        <v/>
      </c>
      <c r="T1237" s="1818">
        <f>T1236+(K1237-T1236)/7</f>
        <v>20.922872022625793</v>
      </c>
      <c r="U1237" s="1818">
        <f>U1236+(K1237-U1236)/42</f>
        <v>26.532753646195744</v>
      </c>
      <c r="V1237" s="1818">
        <f t="shared" si="75"/>
        <v>2.7698766192996942</v>
      </c>
      <c r="W1237" s="1977">
        <f t="shared" si="74"/>
        <v>0.78856768135054489</v>
      </c>
    </row>
    <row r="1238" spans="2:23" ht="16" thickBot="1" x14ac:dyDescent="0.25">
      <c r="B1238" s="1742">
        <f>B1231+1</f>
        <v>19</v>
      </c>
      <c r="C1238" s="1978">
        <v>44326</v>
      </c>
      <c r="D1238" s="50"/>
      <c r="E1238" s="2101"/>
      <c r="F1238" s="837"/>
      <c r="G1238" s="1979"/>
      <c r="H1238" s="1980" t="str">
        <f>IFERROR(VLOOKUP(F1238,[1]Trainingsarten!$A$9:$K$84,10,FALSE),"")</f>
        <v/>
      </c>
      <c r="I1238" s="1981" t="str">
        <f t="shared" si="76"/>
        <v/>
      </c>
      <c r="J1238" s="506"/>
      <c r="K1238" s="1982" t="str">
        <f>IFERROR(VLOOKUP(F1238,[1]Trainingsarten!$A$9:$K$84,11,FALSE),"0")</f>
        <v>0</v>
      </c>
      <c r="L1238" s="1983"/>
      <c r="M1238" s="506"/>
      <c r="N1238" s="59" t="str">
        <f>IFERROR((L1238/67)/(1/(I1238*24)/3.6),"")</f>
        <v/>
      </c>
      <c r="O1238" s="2405"/>
      <c r="P1238" s="319" t="str">
        <f>IFERROR(VLOOKUP(F1238,[1]Trainingsarten!$A$9:$N$84,12,FALSE),"")</f>
        <v/>
      </c>
      <c r="Q1238" s="61" t="s">
        <v>14</v>
      </c>
      <c r="R1238" s="1984" t="str">
        <f>IFERROR(VLOOKUP(F1238,[1]Trainingsarten!$A$9:$N$84,14,FALSE),"")</f>
        <v/>
      </c>
      <c r="S1238" s="1898" t="str">
        <f>IFERROR(L1238/J1238,"")</f>
        <v/>
      </c>
      <c r="T1238" s="50">
        <f>T1237+(K1238-T1237)/7</f>
        <v>17.933890305107823</v>
      </c>
      <c r="U1238" s="50">
        <f>U1237+(K1238-U1237)/42</f>
        <v>25.901021416524415</v>
      </c>
      <c r="V1238" s="50">
        <f t="shared" si="75"/>
        <v>5.6098816235699509</v>
      </c>
      <c r="W1238" s="322">
        <f t="shared" si="74"/>
        <v>0.6924008909419419</v>
      </c>
    </row>
    <row r="1239" spans="2:23" ht="15" x14ac:dyDescent="0.2">
      <c r="B1239" s="1741" t="s">
        <v>19</v>
      </c>
      <c r="C1239" s="1944">
        <v>44327</v>
      </c>
      <c r="D1239" s="1876"/>
      <c r="E1239" s="2189"/>
      <c r="F1239" s="1879"/>
      <c r="G1239" s="1945"/>
      <c r="H1239" s="1946" t="str">
        <f>IFERROR(VLOOKUP(F1239,[1]Trainingsarten!$A$9:$K$84,10,FALSE),"")</f>
        <v/>
      </c>
      <c r="I1239" s="1947" t="str">
        <f t="shared" si="76"/>
        <v/>
      </c>
      <c r="J1239" s="1948"/>
      <c r="K1239" s="1949" t="str">
        <f>IFERROR(VLOOKUP(F1239,[1]Trainingsarten!$A$9:$K$84,11,FALSE),"0")</f>
        <v>0</v>
      </c>
      <c r="L1239" s="1950"/>
      <c r="M1239" s="1948"/>
      <c r="N1239" s="1816" t="str">
        <f>IFERROR((L1239/67)/(1/(I1239*24)/3.6),"")</f>
        <v/>
      </c>
      <c r="O1239" s="2402"/>
      <c r="P1239" s="1951" t="str">
        <f>IFERROR(VLOOKUP(F1239,[1]Trainingsarten!$A$9:$N$84,12,FALSE),"")</f>
        <v/>
      </c>
      <c r="Q1239" s="1952" t="s">
        <v>14</v>
      </c>
      <c r="R1239" s="1953" t="str">
        <f>IFERROR(VLOOKUP(F1239,[1]Trainingsarten!$A$9:$N$84,14,FALSE),"")</f>
        <v/>
      </c>
      <c r="S1239" s="1877" t="str">
        <f>IFERROR(L1239/J1239,"")</f>
        <v/>
      </c>
      <c r="T1239" s="1876">
        <f>T1238+(K1239-T1238)/7</f>
        <v>15.371905975806705</v>
      </c>
      <c r="U1239" s="1876">
        <f>U1238+(K1239-U1238)/42</f>
        <v>25.284330430416691</v>
      </c>
      <c r="V1239" s="1876">
        <f t="shared" si="75"/>
        <v>7.9671311114165917</v>
      </c>
      <c r="W1239" s="1954">
        <f t="shared" si="74"/>
        <v>0.60796175790024165</v>
      </c>
    </row>
    <row r="1240" spans="2:23" ht="16" thickBot="1" x14ac:dyDescent="0.25">
      <c r="B1240" s="24">
        <f>SUM(H1238:H1244)</f>
        <v>10.38</v>
      </c>
      <c r="C1240" s="1944">
        <v>44328</v>
      </c>
      <c r="D1240" s="1876"/>
      <c r="E1240" s="2189"/>
      <c r="F1240" s="1879"/>
      <c r="G1240" s="1945"/>
      <c r="H1240" s="1946" t="str">
        <f>IFERROR(VLOOKUP(F1240,[1]Trainingsarten!$A$9:$K$84,10,FALSE),"")</f>
        <v/>
      </c>
      <c r="I1240" s="1947" t="str">
        <f t="shared" si="76"/>
        <v/>
      </c>
      <c r="J1240" s="1948"/>
      <c r="K1240" s="1949" t="str">
        <f>IFERROR(VLOOKUP(F1240,[1]Trainingsarten!$A$9:$K$84,11,FALSE),"0")</f>
        <v>0</v>
      </c>
      <c r="L1240" s="1950"/>
      <c r="M1240" s="1948"/>
      <c r="N1240" s="1816" t="str">
        <f>IFERROR((L1240/67)/(1/(I1240*24)/3.6),"")</f>
        <v/>
      </c>
      <c r="O1240" s="2402"/>
      <c r="P1240" s="1951" t="str">
        <f>IFERROR(VLOOKUP(F1240,[1]Trainingsarten!$A$9:$N$84,12,FALSE),"")</f>
        <v/>
      </c>
      <c r="Q1240" s="1952" t="s">
        <v>14</v>
      </c>
      <c r="R1240" s="1953" t="str">
        <f>IFERROR(VLOOKUP(F1240,[1]Trainingsarten!$A$9:$N$84,14,FALSE),"")</f>
        <v/>
      </c>
      <c r="S1240" s="1877" t="str">
        <f>IFERROR(L1240/J1240,"")</f>
        <v/>
      </c>
      <c r="T1240" s="1876">
        <f>T1239+(K1240-T1239)/7</f>
        <v>13.175919407834318</v>
      </c>
      <c r="U1240" s="1876">
        <f>U1239+(K1240-U1239)/42</f>
        <v>24.682322563025817</v>
      </c>
      <c r="V1240" s="1876">
        <f t="shared" si="75"/>
        <v>9.9124244546099867</v>
      </c>
      <c r="W1240" s="1954">
        <f t="shared" si="74"/>
        <v>0.53382008010752924</v>
      </c>
    </row>
    <row r="1241" spans="2:23" ht="15" x14ac:dyDescent="0.2">
      <c r="B1241" s="1955" t="s">
        <v>9</v>
      </c>
      <c r="C1241" s="1944">
        <v>44329</v>
      </c>
      <c r="D1241" s="1876"/>
      <c r="E1241" s="2189"/>
      <c r="F1241" s="1879"/>
      <c r="G1241" s="1945"/>
      <c r="H1241" s="1946" t="str">
        <f>IFERROR(VLOOKUP(F1241,[1]Trainingsarten!$A$9:$K$84,10,FALSE),"")</f>
        <v/>
      </c>
      <c r="I1241" s="1947" t="str">
        <f t="shared" si="76"/>
        <v/>
      </c>
      <c r="J1241" s="1948"/>
      <c r="K1241" s="1949" t="str">
        <f>IFERROR(VLOOKUP(F1241,[1]Trainingsarten!$A$9:$K$84,11,FALSE),"0")</f>
        <v>0</v>
      </c>
      <c r="L1241" s="1950"/>
      <c r="M1241" s="1948"/>
      <c r="N1241" s="1816" t="str">
        <f>IFERROR((L1241/67)/(1/(I1241*24)/3.6),"")</f>
        <v/>
      </c>
      <c r="O1241" s="2402"/>
      <c r="P1241" s="1951" t="str">
        <f>IFERROR(VLOOKUP(F1241,[1]Trainingsarten!$A$9:$N$84,12,FALSE),"")</f>
        <v/>
      </c>
      <c r="Q1241" s="1952" t="s">
        <v>14</v>
      </c>
      <c r="R1241" s="1953" t="str">
        <f>IFERROR(VLOOKUP(F1241,[1]Trainingsarten!$A$9:$N$84,14,FALSE),"")</f>
        <v/>
      </c>
      <c r="S1241" s="1877" t="str">
        <f>IFERROR(L1241/J1241,"")</f>
        <v/>
      </c>
      <c r="T1241" s="1876">
        <f>T1240+(K1241-T1240)/7</f>
        <v>11.29364520671513</v>
      </c>
      <c r="U1241" s="1876">
        <f>U1240+(K1241-U1240)/42</f>
        <v>24.094648216287109</v>
      </c>
      <c r="V1241" s="1876">
        <f t="shared" si="75"/>
        <v>11.506403155191499</v>
      </c>
      <c r="W1241" s="1954">
        <f t="shared" si="74"/>
        <v>0.46872007033831836</v>
      </c>
    </row>
    <row r="1242" spans="2:23" ht="16" thickBot="1" x14ac:dyDescent="0.25">
      <c r="B1242" s="1956">
        <f>SUM(K1238:K1244)</f>
        <v>57</v>
      </c>
      <c r="C1242" s="1944">
        <v>44330</v>
      </c>
      <c r="D1242" s="1876">
        <v>62</v>
      </c>
      <c r="E1242" s="2189" t="s">
        <v>281</v>
      </c>
      <c r="F1242" s="1879" t="s">
        <v>289</v>
      </c>
      <c r="G1242" s="1945">
        <v>4.3611111111111107E-2</v>
      </c>
      <c r="H1242" s="1946">
        <v>10.38</v>
      </c>
      <c r="I1242" s="1947">
        <f t="shared" si="76"/>
        <v>4.2014557910511662E-3</v>
      </c>
      <c r="J1242" s="1948">
        <v>124</v>
      </c>
      <c r="K1242" s="1949">
        <v>57</v>
      </c>
      <c r="L1242" s="1950">
        <v>194</v>
      </c>
      <c r="M1242" s="1948">
        <v>34</v>
      </c>
      <c r="N1242" s="1816">
        <f>IFERROR((L1242/67)/(1/(I1242*24)/3.6),"")</f>
        <v>1.0510913639893018</v>
      </c>
      <c r="O1242" s="2402" t="s">
        <v>295</v>
      </c>
      <c r="P1242" s="1951">
        <f>IFERROR(VLOOKUP(F1242,[1]Trainingsarten!$A$9:$N$84,12,FALSE),"")</f>
        <v>182</v>
      </c>
      <c r="Q1242" s="1952" t="s">
        <v>14</v>
      </c>
      <c r="R1242" s="1953">
        <f>IFERROR(VLOOKUP(F1242,[1]Trainingsarten!$A$9:$N$84,14,FALSE),"")</f>
        <v>208</v>
      </c>
      <c r="S1242" s="1877">
        <f>IFERROR(L1242/J1242,"")</f>
        <v>1.564516129032258</v>
      </c>
      <c r="T1242" s="1876">
        <f>T1241+(K1242-T1241)/7</f>
        <v>17.823124462898683</v>
      </c>
      <c r="U1242" s="1876">
        <f>U1241+(K1242-U1241)/42</f>
        <v>24.878108973042178</v>
      </c>
      <c r="V1242" s="1876">
        <f t="shared" si="75"/>
        <v>12.801003009571978</v>
      </c>
      <c r="W1242" s="1954">
        <f t="shared" si="74"/>
        <v>0.71641797542617691</v>
      </c>
    </row>
    <row r="1243" spans="2:23" ht="15" x14ac:dyDescent="0.2">
      <c r="B1243" s="1957" t="s">
        <v>20</v>
      </c>
      <c r="C1243" s="1944">
        <v>44331</v>
      </c>
      <c r="D1243" s="1876"/>
      <c r="E1243" s="2189"/>
      <c r="F1243" s="1879"/>
      <c r="G1243" s="1945"/>
      <c r="H1243" s="1946" t="str">
        <f>IFERROR(VLOOKUP(F1243,[1]Trainingsarten!$A$9:$K$84,10,FALSE),"")</f>
        <v/>
      </c>
      <c r="I1243" s="1947" t="str">
        <f t="shared" si="76"/>
        <v/>
      </c>
      <c r="J1243" s="1948"/>
      <c r="K1243" s="1949" t="str">
        <f>IFERROR(VLOOKUP(F1243,[1]Trainingsarten!$A$9:$K$84,11,FALSE),"0")</f>
        <v>0</v>
      </c>
      <c r="L1243" s="1950"/>
      <c r="M1243" s="1948"/>
      <c r="N1243" s="1816" t="str">
        <f>IFERROR((L1243/67)/(1/(I1243*24)/3.6),"")</f>
        <v/>
      </c>
      <c r="O1243" s="2402"/>
      <c r="P1243" s="1951" t="str">
        <f>IFERROR(VLOOKUP(F1243,[1]Trainingsarten!$A$9:$N$84,12,FALSE),"")</f>
        <v/>
      </c>
      <c r="Q1243" s="1952" t="s">
        <v>14</v>
      </c>
      <c r="R1243" s="1953" t="str">
        <f>IFERROR(VLOOKUP(F1243,[1]Trainingsarten!$A$9:$N$84,14,FALSE),"")</f>
        <v/>
      </c>
      <c r="S1243" s="1877" t="str">
        <f>IFERROR(L1243/J1243,"")</f>
        <v/>
      </c>
      <c r="T1243" s="1876">
        <f>T1242+(K1243-T1242)/7</f>
        <v>15.276963825341728</v>
      </c>
      <c r="U1243" s="1876">
        <f>U1242+(K1243-U1242)/42</f>
        <v>24.285773045112602</v>
      </c>
      <c r="V1243" s="1876">
        <f t="shared" si="75"/>
        <v>7.0549845101434947</v>
      </c>
      <c r="W1243" s="1954">
        <f t="shared" si="74"/>
        <v>0.62904992964249684</v>
      </c>
    </row>
    <row r="1244" spans="2:23" ht="16" thickBot="1" x14ac:dyDescent="0.25">
      <c r="B1244" s="1958">
        <f>AVERAGE(W1238:W1244)</f>
        <v>0.60010103256360559</v>
      </c>
      <c r="C1244" s="1959">
        <v>44332</v>
      </c>
      <c r="D1244" s="1885"/>
      <c r="E1244" s="2196"/>
      <c r="F1244" s="1993"/>
      <c r="G1244" s="1961"/>
      <c r="H1244" s="1946" t="str">
        <f>IFERROR(VLOOKUP(F1244,[1]Trainingsarten!$A$9:$K$84,10,FALSE),"")</f>
        <v/>
      </c>
      <c r="I1244" s="1963" t="str">
        <f t="shared" si="76"/>
        <v/>
      </c>
      <c r="J1244" s="1964"/>
      <c r="K1244" s="1949" t="str">
        <f>IFERROR(VLOOKUP(F1244,[1]Trainingsarten!$A$9:$K$84,11,FALSE),"0")</f>
        <v>0</v>
      </c>
      <c r="L1244" s="1859"/>
      <c r="M1244" s="1964"/>
      <c r="N1244" s="1843" t="str">
        <f>IFERROR((L1244/67)/(1/(I1244*24)/3.6),"")</f>
        <v/>
      </c>
      <c r="O1244" s="2403"/>
      <c r="P1244" s="78" t="str">
        <f>IFERROR(VLOOKUP(F1244,[1]Trainingsarten!$A$9:$N$84,12,FALSE),"")</f>
        <v/>
      </c>
      <c r="Q1244" s="79" t="s">
        <v>14</v>
      </c>
      <c r="R1244" s="1966" t="str">
        <f>IFERROR(VLOOKUP(F1244,[1]Trainingsarten!$A$9:$N$84,14,FALSE),"")</f>
        <v/>
      </c>
      <c r="S1244" s="1967" t="str">
        <f>IFERROR(L1244/J1244,"")</f>
        <v/>
      </c>
      <c r="T1244" s="1885">
        <f>T1243+(K1244-T1243)/7</f>
        <v>13.094540421721481</v>
      </c>
      <c r="U1244" s="1885">
        <f>U1243+(K1244-U1243)/42</f>
        <v>23.707540353562301</v>
      </c>
      <c r="V1244" s="1885">
        <f t="shared" si="75"/>
        <v>9.0088092197708747</v>
      </c>
      <c r="W1244" s="82">
        <f t="shared" si="74"/>
        <v>0.5523365235885338</v>
      </c>
    </row>
    <row r="1245" spans="2:23" ht="16" thickBot="1" x14ac:dyDescent="0.25">
      <c r="B1245" s="1742">
        <f>B1238+1</f>
        <v>20</v>
      </c>
      <c r="C1245" s="1935">
        <v>44333</v>
      </c>
      <c r="D1245" s="1744">
        <v>63</v>
      </c>
      <c r="E1245" s="2176" t="s">
        <v>281</v>
      </c>
      <c r="F1245" s="1936" t="s">
        <v>271</v>
      </c>
      <c r="G1245" s="1937">
        <v>4.3692129629629629E-2</v>
      </c>
      <c r="H1245" s="1938">
        <v>10.46</v>
      </c>
      <c r="I1245" s="1939">
        <f t="shared" si="76"/>
        <v>4.1770678422208057E-3</v>
      </c>
      <c r="J1245" s="1940">
        <v>131</v>
      </c>
      <c r="K1245" s="1941">
        <v>57</v>
      </c>
      <c r="L1245" s="1942">
        <v>195</v>
      </c>
      <c r="M1245" s="1940">
        <v>36</v>
      </c>
      <c r="N1245" s="1753">
        <f>IFERROR((L1245/67)/(1/(I1245*24)/3.6),"")</f>
        <v>1.0503767015781513</v>
      </c>
      <c r="O1245" s="2401" t="s">
        <v>295</v>
      </c>
      <c r="P1245" s="1754">
        <f>IFERROR(VLOOKUP(F1245,[1]Trainingsarten!$A$9:$N$84,12,FALSE),"")</f>
        <v>209</v>
      </c>
      <c r="Q1245" s="1755" t="s">
        <v>14</v>
      </c>
      <c r="R1245" s="1943">
        <f>IFERROR(VLOOKUP(F1245,[1]Trainingsarten!$A$9:$N$84,14,FALSE),"")</f>
        <v>228.8</v>
      </c>
      <c r="S1245" s="1756">
        <f>IFERROR(L1245/J1245,"")</f>
        <v>1.4885496183206106</v>
      </c>
      <c r="T1245" s="1744">
        <f>T1244+(K1245-T1244)/7</f>
        <v>19.366748932904127</v>
      </c>
      <c r="U1245" s="1744">
        <f>U1244+(K1245-U1244)/42</f>
        <v>24.500217964191769</v>
      </c>
      <c r="V1245" s="1744">
        <f t="shared" si="75"/>
        <v>10.61299993184082</v>
      </c>
      <c r="W1245" s="1927">
        <f t="shared" si="74"/>
        <v>0.7904725158449426</v>
      </c>
    </row>
    <row r="1246" spans="2:23" ht="15" x14ac:dyDescent="0.2">
      <c r="B1246" s="1759" t="s">
        <v>19</v>
      </c>
      <c r="C1246" s="1944">
        <v>44334</v>
      </c>
      <c r="D1246" s="1876"/>
      <c r="E1246" s="2189"/>
      <c r="F1246" s="1879"/>
      <c r="G1246" s="1945"/>
      <c r="H1246" s="1946" t="str">
        <f>IFERROR(VLOOKUP(F1246,[1]Trainingsarten!$A$9:$K$84,10,FALSE),"")</f>
        <v/>
      </c>
      <c r="I1246" s="1947" t="str">
        <f t="shared" si="76"/>
        <v/>
      </c>
      <c r="J1246" s="1948"/>
      <c r="K1246" s="1949" t="str">
        <f>IFERROR(VLOOKUP(F1246,[1]Trainingsarten!$A$9:$K$84,11,FALSE),"0")</f>
        <v>0</v>
      </c>
      <c r="L1246" s="1950"/>
      <c r="M1246" s="1948"/>
      <c r="N1246" s="1816" t="str">
        <f>IFERROR((L1246/67)/(1/(I1246*24)/3.6),"")</f>
        <v/>
      </c>
      <c r="O1246" s="2402"/>
      <c r="P1246" s="1951" t="str">
        <f>IFERROR(VLOOKUP(F1246,[1]Trainingsarten!$A$9:$N$84,12,FALSE),"")</f>
        <v/>
      </c>
      <c r="Q1246" s="1952" t="s">
        <v>14</v>
      </c>
      <c r="R1246" s="1953" t="str">
        <f>IFERROR(VLOOKUP(F1246,[1]Trainingsarten!$A$9:$N$84,14,FALSE),"")</f>
        <v/>
      </c>
      <c r="S1246" s="1877" t="str">
        <f>IFERROR(L1246/J1246,"")</f>
        <v/>
      </c>
      <c r="T1246" s="1876">
        <f>T1245+(K1246-T1245)/7</f>
        <v>16.600070513917824</v>
      </c>
      <c r="U1246" s="1876">
        <f>U1245+(K1246-U1245)/42</f>
        <v>23.916879441234823</v>
      </c>
      <c r="V1246" s="1876">
        <f t="shared" si="75"/>
        <v>5.1334690312876425</v>
      </c>
      <c r="W1246" s="1954">
        <f t="shared" si="74"/>
        <v>0.694073428546779</v>
      </c>
    </row>
    <row r="1247" spans="2:23" ht="16" thickBot="1" x14ac:dyDescent="0.25">
      <c r="B1247" s="24">
        <f>SUM(H1245:H1251)</f>
        <v>30.990000000000002</v>
      </c>
      <c r="C1247" s="1944">
        <v>44335</v>
      </c>
      <c r="D1247" s="1876">
        <v>64</v>
      </c>
      <c r="E1247" s="2189" t="s">
        <v>281</v>
      </c>
      <c r="F1247" s="1879" t="s">
        <v>271</v>
      </c>
      <c r="G1247" s="1945">
        <v>3.9675925925925927E-2</v>
      </c>
      <c r="H1247" s="1946">
        <v>9.99</v>
      </c>
      <c r="I1247" s="1947">
        <f t="shared" si="76"/>
        <v>3.9715641567493421E-3</v>
      </c>
      <c r="J1247" s="1948">
        <v>137</v>
      </c>
      <c r="K1247" s="1949">
        <v>58</v>
      </c>
      <c r="L1247" s="1950">
        <v>206</v>
      </c>
      <c r="M1247" s="1948">
        <v>25</v>
      </c>
      <c r="N1247" s="1816">
        <f>IFERROR((L1247/67)/(1/(I1247*24)/3.6),"")</f>
        <v>1.0550371266789176</v>
      </c>
      <c r="O1247" s="2402" t="s">
        <v>303</v>
      </c>
      <c r="P1247" s="1951">
        <f>IFERROR(VLOOKUP(F1247,[1]Trainingsarten!$A$9:$N$84,12,FALSE),"")</f>
        <v>209</v>
      </c>
      <c r="Q1247" s="1952" t="s">
        <v>14</v>
      </c>
      <c r="R1247" s="1953">
        <f>IFERROR(VLOOKUP(F1247,[1]Trainingsarten!$A$9:$N$84,14,FALSE),"")</f>
        <v>228.8</v>
      </c>
      <c r="S1247" s="1877">
        <f>IFERROR(L1247/J1247,"")</f>
        <v>1.5036496350364963</v>
      </c>
      <c r="T1247" s="1876">
        <f>T1246+(K1247-T1246)/7</f>
        <v>22.514346154786708</v>
      </c>
      <c r="U1247" s="1876">
        <f>U1246+(K1247-U1246)/42</f>
        <v>24.728382311681614</v>
      </c>
      <c r="V1247" s="1876">
        <f t="shared" si="75"/>
        <v>7.3168089273169983</v>
      </c>
      <c r="W1247" s="1954">
        <f t="shared" si="74"/>
        <v>0.91046579072626999</v>
      </c>
    </row>
    <row r="1248" spans="2:23" ht="15" x14ac:dyDescent="0.2">
      <c r="B1248" s="1955" t="s">
        <v>9</v>
      </c>
      <c r="C1248" s="1944">
        <v>44336</v>
      </c>
      <c r="D1248" s="1876"/>
      <c r="E1248" s="2189"/>
      <c r="F1248" s="1879"/>
      <c r="G1248" s="1945"/>
      <c r="H1248" s="1946" t="str">
        <f>IFERROR(VLOOKUP(F1248,[1]Trainingsarten!$A$9:$K$84,10,FALSE),"")</f>
        <v/>
      </c>
      <c r="I1248" s="1947" t="str">
        <f t="shared" si="76"/>
        <v/>
      </c>
      <c r="J1248" s="1948"/>
      <c r="K1248" s="1949" t="str">
        <f>IFERROR(VLOOKUP(F1248,[1]Trainingsarten!$A$9:$K$84,11,FALSE),"0")</f>
        <v>0</v>
      </c>
      <c r="L1248" s="1950"/>
      <c r="M1248" s="1948"/>
      <c r="N1248" s="1816" t="str">
        <f>IFERROR((L1248/67)/(1/(I1248*24)/3.6),"")</f>
        <v/>
      </c>
      <c r="O1248" s="2402"/>
      <c r="P1248" s="1951" t="str">
        <f>IFERROR(VLOOKUP(F1248,[1]Trainingsarten!$A$9:$N$84,12,FALSE),"")</f>
        <v/>
      </c>
      <c r="Q1248" s="1952" t="s">
        <v>14</v>
      </c>
      <c r="R1248" s="1953" t="str">
        <f>IFERROR(VLOOKUP(F1248,[1]Trainingsarten!$A$9:$N$84,14,FALSE),"")</f>
        <v/>
      </c>
      <c r="S1248" s="1877" t="str">
        <f>IFERROR(L1248/J1248,"")</f>
        <v/>
      </c>
      <c r="T1248" s="1876">
        <f>T1247+(K1248-T1247)/7</f>
        <v>19.298010989817179</v>
      </c>
      <c r="U1248" s="1876">
        <f>U1247+(K1248-U1247)/42</f>
        <v>24.139611304260622</v>
      </c>
      <c r="V1248" s="1876">
        <f t="shared" si="75"/>
        <v>2.2140361568949061</v>
      </c>
      <c r="W1248" s="1954">
        <f t="shared" si="74"/>
        <v>0.7994333772230664</v>
      </c>
    </row>
    <row r="1249" spans="2:23" ht="16" thickBot="1" x14ac:dyDescent="0.25">
      <c r="B1249" s="1956">
        <f>SUM(K1245:K1251)</f>
        <v>179</v>
      </c>
      <c r="C1249" s="1944">
        <v>44337</v>
      </c>
      <c r="D1249" s="1876"/>
      <c r="E1249" s="2189"/>
      <c r="F1249" s="1879"/>
      <c r="G1249" s="1945"/>
      <c r="H1249" s="1946" t="str">
        <f>IFERROR(VLOOKUP(F1249,[1]Trainingsarten!$A$9:$K$84,10,FALSE),"")</f>
        <v/>
      </c>
      <c r="I1249" s="1947" t="str">
        <f t="shared" si="76"/>
        <v/>
      </c>
      <c r="J1249" s="1948"/>
      <c r="K1249" s="1949" t="str">
        <f>IFERROR(VLOOKUP(F1249,[1]Trainingsarten!$A$9:$K$84,11,FALSE),"0")</f>
        <v>0</v>
      </c>
      <c r="L1249" s="1950"/>
      <c r="M1249" s="1948"/>
      <c r="N1249" s="1816" t="str">
        <f>IFERROR((L1249/67)/(1/(I1249*24)/3.6),"")</f>
        <v/>
      </c>
      <c r="O1249" s="2402"/>
      <c r="P1249" s="1951" t="str">
        <f>IFERROR(VLOOKUP(F1249,[1]Trainingsarten!$A$9:$N$84,12,FALSE),"")</f>
        <v/>
      </c>
      <c r="Q1249" s="1952" t="s">
        <v>14</v>
      </c>
      <c r="R1249" s="1953" t="str">
        <f>IFERROR(VLOOKUP(F1249,[1]Trainingsarten!$A$9:$N$84,14,FALSE),"")</f>
        <v/>
      </c>
      <c r="S1249" s="1877" t="str">
        <f>IFERROR(L1249/J1249,"")</f>
        <v/>
      </c>
      <c r="T1249" s="1876">
        <f>T1248+(K1249-T1248)/7</f>
        <v>16.541152276986153</v>
      </c>
      <c r="U1249" s="1876">
        <f>U1248+(K1249-U1248)/42</f>
        <v>23.564858654159178</v>
      </c>
      <c r="V1249" s="1876">
        <f t="shared" si="75"/>
        <v>4.8416003144434434</v>
      </c>
      <c r="W1249" s="1954">
        <f t="shared" si="74"/>
        <v>0.7019415019519607</v>
      </c>
    </row>
    <row r="1250" spans="2:23" ht="15" x14ac:dyDescent="0.2">
      <c r="B1250" s="1957" t="s">
        <v>20</v>
      </c>
      <c r="C1250" s="1944">
        <v>44338</v>
      </c>
      <c r="D1250" s="1876">
        <v>65</v>
      </c>
      <c r="E1250" s="2189" t="s">
        <v>33</v>
      </c>
      <c r="F1250" s="1879" t="s">
        <v>271</v>
      </c>
      <c r="G1250" s="1945">
        <v>4.0937500000000002E-2</v>
      </c>
      <c r="H1250" s="1946">
        <v>10.54</v>
      </c>
      <c r="I1250" s="1947">
        <f t="shared" si="76"/>
        <v>3.8840132827324481E-3</v>
      </c>
      <c r="J1250" s="1948">
        <v>149</v>
      </c>
      <c r="K1250" s="1949">
        <v>64</v>
      </c>
      <c r="L1250" s="1950">
        <v>213</v>
      </c>
      <c r="M1250" s="1948">
        <v>46</v>
      </c>
      <c r="N1250" s="1816">
        <f>IFERROR((L1250/67)/(1/(I1250*24)/3.6),"")</f>
        <v>1.0668398991758477</v>
      </c>
      <c r="O1250" s="2402" t="s">
        <v>303</v>
      </c>
      <c r="P1250" s="1951">
        <f>IFERROR(VLOOKUP(F1250,[1]Trainingsarten!$A$9:$N$84,12,FALSE),"")</f>
        <v>209</v>
      </c>
      <c r="Q1250" s="1952" t="s">
        <v>14</v>
      </c>
      <c r="R1250" s="1953">
        <f>IFERROR(VLOOKUP(F1250,[1]Trainingsarten!$A$9:$N$84,14,FALSE),"")</f>
        <v>228.8</v>
      </c>
      <c r="S1250" s="1877">
        <f>IFERROR(L1250/J1250,"")</f>
        <v>1.4295302013422819</v>
      </c>
      <c r="T1250" s="1876">
        <f>T1249+(K1250-T1249)/7</f>
        <v>23.320987665988131</v>
      </c>
      <c r="U1250" s="1876">
        <f>U1249+(K1250-U1249)/42</f>
        <v>24.527600114774437</v>
      </c>
      <c r="V1250" s="1876">
        <f t="shared" si="75"/>
        <v>7.0237063771730242</v>
      </c>
      <c r="W1250" s="1954">
        <f t="shared" si="74"/>
        <v>0.9508059311493956</v>
      </c>
    </row>
    <row r="1251" spans="2:23" ht="16" thickBot="1" x14ac:dyDescent="0.25">
      <c r="B1251" s="1958">
        <f>AVERAGE(W1245:W1251)</f>
        <v>0.81172093339553053</v>
      </c>
      <c r="C1251" s="1968">
        <v>44339</v>
      </c>
      <c r="D1251" s="1818"/>
      <c r="E1251" s="2180"/>
      <c r="F1251" s="1846"/>
      <c r="G1251" s="1969"/>
      <c r="H1251" s="1970" t="str">
        <f>IFERROR(VLOOKUP(F1251,[1]Trainingsarten!$A$9:$K$84,10,FALSE),"")</f>
        <v/>
      </c>
      <c r="I1251" s="1971" t="str">
        <f t="shared" si="76"/>
        <v/>
      </c>
      <c r="J1251" s="1862"/>
      <c r="K1251" s="1972" t="str">
        <f>IFERROR(VLOOKUP(F1251,[1]Trainingsarten!$A$9:$K$84,11,FALSE),"0")</f>
        <v>0</v>
      </c>
      <c r="L1251" s="1973"/>
      <c r="M1251" s="1862"/>
      <c r="N1251" s="1826" t="str">
        <f>IFERROR((L1251/67)/(1/(I1251*24)/3.6),"")</f>
        <v/>
      </c>
      <c r="O1251" s="2404"/>
      <c r="P1251" s="1974" t="str">
        <f>IFERROR(VLOOKUP(F1251,[1]Trainingsarten!$A$9:$N$84,12,FALSE),"")</f>
        <v/>
      </c>
      <c r="Q1251" s="1975" t="s">
        <v>14</v>
      </c>
      <c r="R1251" s="1976" t="str">
        <f>IFERROR(VLOOKUP(F1251,[1]Trainingsarten!$A$9:$N$84,14,FALSE),"")</f>
        <v/>
      </c>
      <c r="S1251" s="1827" t="str">
        <f>IFERROR(L1251/J1251,"")</f>
        <v/>
      </c>
      <c r="T1251" s="1818">
        <f>T1250+(K1251-T1250)/7</f>
        <v>19.989417999418396</v>
      </c>
      <c r="U1251" s="1818">
        <f>U1250+(K1251-U1250)/42</f>
        <v>23.943609635851235</v>
      </c>
      <c r="V1251" s="1818">
        <f t="shared" si="75"/>
        <v>1.2066124487863057</v>
      </c>
      <c r="W1251" s="1977">
        <f t="shared" si="74"/>
        <v>0.83485398832629854</v>
      </c>
    </row>
    <row r="1252" spans="2:23" ht="16" thickBot="1" x14ac:dyDescent="0.25">
      <c r="B1252" s="1742">
        <f>B1245+1</f>
        <v>21</v>
      </c>
      <c r="C1252" s="1978">
        <v>44340</v>
      </c>
      <c r="D1252" s="50"/>
      <c r="E1252" s="2101"/>
      <c r="F1252" s="1993"/>
      <c r="G1252" s="1979"/>
      <c r="H1252" s="1946" t="str">
        <f>IFERROR(VLOOKUP(F1252,[1]Trainingsarten!$A$9:$K$84,10,FALSE),"")</f>
        <v/>
      </c>
      <c r="I1252" s="1981" t="str">
        <f t="shared" si="76"/>
        <v/>
      </c>
      <c r="J1252" s="506"/>
      <c r="K1252" s="1949" t="str">
        <f>IFERROR(VLOOKUP(F1252,[1]Trainingsarten!$A$9:$K$84,11,FALSE),"0")</f>
        <v>0</v>
      </c>
      <c r="L1252" s="1983"/>
      <c r="M1252" s="506"/>
      <c r="N1252" s="59" t="str">
        <f>IFERROR((L1252/67)/(1/(I1252*24)/3.6),"")</f>
        <v/>
      </c>
      <c r="O1252" s="2405"/>
      <c r="P1252" s="319" t="str">
        <f>IFERROR(VLOOKUP(F1252,[1]Trainingsarten!$A$9:$N$84,12,FALSE),"")</f>
        <v/>
      </c>
      <c r="Q1252" s="61" t="s">
        <v>14</v>
      </c>
      <c r="R1252" s="1984" t="str">
        <f>IFERROR(VLOOKUP(F1252,[1]Trainingsarten!$A$9:$N$84,14,FALSE),"")</f>
        <v/>
      </c>
      <c r="S1252" s="1898" t="str">
        <f>IFERROR(L1252/J1252,"")</f>
        <v/>
      </c>
      <c r="T1252" s="50">
        <f>T1251+(K1252-T1251)/7</f>
        <v>17.133786856644338</v>
      </c>
      <c r="U1252" s="50">
        <f>U1251+(K1252-U1251)/42</f>
        <v>23.373523692140491</v>
      </c>
      <c r="V1252" s="50">
        <f t="shared" si="75"/>
        <v>3.9541916364328387</v>
      </c>
      <c r="W1252" s="322">
        <f t="shared" si="74"/>
        <v>0.73304252633528644</v>
      </c>
    </row>
    <row r="1253" spans="2:23" ht="15" x14ac:dyDescent="0.2">
      <c r="B1253" s="1741" t="s">
        <v>19</v>
      </c>
      <c r="C1253" s="1944">
        <v>44341</v>
      </c>
      <c r="D1253" s="1876"/>
      <c r="E1253" s="2189"/>
      <c r="F1253" s="1879"/>
      <c r="G1253" s="1945"/>
      <c r="H1253" s="1946" t="str">
        <f>IFERROR(VLOOKUP(F1253,[1]Trainingsarten!$A$9:$K$84,10,FALSE),"")</f>
        <v/>
      </c>
      <c r="I1253" s="1947" t="str">
        <f t="shared" si="76"/>
        <v/>
      </c>
      <c r="J1253" s="1948"/>
      <c r="K1253" s="1949" t="str">
        <f>IFERROR(VLOOKUP(F1253,[1]Trainingsarten!$A$9:$K$84,11,FALSE),"0")</f>
        <v>0</v>
      </c>
      <c r="L1253" s="1950"/>
      <c r="M1253" s="1948"/>
      <c r="N1253" s="1816" t="str">
        <f>IFERROR((L1253/67)/(1/(I1253*24)/3.6),"")</f>
        <v/>
      </c>
      <c r="O1253" s="2402"/>
      <c r="P1253" s="1951" t="str">
        <f>IFERROR(VLOOKUP(F1253,[1]Trainingsarten!$A$9:$N$84,12,FALSE),"")</f>
        <v/>
      </c>
      <c r="Q1253" s="1952" t="s">
        <v>14</v>
      </c>
      <c r="R1253" s="1953" t="str">
        <f>IFERROR(VLOOKUP(F1253,[1]Trainingsarten!$A$9:$N$84,14,FALSE),"")</f>
        <v/>
      </c>
      <c r="S1253" s="1877" t="str">
        <f>IFERROR(L1253/J1253,"")</f>
        <v/>
      </c>
      <c r="T1253" s="1876">
        <f>T1252+(K1253-T1252)/7</f>
        <v>14.686103019980862</v>
      </c>
      <c r="U1253" s="1876">
        <f>U1252+(K1253-U1252)/42</f>
        <v>22.817011223280005</v>
      </c>
      <c r="V1253" s="1876">
        <f t="shared" si="75"/>
        <v>6.2397368354961529</v>
      </c>
      <c r="W1253" s="1954">
        <f t="shared" si="74"/>
        <v>0.64364709629439787</v>
      </c>
    </row>
    <row r="1254" spans="2:23" ht="16" thickBot="1" x14ac:dyDescent="0.25">
      <c r="B1254" s="24">
        <f>SUM(H1252:H1258)</f>
        <v>21.6</v>
      </c>
      <c r="C1254" s="1944">
        <v>44342</v>
      </c>
      <c r="D1254" s="1876"/>
      <c r="E1254" s="2189"/>
      <c r="F1254" s="1879"/>
      <c r="G1254" s="1945"/>
      <c r="H1254" s="1946" t="str">
        <f>IFERROR(VLOOKUP(F1254,[1]Trainingsarten!$A$9:$K$84,10,FALSE),"")</f>
        <v/>
      </c>
      <c r="I1254" s="1947" t="str">
        <f t="shared" si="76"/>
        <v/>
      </c>
      <c r="J1254" s="1948"/>
      <c r="K1254" s="1949" t="str">
        <f>IFERROR(VLOOKUP(F1254,[1]Trainingsarten!$A$9:$K$84,11,FALSE),"0")</f>
        <v>0</v>
      </c>
      <c r="L1254" s="1950"/>
      <c r="M1254" s="1948"/>
      <c r="N1254" s="1816" t="str">
        <f>IFERROR((L1254/67)/(1/(I1254*24)/3.6),"")</f>
        <v/>
      </c>
      <c r="O1254" s="2402"/>
      <c r="P1254" s="1951" t="str">
        <f>IFERROR(VLOOKUP(F1254,[1]Trainingsarten!$A$9:$N$84,12,FALSE),"")</f>
        <v/>
      </c>
      <c r="Q1254" s="1952" t="s">
        <v>14</v>
      </c>
      <c r="R1254" s="1953" t="str">
        <f>IFERROR(VLOOKUP(F1254,[1]Trainingsarten!$A$9:$N$84,14,FALSE),"")</f>
        <v/>
      </c>
      <c r="S1254" s="1877" t="str">
        <f>IFERROR(L1254/J1254,"")</f>
        <v/>
      </c>
      <c r="T1254" s="1876">
        <f>T1253+(K1254-T1253)/7</f>
        <v>12.588088302840738</v>
      </c>
      <c r="U1254" s="1876">
        <f>U1253+(K1254-U1253)/42</f>
        <v>22.273749051297148</v>
      </c>
      <c r="V1254" s="1876">
        <f t="shared" si="75"/>
        <v>8.1309082032991427</v>
      </c>
      <c r="W1254" s="1954">
        <f t="shared" si="74"/>
        <v>0.56515354796581274</v>
      </c>
    </row>
    <row r="1255" spans="2:23" ht="15" x14ac:dyDescent="0.2">
      <c r="B1255" s="1955" t="s">
        <v>9</v>
      </c>
      <c r="C1255" s="1944">
        <v>44343</v>
      </c>
      <c r="D1255" s="1876">
        <v>66</v>
      </c>
      <c r="E1255" s="2189" t="s">
        <v>281</v>
      </c>
      <c r="F1255" s="1879" t="s">
        <v>271</v>
      </c>
      <c r="G1255" s="1945">
        <v>4.4849537037037035E-2</v>
      </c>
      <c r="H1255" s="1946">
        <v>11</v>
      </c>
      <c r="I1255" s="1947">
        <f t="shared" si="76"/>
        <v>4.0772306397306394E-3</v>
      </c>
      <c r="J1255" s="1948">
        <v>139</v>
      </c>
      <c r="K1255" s="1949">
        <v>63</v>
      </c>
      <c r="L1255" s="1950">
        <v>201</v>
      </c>
      <c r="M1255" s="1948">
        <v>34</v>
      </c>
      <c r="N1255" s="1816">
        <f>IFERROR((L1255/67)/(1/(I1255*24)/3.6),"")</f>
        <v>1.0568181818181817</v>
      </c>
      <c r="O1255" s="2402" t="s">
        <v>303</v>
      </c>
      <c r="P1255" s="1951">
        <f>IFERROR(VLOOKUP(F1255,[1]Trainingsarten!$A$9:$N$84,12,FALSE),"")</f>
        <v>209</v>
      </c>
      <c r="Q1255" s="1952" t="s">
        <v>14</v>
      </c>
      <c r="R1255" s="1953">
        <f>IFERROR(VLOOKUP(F1255,[1]Trainingsarten!$A$9:$N$84,14,FALSE),"")</f>
        <v>228.8</v>
      </c>
      <c r="S1255" s="1877">
        <f>IFERROR(L1255/J1255,"")</f>
        <v>1.4460431654676258</v>
      </c>
      <c r="T1255" s="1876">
        <f>T1254+(K1255-T1254)/7</f>
        <v>19.789789973863492</v>
      </c>
      <c r="U1255" s="1876">
        <f>U1254+(K1255-U1254)/42</f>
        <v>23.24342169293293</v>
      </c>
      <c r="V1255" s="1876">
        <f t="shared" si="75"/>
        <v>9.6856607484564101</v>
      </c>
      <c r="W1255" s="1954">
        <f t="shared" si="74"/>
        <v>0.8514146598252571</v>
      </c>
    </row>
    <row r="1256" spans="2:23" ht="16" thickBot="1" x14ac:dyDescent="0.25">
      <c r="B1256" s="1956">
        <f>SUM(K1252:K1258)</f>
        <v>127</v>
      </c>
      <c r="C1256" s="1944">
        <v>44344</v>
      </c>
      <c r="D1256" s="1876"/>
      <c r="E1256" s="2189"/>
      <c r="F1256" s="1879"/>
      <c r="G1256" s="1945"/>
      <c r="H1256" s="1946" t="str">
        <f>IFERROR(VLOOKUP(F1256,[1]Trainingsarten!$A$9:$K$84,10,FALSE),"")</f>
        <v/>
      </c>
      <c r="I1256" s="1947" t="str">
        <f t="shared" si="76"/>
        <v/>
      </c>
      <c r="J1256" s="1948"/>
      <c r="K1256" s="1949" t="str">
        <f>IFERROR(VLOOKUP(F1256,[1]Trainingsarten!$A$9:$K$84,11,FALSE),"0")</f>
        <v>0</v>
      </c>
      <c r="L1256" s="1950"/>
      <c r="M1256" s="1948"/>
      <c r="N1256" s="1816" t="str">
        <f>IFERROR((L1256/67)/(1/(I1256*24)/3.6),"")</f>
        <v/>
      </c>
      <c r="O1256" s="2402"/>
      <c r="P1256" s="1951" t="str">
        <f>IFERROR(VLOOKUP(F1256,[1]Trainingsarten!$A$9:$N$84,12,FALSE),"")</f>
        <v/>
      </c>
      <c r="Q1256" s="1952" t="s">
        <v>14</v>
      </c>
      <c r="R1256" s="1953" t="str">
        <f>IFERROR(VLOOKUP(F1256,[1]Trainingsarten!$A$9:$N$84,14,FALSE),"")</f>
        <v/>
      </c>
      <c r="S1256" s="1877" t="str">
        <f>IFERROR(L1256/J1256,"")</f>
        <v/>
      </c>
      <c r="T1256" s="1876">
        <f>T1255+(K1256-T1255)/7</f>
        <v>16.962677120454423</v>
      </c>
      <c r="U1256" s="1876">
        <f>U1255+(K1256-U1255)/42</f>
        <v>22.690006890720241</v>
      </c>
      <c r="V1256" s="1876">
        <f t="shared" si="75"/>
        <v>3.4536317190694383</v>
      </c>
      <c r="W1256" s="1954">
        <f t="shared" si="74"/>
        <v>0.74758360374900623</v>
      </c>
    </row>
    <row r="1257" spans="2:23" ht="15" x14ac:dyDescent="0.2">
      <c r="B1257" s="1957" t="s">
        <v>20</v>
      </c>
      <c r="C1257" s="1944">
        <v>44345</v>
      </c>
      <c r="D1257" s="1876">
        <v>67</v>
      </c>
      <c r="E1257" s="2189" t="s">
        <v>33</v>
      </c>
      <c r="F1257" s="1879" t="s">
        <v>271</v>
      </c>
      <c r="G1257" s="1945">
        <v>4.0787037037037038E-2</v>
      </c>
      <c r="H1257" s="1946">
        <v>10.6</v>
      </c>
      <c r="I1257" s="1947">
        <f t="shared" si="76"/>
        <v>3.8478336827393435E-3</v>
      </c>
      <c r="J1257" s="1948">
        <v>141</v>
      </c>
      <c r="K1257" s="1949">
        <v>64</v>
      </c>
      <c r="L1257" s="1950">
        <v>214</v>
      </c>
      <c r="M1257" s="1948">
        <v>36</v>
      </c>
      <c r="N1257" s="1816">
        <f>IFERROR((L1257/67)/(1/(I1257*24)/3.6),"")</f>
        <v>1.061864263587722</v>
      </c>
      <c r="O1257" s="2402" t="s">
        <v>303</v>
      </c>
      <c r="P1257" s="1951">
        <f>IFERROR(VLOOKUP(F1257,[1]Trainingsarten!$A$9:$N$84,12,FALSE),"")</f>
        <v>209</v>
      </c>
      <c r="Q1257" s="1952" t="s">
        <v>14</v>
      </c>
      <c r="R1257" s="1953">
        <f>IFERROR(VLOOKUP(F1257,[1]Trainingsarten!$A$9:$N$84,14,FALSE),"")</f>
        <v>228.8</v>
      </c>
      <c r="S1257" s="1877">
        <f>IFERROR(L1257/J1257,"")</f>
        <v>1.5177304964539007</v>
      </c>
      <c r="T1257" s="1876">
        <f>T1256+(K1257-T1256)/7</f>
        <v>23.682294674675219</v>
      </c>
      <c r="U1257" s="1876">
        <f>U1256+(K1257-U1256)/42</f>
        <v>23.673578155226902</v>
      </c>
      <c r="V1257" s="1876">
        <f t="shared" si="75"/>
        <v>5.7273297702658184</v>
      </c>
      <c r="W1257" s="1954">
        <f t="shared" ref="W1257:W1320" si="77">T1257/U1257</f>
        <v>1.0003681961126096</v>
      </c>
    </row>
    <row r="1258" spans="2:23" ht="16" thickBot="1" x14ac:dyDescent="0.25">
      <c r="B1258" s="1958">
        <f>AVERAGE(W1252:W1258)</f>
        <v>0.77422595784540449</v>
      </c>
      <c r="C1258" s="1968">
        <v>44346</v>
      </c>
      <c r="D1258" s="1818"/>
      <c r="E1258" s="2180"/>
      <c r="F1258" s="1846"/>
      <c r="G1258" s="1969"/>
      <c r="H1258" s="1970" t="str">
        <f>IFERROR(VLOOKUP(F1258,[1]Trainingsarten!$A$9:$K$84,10,FALSE),"")</f>
        <v/>
      </c>
      <c r="I1258" s="1971" t="str">
        <f t="shared" si="76"/>
        <v/>
      </c>
      <c r="J1258" s="1862"/>
      <c r="K1258" s="1972" t="str">
        <f>IFERROR(VLOOKUP(F1258,[1]Trainingsarten!$A$9:$K$84,11,FALSE),"0")</f>
        <v>0</v>
      </c>
      <c r="L1258" s="1973"/>
      <c r="M1258" s="1862"/>
      <c r="N1258" s="1826" t="str">
        <f>IFERROR((L1258/67)/(1/(I1258*24)/3.6),"")</f>
        <v/>
      </c>
      <c r="O1258" s="2404"/>
      <c r="P1258" s="1974" t="str">
        <f>IFERROR(VLOOKUP(F1258,[1]Trainingsarten!$A$9:$N$84,12,FALSE),"")</f>
        <v/>
      </c>
      <c r="Q1258" s="1975" t="s">
        <v>14</v>
      </c>
      <c r="R1258" s="1976" t="str">
        <f>IFERROR(VLOOKUP(F1258,[1]Trainingsarten!$A$9:$N$84,14,FALSE),"")</f>
        <v/>
      </c>
      <c r="S1258" s="1827" t="str">
        <f>IFERROR(L1258/J1258,"")</f>
        <v/>
      </c>
      <c r="T1258" s="1818">
        <f>T1257+(K1258-T1257)/7</f>
        <v>20.299109721150188</v>
      </c>
      <c r="U1258" s="1818">
        <f>U1257+(K1258-U1257)/42</f>
        <v>23.109921532483405</v>
      </c>
      <c r="V1258" s="1818">
        <f t="shared" si="75"/>
        <v>-8.7165194483169728E-3</v>
      </c>
      <c r="W1258" s="1977">
        <f t="shared" si="77"/>
        <v>0.87837207463546219</v>
      </c>
    </row>
    <row r="1259" spans="2:23" ht="16" thickBot="1" x14ac:dyDescent="0.25">
      <c r="B1259" s="1742">
        <f>B1252+1</f>
        <v>22</v>
      </c>
      <c r="C1259" s="1978">
        <v>44347</v>
      </c>
      <c r="D1259" s="50"/>
      <c r="E1259" s="2101"/>
      <c r="F1259" s="837"/>
      <c r="G1259" s="1979"/>
      <c r="H1259" s="1980" t="str">
        <f>IFERROR(VLOOKUP(F1259,[1]Trainingsarten!$A$9:$K$84,10,FALSE),"")</f>
        <v/>
      </c>
      <c r="I1259" s="1981" t="str">
        <f t="shared" si="76"/>
        <v/>
      </c>
      <c r="J1259" s="506"/>
      <c r="K1259" s="1982" t="str">
        <f>IFERROR(VLOOKUP(F1259,[1]Trainingsarten!$A$9:$K$84,11,FALSE),"0")</f>
        <v>0</v>
      </c>
      <c r="L1259" s="1983"/>
      <c r="M1259" s="506"/>
      <c r="N1259" s="59" t="str">
        <f>IFERROR((L1259/67)/(1/(I1259*24)/3.6),"")</f>
        <v/>
      </c>
      <c r="O1259" s="2405"/>
      <c r="P1259" s="319" t="str">
        <f>IFERROR(VLOOKUP(F1259,[1]Trainingsarten!$A$9:$N$84,12,FALSE),"")</f>
        <v/>
      </c>
      <c r="Q1259" s="61" t="s">
        <v>14</v>
      </c>
      <c r="R1259" s="1984" t="str">
        <f>IFERROR(VLOOKUP(F1259,[1]Trainingsarten!$A$9:$N$84,14,FALSE),"")</f>
        <v/>
      </c>
      <c r="S1259" s="1898" t="str">
        <f>IFERROR(L1259/J1259,"")</f>
        <v/>
      </c>
      <c r="T1259" s="50">
        <f>T1258+(K1259-T1258)/7</f>
        <v>17.399236903843018</v>
      </c>
      <c r="U1259" s="50">
        <f>U1258+(K1259-U1258)/42</f>
        <v>22.559685305519515</v>
      </c>
      <c r="V1259" s="50">
        <f t="shared" si="75"/>
        <v>2.8108118113332168</v>
      </c>
      <c r="W1259" s="322">
        <f t="shared" si="77"/>
        <v>0.77125352894821064</v>
      </c>
    </row>
    <row r="1260" spans="2:23" ht="15" x14ac:dyDescent="0.2">
      <c r="B1260" s="1741" t="s">
        <v>19</v>
      </c>
      <c r="C1260" s="1944">
        <v>44348</v>
      </c>
      <c r="D1260" s="1876">
        <v>68</v>
      </c>
      <c r="E1260" s="2189" t="s">
        <v>33</v>
      </c>
      <c r="F1260" s="1879" t="s">
        <v>271</v>
      </c>
      <c r="G1260" s="1945">
        <v>3.5543981481481475E-2</v>
      </c>
      <c r="H1260" s="1946">
        <v>9.36</v>
      </c>
      <c r="I1260" s="1947">
        <f t="shared" si="76"/>
        <v>3.7974339189616965E-3</v>
      </c>
      <c r="J1260" s="1948">
        <v>147</v>
      </c>
      <c r="K1260" s="1949">
        <v>57</v>
      </c>
      <c r="L1260" s="1950">
        <v>216</v>
      </c>
      <c r="M1260" s="1948">
        <v>19</v>
      </c>
      <c r="N1260" s="1816">
        <f>IFERROR((L1260/67)/(1/(I1260*24)/3.6),"")</f>
        <v>1.0577497129735933</v>
      </c>
      <c r="O1260" s="2402" t="s">
        <v>303</v>
      </c>
      <c r="P1260" s="1951">
        <f>IFERROR(VLOOKUP(F1260,[1]Trainingsarten!$A$9:$N$84,12,FALSE),"")</f>
        <v>209</v>
      </c>
      <c r="Q1260" s="1952" t="s">
        <v>14</v>
      </c>
      <c r="R1260" s="1953">
        <f>IFERROR(VLOOKUP(F1260,[1]Trainingsarten!$A$9:$N$84,14,FALSE),"")</f>
        <v>228.8</v>
      </c>
      <c r="S1260" s="1877">
        <f>IFERROR(L1260/J1260,"")</f>
        <v>1.4693877551020409</v>
      </c>
      <c r="T1260" s="1876">
        <f>T1259+(K1260-T1259)/7</f>
        <v>23.056488774722588</v>
      </c>
      <c r="U1260" s="1876">
        <f>U1259+(K1260-U1259)/42</f>
        <v>23.379692798245241</v>
      </c>
      <c r="V1260" s="1876">
        <f t="shared" si="75"/>
        <v>5.1604484016764971</v>
      </c>
      <c r="W1260" s="1954">
        <f t="shared" si="77"/>
        <v>0.98617586525572698</v>
      </c>
    </row>
    <row r="1261" spans="2:23" ht="16" thickBot="1" x14ac:dyDescent="0.25">
      <c r="B1261" s="24">
        <f>SUM(H1259:H1265)</f>
        <v>28.979999999999997</v>
      </c>
      <c r="C1261" s="1944">
        <v>44349</v>
      </c>
      <c r="D1261" s="1876"/>
      <c r="E1261" s="2189"/>
      <c r="F1261" s="1879"/>
      <c r="G1261" s="1945"/>
      <c r="H1261" s="1946" t="str">
        <f>IFERROR(VLOOKUP(F1261,[1]Trainingsarten!$A$9:$K$84,10,FALSE),"")</f>
        <v/>
      </c>
      <c r="I1261" s="1947" t="str">
        <f t="shared" si="76"/>
        <v/>
      </c>
      <c r="J1261" s="1948"/>
      <c r="K1261" s="1949" t="str">
        <f>IFERROR(VLOOKUP(F1261,[1]Trainingsarten!$A$9:$K$84,11,FALSE),"0")</f>
        <v>0</v>
      </c>
      <c r="L1261" s="1950"/>
      <c r="M1261" s="1948"/>
      <c r="N1261" s="1816" t="str">
        <f>IFERROR((L1261/67)/(1/(I1261*24)/3.6),"")</f>
        <v/>
      </c>
      <c r="O1261" s="2402"/>
      <c r="P1261" s="1951" t="str">
        <f>IFERROR(VLOOKUP(F1261,[1]Trainingsarten!$A$9:$N$84,12,FALSE),"")</f>
        <v/>
      </c>
      <c r="Q1261" s="1952" t="s">
        <v>14</v>
      </c>
      <c r="R1261" s="1953" t="str">
        <f>IFERROR(VLOOKUP(F1261,[1]Trainingsarten!$A$9:$N$84,14,FALSE),"")</f>
        <v/>
      </c>
      <c r="S1261" s="1877" t="str">
        <f>IFERROR(L1261/J1261,"")</f>
        <v/>
      </c>
      <c r="T1261" s="1876">
        <f>T1260+(K1261-T1260)/7</f>
        <v>19.762704664047934</v>
      </c>
      <c r="U1261" s="1876">
        <f>U1260+(K1261-U1260)/42</f>
        <v>22.82303344590607</v>
      </c>
      <c r="V1261" s="1876">
        <f t="shared" si="75"/>
        <v>0.32320402352265276</v>
      </c>
      <c r="W1261" s="1954">
        <f t="shared" si="77"/>
        <v>0.86591051583429679</v>
      </c>
    </row>
    <row r="1262" spans="2:23" ht="15" x14ac:dyDescent="0.2">
      <c r="B1262" s="1955" t="s">
        <v>9</v>
      </c>
      <c r="C1262" s="1944">
        <v>44350</v>
      </c>
      <c r="D1262" s="1876">
        <v>69</v>
      </c>
      <c r="E1262" s="2189" t="s">
        <v>281</v>
      </c>
      <c r="F1262" s="1993" t="s">
        <v>271</v>
      </c>
      <c r="G1262" s="1945">
        <v>4.2997685185185187E-2</v>
      </c>
      <c r="H1262" s="1946">
        <v>10.65</v>
      </c>
      <c r="I1262" s="1947">
        <f t="shared" si="76"/>
        <v>4.0373413319422713E-3</v>
      </c>
      <c r="J1262" s="1948">
        <v>146</v>
      </c>
      <c r="K1262" s="1949">
        <v>61</v>
      </c>
      <c r="L1262" s="1950">
        <v>203</v>
      </c>
      <c r="M1262" s="1948">
        <v>34</v>
      </c>
      <c r="N1262" s="1816">
        <f>IFERROR((L1262/67)/(1/(I1262*24)/3.6),"")</f>
        <v>1.0568915983462968</v>
      </c>
      <c r="O1262" s="2402" t="s">
        <v>303</v>
      </c>
      <c r="P1262" s="1951">
        <f>IFERROR(VLOOKUP(F1262,[1]Trainingsarten!$A$9:$N$84,12,FALSE),"")</f>
        <v>209</v>
      </c>
      <c r="Q1262" s="1952" t="s">
        <v>14</v>
      </c>
      <c r="R1262" s="1953">
        <f>IFERROR(VLOOKUP(F1262,[1]Trainingsarten!$A$9:$N$84,14,FALSE),"")</f>
        <v>228.8</v>
      </c>
      <c r="S1262" s="1877">
        <f>IFERROR(L1262/J1262,"")</f>
        <v>1.3904109589041096</v>
      </c>
      <c r="T1262" s="1876">
        <f>T1261+(K1262-T1261)/7</f>
        <v>25.65374685489823</v>
      </c>
      <c r="U1262" s="1876">
        <f>U1261+(K1262-U1261)/42</f>
        <v>23.732008840051165</v>
      </c>
      <c r="V1262" s="1876">
        <f t="shared" si="75"/>
        <v>3.0603287818581357</v>
      </c>
      <c r="W1262" s="1954">
        <f t="shared" si="77"/>
        <v>1.0809766264541356</v>
      </c>
    </row>
    <row r="1263" spans="2:23" ht="16" thickBot="1" x14ac:dyDescent="0.25">
      <c r="B1263" s="1956">
        <f>SUM(K1259:K1265)</f>
        <v>168</v>
      </c>
      <c r="C1263" s="1944">
        <v>44351</v>
      </c>
      <c r="D1263" s="1876"/>
      <c r="E1263" s="2189"/>
      <c r="F1263" s="1993"/>
      <c r="G1263" s="1945"/>
      <c r="H1263" s="1946"/>
      <c r="I1263" s="1947" t="str">
        <f t="shared" si="76"/>
        <v/>
      </c>
      <c r="J1263" s="1948"/>
      <c r="K1263" s="1949" t="str">
        <f>IFERROR(VLOOKUP(F1263,[1]Trainingsarten!$A$9:$K$84,11,FALSE),"0")</f>
        <v>0</v>
      </c>
      <c r="L1263" s="1950"/>
      <c r="M1263" s="1948"/>
      <c r="N1263" s="1816" t="str">
        <f>IFERROR((L1263/67)/(1/(I1263*24)/3.6),"")</f>
        <v/>
      </c>
      <c r="O1263" s="2402"/>
      <c r="P1263" s="1951" t="str">
        <f>IFERROR(VLOOKUP(F1263,[1]Trainingsarten!$A$9:$N$84,12,FALSE),"")</f>
        <v/>
      </c>
      <c r="Q1263" s="1952" t="s">
        <v>14</v>
      </c>
      <c r="R1263" s="1953" t="str">
        <f>IFERROR(VLOOKUP(F1263,[1]Trainingsarten!$A$9:$N$84,14,FALSE),"")</f>
        <v/>
      </c>
      <c r="S1263" s="1877" t="str">
        <f>IFERROR(L1263/J1263,"")</f>
        <v/>
      </c>
      <c r="T1263" s="1876">
        <f>T1262+(K1263-T1262)/7</f>
        <v>21.988925875627054</v>
      </c>
      <c r="U1263" s="1876">
        <f>U1262+(K1263-U1262)/42</f>
        <v>23.166961010526137</v>
      </c>
      <c r="V1263" s="1876">
        <f t="shared" si="75"/>
        <v>-1.9217380148470653</v>
      </c>
      <c r="W1263" s="1954">
        <f t="shared" si="77"/>
        <v>0.94915020859387511</v>
      </c>
    </row>
    <row r="1264" spans="2:23" ht="15" x14ac:dyDescent="0.2">
      <c r="B1264" s="1957" t="s">
        <v>20</v>
      </c>
      <c r="C1264" s="1944">
        <v>44352</v>
      </c>
      <c r="D1264" s="1876"/>
      <c r="E1264" s="2189"/>
      <c r="F1264" s="1879"/>
      <c r="G1264" s="1945"/>
      <c r="H1264" s="1946" t="str">
        <f>IFERROR(VLOOKUP(F1264,[1]Trainingsarten!$A$9:$K$84,10,FALSE),"")</f>
        <v/>
      </c>
      <c r="I1264" s="1947" t="str">
        <f t="shared" si="76"/>
        <v/>
      </c>
      <c r="J1264" s="1948"/>
      <c r="K1264" s="1949" t="str">
        <f>IFERROR(VLOOKUP(F1264,[1]Trainingsarten!$A$9:$K$84,11,FALSE),"0")</f>
        <v>0</v>
      </c>
      <c r="L1264" s="1950"/>
      <c r="M1264" s="1948"/>
      <c r="N1264" s="1816" t="str">
        <f>IFERROR((L1264/67)/(1/(I1264*24)/3.6),"")</f>
        <v/>
      </c>
      <c r="O1264" s="2402"/>
      <c r="P1264" s="1951" t="str">
        <f>IFERROR(VLOOKUP(F1264,[1]Trainingsarten!$A$9:$N$84,12,FALSE),"")</f>
        <v/>
      </c>
      <c r="Q1264" s="1952" t="s">
        <v>14</v>
      </c>
      <c r="R1264" s="1953" t="str">
        <f>IFERROR(VLOOKUP(F1264,[1]Trainingsarten!$A$9:$N$84,14,FALSE),"")</f>
        <v/>
      </c>
      <c r="S1264" s="1877" t="str">
        <f>IFERROR(L1264/J1264,"")</f>
        <v/>
      </c>
      <c r="T1264" s="1876">
        <f>T1263+(K1264-T1263)/7</f>
        <v>18.847650750537476</v>
      </c>
      <c r="U1264" s="1876">
        <f>U1263+(K1264-U1263)/42</f>
        <v>22.615366700751704</v>
      </c>
      <c r="V1264" s="1876">
        <f t="shared" si="75"/>
        <v>1.1780351348990834</v>
      </c>
      <c r="W1264" s="1954">
        <f t="shared" si="77"/>
        <v>0.83340018315559772</v>
      </c>
    </row>
    <row r="1265" spans="2:23" ht="16" thickBot="1" x14ac:dyDescent="0.25">
      <c r="B1265" s="1958">
        <f>AVERAGE(W1259:W1265)</f>
        <v>0.92688318154793536</v>
      </c>
      <c r="C1265" s="1959">
        <v>44353</v>
      </c>
      <c r="D1265" s="1885">
        <v>70</v>
      </c>
      <c r="E1265" s="2196" t="s">
        <v>281</v>
      </c>
      <c r="F1265" s="1960" t="s">
        <v>271</v>
      </c>
      <c r="G1265" s="1961">
        <v>3.695601851851852E-2</v>
      </c>
      <c r="H1265" s="1962">
        <v>8.9700000000000006</v>
      </c>
      <c r="I1265" s="1963">
        <f t="shared" si="76"/>
        <v>4.1199574714067466E-3</v>
      </c>
      <c r="J1265" s="1964">
        <v>133</v>
      </c>
      <c r="K1265" s="1965">
        <v>50</v>
      </c>
      <c r="L1265" s="1859">
        <v>199</v>
      </c>
      <c r="M1265" s="1964">
        <v>33</v>
      </c>
      <c r="N1265" s="1843">
        <f>IFERROR((L1265/67)/(1/(I1265*24)/3.6),"")</f>
        <v>1.0572671758265528</v>
      </c>
      <c r="O1265" s="2403" t="s">
        <v>303</v>
      </c>
      <c r="P1265" s="78">
        <f>IFERROR(VLOOKUP(F1265,[1]Trainingsarten!$A$9:$N$84,12,FALSE),"")</f>
        <v>209</v>
      </c>
      <c r="Q1265" s="79" t="s">
        <v>14</v>
      </c>
      <c r="R1265" s="1966">
        <f>IFERROR(VLOOKUP(F1265,[1]Trainingsarten!$A$9:$N$84,14,FALSE),"")</f>
        <v>228.8</v>
      </c>
      <c r="S1265" s="1967">
        <f>IFERROR(L1265/J1265,"")</f>
        <v>1.4962406015037595</v>
      </c>
      <c r="T1265" s="1885">
        <f>T1264+(K1265-T1264)/7</f>
        <v>23.297986357603548</v>
      </c>
      <c r="U1265" s="1885">
        <f>U1264+(K1265-U1264)/42</f>
        <v>23.267381779305236</v>
      </c>
      <c r="V1265" s="1885">
        <f t="shared" si="75"/>
        <v>3.7677159502142281</v>
      </c>
      <c r="W1265" s="82">
        <f t="shared" si="77"/>
        <v>1.0013153425937049</v>
      </c>
    </row>
    <row r="1266" spans="2:23" ht="16" thickBot="1" x14ac:dyDescent="0.25">
      <c r="B1266" s="1742">
        <f>B1259+1</f>
        <v>23</v>
      </c>
      <c r="C1266" s="1935">
        <v>44354</v>
      </c>
      <c r="D1266" s="1744"/>
      <c r="E1266" s="2176"/>
      <c r="F1266" s="1936"/>
      <c r="G1266" s="1937"/>
      <c r="H1266" s="1938" t="str">
        <f>IFERROR(VLOOKUP(F1266,[1]Trainingsarten!$A$9:$K$84,10,FALSE),"")</f>
        <v/>
      </c>
      <c r="I1266" s="1939" t="str">
        <f t="shared" si="76"/>
        <v/>
      </c>
      <c r="J1266" s="1940"/>
      <c r="K1266" s="1941" t="str">
        <f>IFERROR(VLOOKUP(F1266,[1]Trainingsarten!$A$9:$K$84,11,FALSE),"0")</f>
        <v>0</v>
      </c>
      <c r="L1266" s="1942"/>
      <c r="M1266" s="1940"/>
      <c r="N1266" s="1753" t="str">
        <f>IFERROR((L1266/67)/(1/(I1266*24)/3.6),"")</f>
        <v/>
      </c>
      <c r="O1266" s="2401"/>
      <c r="P1266" s="1754" t="str">
        <f>IFERROR(VLOOKUP(F1266,[1]Trainingsarten!$A$9:$N$84,12,FALSE),"")</f>
        <v/>
      </c>
      <c r="Q1266" s="1755" t="s">
        <v>14</v>
      </c>
      <c r="R1266" s="1943" t="str">
        <f>IFERROR(VLOOKUP(F1266,[1]Trainingsarten!$A$9:$N$84,14,FALSE),"")</f>
        <v/>
      </c>
      <c r="S1266" s="1756" t="str">
        <f>IFERROR(L1266/J1266,"")</f>
        <v/>
      </c>
      <c r="T1266" s="1744">
        <f>T1265+(K1266-T1265)/7</f>
        <v>19.969702592231613</v>
      </c>
      <c r="U1266" s="1744">
        <f>U1265+(K1266-U1265)/42</f>
        <v>22.713396498845587</v>
      </c>
      <c r="V1266" s="1744">
        <f t="shared" si="75"/>
        <v>-3.0604578298312646E-2</v>
      </c>
      <c r="W1266" s="1927">
        <f t="shared" si="77"/>
        <v>0.87920371544813114</v>
      </c>
    </row>
    <row r="1267" spans="2:23" ht="15" x14ac:dyDescent="0.2">
      <c r="B1267" s="1759" t="s">
        <v>19</v>
      </c>
      <c r="C1267" s="1944">
        <v>44355</v>
      </c>
      <c r="D1267" s="1876"/>
      <c r="E1267" s="2189"/>
      <c r="F1267" s="1879"/>
      <c r="G1267" s="1945"/>
      <c r="H1267" s="1946" t="str">
        <f>IFERROR(VLOOKUP(F1267,[1]Trainingsarten!$A$9:$K$84,10,FALSE),"")</f>
        <v/>
      </c>
      <c r="I1267" s="1947" t="str">
        <f t="shared" si="76"/>
        <v/>
      </c>
      <c r="J1267" s="1948"/>
      <c r="K1267" s="1949" t="str">
        <f>IFERROR(VLOOKUP(F1267,[1]Trainingsarten!$A$9:$K$84,11,FALSE),"0")</f>
        <v>0</v>
      </c>
      <c r="L1267" s="1950"/>
      <c r="M1267" s="1948"/>
      <c r="N1267" s="1816" t="str">
        <f>IFERROR((L1267/67)/(1/(I1267*24)/3.6),"")</f>
        <v/>
      </c>
      <c r="O1267" s="2402"/>
      <c r="P1267" s="1951" t="str">
        <f>IFERROR(VLOOKUP(F1267,[1]Trainingsarten!$A$9:$N$84,12,FALSE),"")</f>
        <v/>
      </c>
      <c r="Q1267" s="1952" t="s">
        <v>14</v>
      </c>
      <c r="R1267" s="1953" t="str">
        <f>IFERROR(VLOOKUP(F1267,[1]Trainingsarten!$A$9:$N$84,14,FALSE),"")</f>
        <v/>
      </c>
      <c r="S1267" s="1877" t="str">
        <f>IFERROR(L1267/J1267,"")</f>
        <v/>
      </c>
      <c r="T1267" s="1876">
        <f>T1266+(K1267-T1266)/7</f>
        <v>17.116887936198527</v>
      </c>
      <c r="U1267" s="1876">
        <f>U1266+(K1267-U1266)/42</f>
        <v>22.172601344111168</v>
      </c>
      <c r="V1267" s="1876">
        <f t="shared" si="75"/>
        <v>2.7436939066139736</v>
      </c>
      <c r="W1267" s="1954">
        <f t="shared" si="77"/>
        <v>0.77198375014957865</v>
      </c>
    </row>
    <row r="1268" spans="2:23" ht="16" thickBot="1" x14ac:dyDescent="0.25">
      <c r="B1268" s="24">
        <f>SUM(H1266:H1272)</f>
        <v>8.68</v>
      </c>
      <c r="C1268" s="1944">
        <v>44356</v>
      </c>
      <c r="D1268" s="1876"/>
      <c r="E1268" s="2189"/>
      <c r="F1268" s="1879"/>
      <c r="G1268" s="1945"/>
      <c r="H1268" s="1946" t="str">
        <f>IFERROR(VLOOKUP(F1268,[1]Trainingsarten!$A$9:$K$84,10,FALSE),"")</f>
        <v/>
      </c>
      <c r="I1268" s="1947" t="str">
        <f t="shared" si="76"/>
        <v/>
      </c>
      <c r="J1268" s="1948"/>
      <c r="K1268" s="1949" t="str">
        <f>IFERROR(VLOOKUP(F1268,[1]Trainingsarten!$A$9:$K$84,11,FALSE),"0")</f>
        <v>0</v>
      </c>
      <c r="L1268" s="1950"/>
      <c r="M1268" s="1948"/>
      <c r="N1268" s="1816" t="str">
        <f>IFERROR((L1268/67)/(1/(I1268*24)/3.6),"")</f>
        <v/>
      </c>
      <c r="O1268" s="2402"/>
      <c r="P1268" s="1951" t="str">
        <f>IFERROR(VLOOKUP(F1268,[1]Trainingsarten!$A$9:$N$84,12,FALSE),"")</f>
        <v/>
      </c>
      <c r="Q1268" s="1952" t="s">
        <v>14</v>
      </c>
      <c r="R1268" s="1953" t="str">
        <f>IFERROR(VLOOKUP(F1268,[1]Trainingsarten!$A$9:$N$84,14,FALSE),"")</f>
        <v/>
      </c>
      <c r="S1268" s="1877" t="str">
        <f>IFERROR(L1268/J1268,"")</f>
        <v/>
      </c>
      <c r="T1268" s="1876">
        <f>T1267+(K1268-T1267)/7</f>
        <v>14.67161823102731</v>
      </c>
      <c r="U1268" s="1876">
        <f>U1267+(K1268-U1267)/42</f>
        <v>21.644682264489475</v>
      </c>
      <c r="V1268" s="1876">
        <f t="shared" si="75"/>
        <v>5.0557134079126413</v>
      </c>
      <c r="W1268" s="1954">
        <f t="shared" si="77"/>
        <v>0.67783939037523977</v>
      </c>
    </row>
    <row r="1269" spans="2:23" ht="15" x14ac:dyDescent="0.2">
      <c r="B1269" s="1955" t="s">
        <v>9</v>
      </c>
      <c r="C1269" s="1944">
        <v>44357</v>
      </c>
      <c r="D1269" s="1876"/>
      <c r="E1269" s="2189"/>
      <c r="F1269" s="1879"/>
      <c r="G1269" s="1945"/>
      <c r="H1269" s="1946" t="str">
        <f>IFERROR(VLOOKUP(F1269,[1]Trainingsarten!$A$9:$K$84,10,FALSE),"")</f>
        <v/>
      </c>
      <c r="I1269" s="1947" t="str">
        <f t="shared" si="76"/>
        <v/>
      </c>
      <c r="J1269" s="1948"/>
      <c r="K1269" s="1949" t="str">
        <f>IFERROR(VLOOKUP(F1269,[1]Trainingsarten!$A$9:$K$84,11,FALSE),"0")</f>
        <v>0</v>
      </c>
      <c r="L1269" s="1950"/>
      <c r="M1269" s="1948"/>
      <c r="N1269" s="1816" t="str">
        <f>IFERROR((L1269/67)/(1/(I1269*24)/3.6),"")</f>
        <v/>
      </c>
      <c r="O1269" s="2402"/>
      <c r="P1269" s="1951" t="str">
        <f>IFERROR(VLOOKUP(F1269,[1]Trainingsarten!$A$9:$N$84,12,FALSE),"")</f>
        <v/>
      </c>
      <c r="Q1269" s="1952" t="s">
        <v>14</v>
      </c>
      <c r="R1269" s="1953" t="str">
        <f>IFERROR(VLOOKUP(F1269,[1]Trainingsarten!$A$9:$N$84,14,FALSE),"")</f>
        <v/>
      </c>
      <c r="S1269" s="1877" t="str">
        <f>IFERROR(L1269/J1269,"")</f>
        <v/>
      </c>
      <c r="T1269" s="1876">
        <f>T1268+(K1269-T1268)/7</f>
        <v>12.57567276945198</v>
      </c>
      <c r="U1269" s="1876">
        <f>U1268+(K1269-U1268)/42</f>
        <v>21.129332686763536</v>
      </c>
      <c r="V1269" s="1876">
        <f t="shared" si="75"/>
        <v>6.9730640334621654</v>
      </c>
      <c r="W1269" s="1954">
        <f t="shared" si="77"/>
        <v>0.59517605008557639</v>
      </c>
    </row>
    <row r="1270" spans="2:23" ht="16" thickBot="1" x14ac:dyDescent="0.25">
      <c r="B1270" s="1956">
        <f>SUM(K1266:K1272)</f>
        <v>51</v>
      </c>
      <c r="C1270" s="1944">
        <v>44358</v>
      </c>
      <c r="D1270" s="1876"/>
      <c r="E1270" s="2189"/>
      <c r="F1270" s="1879"/>
      <c r="G1270" s="1945"/>
      <c r="H1270" s="1946" t="str">
        <f>IFERROR(VLOOKUP(F1270,[1]Trainingsarten!$A$9:$K$84,10,FALSE),"")</f>
        <v/>
      </c>
      <c r="I1270" s="1947" t="str">
        <f t="shared" si="76"/>
        <v/>
      </c>
      <c r="J1270" s="1948"/>
      <c r="K1270" s="1949" t="str">
        <f>IFERROR(VLOOKUP(F1270,[1]Trainingsarten!$A$9:$K$84,11,FALSE),"0")</f>
        <v>0</v>
      </c>
      <c r="L1270" s="1950"/>
      <c r="M1270" s="1948"/>
      <c r="N1270" s="1816" t="str">
        <f>IFERROR((L1270/67)/(1/(I1270*24)/3.6),"")</f>
        <v/>
      </c>
      <c r="O1270" s="2402"/>
      <c r="P1270" s="1951" t="str">
        <f>IFERROR(VLOOKUP(F1270,[1]Trainingsarten!$A$9:$N$84,12,FALSE),"")</f>
        <v/>
      </c>
      <c r="Q1270" s="1952" t="s">
        <v>14</v>
      </c>
      <c r="R1270" s="1953" t="str">
        <f>IFERROR(VLOOKUP(F1270,[1]Trainingsarten!$A$9:$N$84,14,FALSE),"")</f>
        <v/>
      </c>
      <c r="S1270" s="1877" t="str">
        <f>IFERROR(L1270/J1270,"")</f>
        <v/>
      </c>
      <c r="T1270" s="1876">
        <f>T1269+(K1270-T1269)/7</f>
        <v>10.779148088101698</v>
      </c>
      <c r="U1270" s="1876">
        <f>U1269+(K1270-U1269)/42</f>
        <v>20.62625333707869</v>
      </c>
      <c r="V1270" s="1876">
        <f t="shared" si="75"/>
        <v>8.5536599173115562</v>
      </c>
      <c r="W1270" s="1954">
        <f t="shared" si="77"/>
        <v>0.52259360495318896</v>
      </c>
    </row>
    <row r="1271" spans="2:23" ht="15" x14ac:dyDescent="0.2">
      <c r="B1271" s="1957" t="s">
        <v>20</v>
      </c>
      <c r="C1271" s="1944">
        <v>44359</v>
      </c>
      <c r="D1271" s="1876">
        <v>71</v>
      </c>
      <c r="E1271" s="2189" t="s">
        <v>33</v>
      </c>
      <c r="F1271" s="1879" t="s">
        <v>270</v>
      </c>
      <c r="G1271" s="1945">
        <v>3.4062500000000002E-2</v>
      </c>
      <c r="H1271" s="1946">
        <v>8.68</v>
      </c>
      <c r="I1271" s="1947">
        <f t="shared" si="76"/>
        <v>3.9242511520737331E-3</v>
      </c>
      <c r="J1271" s="1948">
        <v>140</v>
      </c>
      <c r="K1271" s="1949">
        <v>51</v>
      </c>
      <c r="L1271" s="1950">
        <v>209</v>
      </c>
      <c r="M1271" s="1948">
        <v>12</v>
      </c>
      <c r="N1271" s="1816">
        <f>IFERROR((L1271/67)/(1/(I1271*24)/3.6),"")</f>
        <v>1.0576501134878604</v>
      </c>
      <c r="O1271" s="2402" t="s">
        <v>303</v>
      </c>
      <c r="P1271" s="1951">
        <f>IFERROR(VLOOKUP(F1271,[1]Trainingsarten!$A$9:$N$84,12,FALSE),"")</f>
        <v>209</v>
      </c>
      <c r="Q1271" s="1952" t="s">
        <v>14</v>
      </c>
      <c r="R1271" s="1953">
        <f>IFERROR(VLOOKUP(F1271,[1]Trainingsarten!$A$9:$N$84,14,FALSE),"")</f>
        <v>228.8</v>
      </c>
      <c r="S1271" s="1877">
        <f>IFERROR(L1271/J1271,"")</f>
        <v>1.4928571428571429</v>
      </c>
      <c r="T1271" s="1876">
        <f>T1270+(K1271-T1270)/7</f>
        <v>16.524984075515739</v>
      </c>
      <c r="U1271" s="1876">
        <f>U1270+(K1271-U1270)/42</f>
        <v>21.349437781433959</v>
      </c>
      <c r="V1271" s="1876">
        <f t="shared" si="75"/>
        <v>9.8471052489769928</v>
      </c>
      <c r="W1271" s="1954">
        <f t="shared" si="77"/>
        <v>0.77402432067257088</v>
      </c>
    </row>
    <row r="1272" spans="2:23" ht="16" thickBot="1" x14ac:dyDescent="0.25">
      <c r="B1272" s="1958">
        <f>AVERAGE(W1266:W1272)</f>
        <v>0.70006456321696253</v>
      </c>
      <c r="C1272" s="1968">
        <v>44360</v>
      </c>
      <c r="D1272" s="1818"/>
      <c r="E1272" s="2180"/>
      <c r="F1272" s="1846"/>
      <c r="G1272" s="1969"/>
      <c r="H1272" s="1970" t="str">
        <f>IFERROR(VLOOKUP(F1272,[1]Trainingsarten!$A$9:$K$84,10,FALSE),"")</f>
        <v/>
      </c>
      <c r="I1272" s="1971" t="str">
        <f t="shared" si="76"/>
        <v/>
      </c>
      <c r="J1272" s="1862"/>
      <c r="K1272" s="1972" t="str">
        <f>IFERROR(VLOOKUP(F1272,[1]Trainingsarten!$A$9:$K$84,11,FALSE),"0")</f>
        <v>0</v>
      </c>
      <c r="L1272" s="1973"/>
      <c r="M1272" s="1862"/>
      <c r="N1272" s="1826" t="str">
        <f>IFERROR((L1272/67)/(1/(I1272*24)/3.6),"")</f>
        <v/>
      </c>
      <c r="O1272" s="2404"/>
      <c r="P1272" s="1974" t="str">
        <f>IFERROR(VLOOKUP(F1272,[1]Trainingsarten!$A$9:$N$84,12,FALSE),"")</f>
        <v/>
      </c>
      <c r="Q1272" s="1975" t="s">
        <v>14</v>
      </c>
      <c r="R1272" s="1976" t="str">
        <f>IFERROR(VLOOKUP(F1272,[1]Trainingsarten!$A$9:$N$84,14,FALSE),"")</f>
        <v/>
      </c>
      <c r="S1272" s="1827" t="str">
        <f>IFERROR(L1272/J1272,"")</f>
        <v/>
      </c>
      <c r="T1272" s="1818">
        <f>T1271+(K1272-T1271)/7</f>
        <v>14.164272064727776</v>
      </c>
      <c r="U1272" s="1818">
        <f>U1271+(K1272-U1271)/42</f>
        <v>20.841117834256959</v>
      </c>
      <c r="V1272" s="1818">
        <f t="shared" si="75"/>
        <v>4.82445370591822</v>
      </c>
      <c r="W1272" s="1977">
        <f t="shared" si="77"/>
        <v>0.67963111083445249</v>
      </c>
    </row>
    <row r="1273" spans="2:23" ht="16" thickBot="1" x14ac:dyDescent="0.25">
      <c r="B1273" s="1742">
        <f>B1266+1</f>
        <v>24</v>
      </c>
      <c r="C1273" s="1978">
        <v>44361</v>
      </c>
      <c r="D1273" s="50"/>
      <c r="E1273" s="2101"/>
      <c r="F1273" s="837"/>
      <c r="G1273" s="1979"/>
      <c r="H1273" s="1980" t="str">
        <f>IFERROR(VLOOKUP(F1273,[1]Trainingsarten!$A$9:$K$84,10,FALSE),"")</f>
        <v/>
      </c>
      <c r="I1273" s="1981" t="str">
        <f t="shared" si="76"/>
        <v/>
      </c>
      <c r="J1273" s="506"/>
      <c r="K1273" s="1982" t="str">
        <f>IFERROR(VLOOKUP(F1273,[1]Trainingsarten!$A$9:$K$84,11,FALSE),"0")</f>
        <v>0</v>
      </c>
      <c r="L1273" s="1983"/>
      <c r="M1273" s="506"/>
      <c r="N1273" s="59" t="str">
        <f>IFERROR((L1273/67)/(1/(I1273*24)/3.6),"")</f>
        <v/>
      </c>
      <c r="O1273" s="2405"/>
      <c r="P1273" s="319" t="str">
        <f>IFERROR(VLOOKUP(F1273,[1]Trainingsarten!$A$9:$N$84,12,FALSE),"")</f>
        <v/>
      </c>
      <c r="Q1273" s="61" t="s">
        <v>14</v>
      </c>
      <c r="R1273" s="1984" t="str">
        <f>IFERROR(VLOOKUP(F1273,[1]Trainingsarten!$A$9:$N$84,14,FALSE),"")</f>
        <v/>
      </c>
      <c r="S1273" s="1898" t="str">
        <f>IFERROR(L1273/J1273,"")</f>
        <v/>
      </c>
      <c r="T1273" s="50">
        <f>T1272+(K1273-T1272)/7</f>
        <v>12.140804626909521</v>
      </c>
      <c r="U1273" s="50">
        <f>U1272+(K1273-U1272)/42</f>
        <v>20.344900742965127</v>
      </c>
      <c r="V1273" s="50">
        <f t="shared" si="75"/>
        <v>6.6768457695291836</v>
      </c>
      <c r="W1273" s="322">
        <f t="shared" si="77"/>
        <v>0.59674926804976314</v>
      </c>
    </row>
    <row r="1274" spans="2:23" ht="15" x14ac:dyDescent="0.2">
      <c r="B1274" s="1741" t="s">
        <v>19</v>
      </c>
      <c r="C1274" s="1944">
        <v>44362</v>
      </c>
      <c r="D1274" s="1876">
        <v>72</v>
      </c>
      <c r="E1274" s="2189" t="s">
        <v>33</v>
      </c>
      <c r="F1274" s="1879" t="s">
        <v>270</v>
      </c>
      <c r="G1274" s="1945">
        <v>3.3587962962962965E-2</v>
      </c>
      <c r="H1274" s="1946">
        <v>8.42</v>
      </c>
      <c r="I1274" s="1947">
        <f t="shared" si="76"/>
        <v>3.9890692355062903E-3</v>
      </c>
      <c r="J1274" s="1948">
        <v>139</v>
      </c>
      <c r="K1274" s="1949">
        <v>49</v>
      </c>
      <c r="L1274" s="1950">
        <v>205</v>
      </c>
      <c r="M1274" s="1948">
        <v>12</v>
      </c>
      <c r="N1274" s="1816">
        <f>IFERROR((L1274/67)/(1/(I1274*24)/3.6),"")</f>
        <v>1.0545431984968272</v>
      </c>
      <c r="O1274" s="2402" t="s">
        <v>303</v>
      </c>
      <c r="P1274" s="1951">
        <f>IFERROR(VLOOKUP(F1274,[1]Trainingsarten!$A$9:$N$84,12,FALSE),"")</f>
        <v>209</v>
      </c>
      <c r="Q1274" s="1952" t="s">
        <v>14</v>
      </c>
      <c r="R1274" s="1953">
        <f>IFERROR(VLOOKUP(F1274,[1]Trainingsarten!$A$9:$N$84,14,FALSE),"")</f>
        <v>228.8</v>
      </c>
      <c r="S1274" s="1877">
        <f>IFERROR(L1274/J1274,"")</f>
        <v>1.474820143884892</v>
      </c>
      <c r="T1274" s="1876">
        <f>T1273+(K1274-T1273)/7</f>
        <v>17.406403965922447</v>
      </c>
      <c r="U1274" s="1876">
        <f>U1273+(K1274-U1273)/42</f>
        <v>21.027165010989766</v>
      </c>
      <c r="V1274" s="1876">
        <f t="shared" ref="V1274:V1337" si="78">U1273-T1273</f>
        <v>8.2040961160556058</v>
      </c>
      <c r="W1274" s="1954">
        <f t="shared" si="77"/>
        <v>0.82780555328429006</v>
      </c>
    </row>
    <row r="1275" spans="2:23" ht="16" thickBot="1" x14ac:dyDescent="0.25">
      <c r="B1275" s="24">
        <f>SUM(H1273:H1279)</f>
        <v>16.78</v>
      </c>
      <c r="C1275" s="1944">
        <v>44363</v>
      </c>
      <c r="D1275" s="1876"/>
      <c r="E1275" s="2189"/>
      <c r="F1275" s="1879"/>
      <c r="G1275" s="1945"/>
      <c r="H1275" s="1946" t="str">
        <f>IFERROR(VLOOKUP(F1275,[1]Trainingsarten!$A$9:$K$84,10,FALSE),"")</f>
        <v/>
      </c>
      <c r="I1275" s="1947" t="str">
        <f t="shared" si="76"/>
        <v/>
      </c>
      <c r="J1275" s="1948"/>
      <c r="K1275" s="1949" t="str">
        <f>IFERROR(VLOOKUP(F1275,[1]Trainingsarten!$A$9:$K$84,11,FALSE),"0")</f>
        <v>0</v>
      </c>
      <c r="L1275" s="1950"/>
      <c r="M1275" s="1948"/>
      <c r="N1275" s="1816" t="str">
        <f>IFERROR((L1275/67)/(1/(I1275*24)/3.6),"")</f>
        <v/>
      </c>
      <c r="O1275" s="2402"/>
      <c r="P1275" s="1951" t="str">
        <f>IFERROR(VLOOKUP(F1275,[1]Trainingsarten!$A$9:$N$84,12,FALSE),"")</f>
        <v/>
      </c>
      <c r="Q1275" s="1952" t="s">
        <v>14</v>
      </c>
      <c r="R1275" s="1953" t="str">
        <f>IFERROR(VLOOKUP(F1275,[1]Trainingsarten!$A$9:$N$84,14,FALSE),"")</f>
        <v/>
      </c>
      <c r="S1275" s="1877" t="str">
        <f>IFERROR(L1275/J1275,"")</f>
        <v/>
      </c>
      <c r="T1275" s="1876">
        <f>T1274+(K1275-T1274)/7</f>
        <v>14.919774827933526</v>
      </c>
      <c r="U1275" s="1876">
        <f>U1274+(K1275-U1274)/42</f>
        <v>20.52651822501382</v>
      </c>
      <c r="V1275" s="1876">
        <f t="shared" si="78"/>
        <v>3.6207610450673187</v>
      </c>
      <c r="W1275" s="1954">
        <f t="shared" si="77"/>
        <v>0.72685365654230338</v>
      </c>
    </row>
    <row r="1276" spans="2:23" ht="15" x14ac:dyDescent="0.2">
      <c r="B1276" s="1955" t="s">
        <v>9</v>
      </c>
      <c r="C1276" s="1944">
        <v>44364</v>
      </c>
      <c r="D1276" s="1876"/>
      <c r="E1276" s="2189"/>
      <c r="F1276" s="1879"/>
      <c r="G1276" s="1945"/>
      <c r="H1276" s="1946" t="str">
        <f>IFERROR(VLOOKUP(F1276,[1]Trainingsarten!$A$9:$K$84,10,FALSE),"")</f>
        <v/>
      </c>
      <c r="I1276" s="1947" t="str">
        <f t="shared" si="76"/>
        <v/>
      </c>
      <c r="J1276" s="1948"/>
      <c r="K1276" s="1949" t="str">
        <f>IFERROR(VLOOKUP(F1276,[1]Trainingsarten!$A$9:$K$84,11,FALSE),"0")</f>
        <v>0</v>
      </c>
      <c r="L1276" s="1950"/>
      <c r="M1276" s="1948"/>
      <c r="N1276" s="1816" t="str">
        <f>IFERROR((L1276/67)/(1/(I1276*24)/3.6),"")</f>
        <v/>
      </c>
      <c r="O1276" s="2402"/>
      <c r="P1276" s="1951" t="str">
        <f>IFERROR(VLOOKUP(F1276,[1]Trainingsarten!$A$9:$N$84,12,FALSE),"")</f>
        <v/>
      </c>
      <c r="Q1276" s="1952" t="s">
        <v>14</v>
      </c>
      <c r="R1276" s="1953" t="str">
        <f>IFERROR(VLOOKUP(F1276,[1]Trainingsarten!$A$9:$N$84,14,FALSE),"")</f>
        <v/>
      </c>
      <c r="S1276" s="1877" t="str">
        <f>IFERROR(L1276/J1276,"")</f>
        <v/>
      </c>
      <c r="T1276" s="1876">
        <f>T1275+(K1276-T1275)/7</f>
        <v>12.788378423943023</v>
      </c>
      <c r="U1276" s="1876">
        <f>U1275+(K1276-U1275)/42</f>
        <v>20.037791600608728</v>
      </c>
      <c r="V1276" s="1876">
        <f t="shared" si="78"/>
        <v>5.6067433970802938</v>
      </c>
      <c r="W1276" s="1954">
        <f t="shared" si="77"/>
        <v>0.63821296672007133</v>
      </c>
    </row>
    <row r="1277" spans="2:23" ht="16" thickBot="1" x14ac:dyDescent="0.25">
      <c r="B1277" s="1956">
        <f>SUM(K1273:K1279)</f>
        <v>96</v>
      </c>
      <c r="C1277" s="1944">
        <v>44365</v>
      </c>
      <c r="D1277" s="1876">
        <v>73</v>
      </c>
      <c r="E1277" s="2189" t="s">
        <v>33</v>
      </c>
      <c r="F1277" s="1879" t="s">
        <v>270</v>
      </c>
      <c r="G1277" s="1945">
        <v>3.3622685185185179E-2</v>
      </c>
      <c r="H1277" s="1946">
        <v>8.36</v>
      </c>
      <c r="I1277" s="1947">
        <f t="shared" si="76"/>
        <v>4.0218522948786105E-3</v>
      </c>
      <c r="J1277" s="1948">
        <v>137</v>
      </c>
      <c r="K1277" s="1949">
        <v>47</v>
      </c>
      <c r="L1277" s="1950">
        <v>202</v>
      </c>
      <c r="M1277" s="1948">
        <v>12</v>
      </c>
      <c r="N1277" s="1816">
        <f>IFERROR((L1277/67)/(1/(I1277*24)/3.6),"")</f>
        <v>1.0476505034635435</v>
      </c>
      <c r="O1277" s="2402" t="s">
        <v>295</v>
      </c>
      <c r="P1277" s="1951">
        <f>IFERROR(VLOOKUP(F1277,[1]Trainingsarten!$A$9:$N$84,12,FALSE),"")</f>
        <v>209</v>
      </c>
      <c r="Q1277" s="1952" t="s">
        <v>14</v>
      </c>
      <c r="R1277" s="1953">
        <f>IFERROR(VLOOKUP(F1277,[1]Trainingsarten!$A$9:$N$84,14,FALSE),"")</f>
        <v>228.8</v>
      </c>
      <c r="S1277" s="1877">
        <f>IFERROR(L1277/J1277,"")</f>
        <v>1.4744525547445255</v>
      </c>
      <c r="T1277" s="1876">
        <f>T1276+(K1277-T1276)/7</f>
        <v>17.675752934808305</v>
      </c>
      <c r="U1277" s="1876">
        <f>U1276+(K1277-U1276)/42</f>
        <v>20.679748943451376</v>
      </c>
      <c r="V1277" s="1876">
        <f t="shared" si="78"/>
        <v>7.2494131766657048</v>
      </c>
      <c r="W1277" s="1954">
        <f t="shared" si="77"/>
        <v>0.85473730765022937</v>
      </c>
    </row>
    <row r="1278" spans="2:23" ht="15" x14ac:dyDescent="0.2">
      <c r="B1278" s="1957" t="s">
        <v>20</v>
      </c>
      <c r="C1278" s="1944">
        <v>44366</v>
      </c>
      <c r="D1278" s="1876"/>
      <c r="E1278" s="2189"/>
      <c r="F1278" s="1879"/>
      <c r="G1278" s="1945"/>
      <c r="H1278" s="1946" t="str">
        <f>IFERROR(VLOOKUP(F1278,[1]Trainingsarten!$A$9:$K$84,10,FALSE),"")</f>
        <v/>
      </c>
      <c r="I1278" s="1947" t="str">
        <f t="shared" si="76"/>
        <v/>
      </c>
      <c r="J1278" s="1948"/>
      <c r="K1278" s="1949" t="str">
        <f>IFERROR(VLOOKUP(F1278,[1]Trainingsarten!$A$9:$K$84,11,FALSE),"0")</f>
        <v>0</v>
      </c>
      <c r="L1278" s="1950"/>
      <c r="M1278" s="1948"/>
      <c r="N1278" s="1816" t="str">
        <f>IFERROR((L1278/67)/(1/(I1278*24)/3.6),"")</f>
        <v/>
      </c>
      <c r="O1278" s="2402"/>
      <c r="P1278" s="1951" t="str">
        <f>IFERROR(VLOOKUP(F1278,[1]Trainingsarten!$A$9:$N$84,12,FALSE),"")</f>
        <v/>
      </c>
      <c r="Q1278" s="1952" t="s">
        <v>14</v>
      </c>
      <c r="R1278" s="1953" t="str">
        <f>IFERROR(VLOOKUP(F1278,[1]Trainingsarten!$A$9:$N$84,14,FALSE),"")</f>
        <v/>
      </c>
      <c r="S1278" s="1877" t="str">
        <f>IFERROR(L1278/J1278,"")</f>
        <v/>
      </c>
      <c r="T1278" s="1876">
        <f>T1277+(K1278-T1277)/7</f>
        <v>15.150645372692832</v>
      </c>
      <c r="U1278" s="1876">
        <f>U1277+(K1278-U1277)/42</f>
        <v>20.187373968607297</v>
      </c>
      <c r="V1278" s="1876">
        <f t="shared" si="78"/>
        <v>3.003996008643071</v>
      </c>
      <c r="W1278" s="1954">
        <f t="shared" si="77"/>
        <v>0.75050105061971351</v>
      </c>
    </row>
    <row r="1279" spans="2:23" ht="16" thickBot="1" x14ac:dyDescent="0.25">
      <c r="B1279" s="1958">
        <f>AVERAGE(W1273:W1279)</f>
        <v>0.72197661930254664</v>
      </c>
      <c r="C1279" s="1959">
        <v>44367</v>
      </c>
      <c r="D1279" s="1885"/>
      <c r="E1279" s="2196"/>
      <c r="F1279" s="1960"/>
      <c r="G1279" s="1961"/>
      <c r="H1279" s="1962" t="str">
        <f>IFERROR(VLOOKUP(F1279,[1]Trainingsarten!$A$9:$K$84,10,FALSE),"")</f>
        <v/>
      </c>
      <c r="I1279" s="1963" t="str">
        <f t="shared" si="76"/>
        <v/>
      </c>
      <c r="J1279" s="1964"/>
      <c r="K1279" s="1965" t="str">
        <f>IFERROR(VLOOKUP(F1279,[1]Trainingsarten!$A$9:$K$84,11,FALSE),"0")</f>
        <v>0</v>
      </c>
      <c r="L1279" s="1859"/>
      <c r="M1279" s="1964"/>
      <c r="N1279" s="1843" t="str">
        <f>IFERROR((L1279/67)/(1/(I1279*24)/3.6),"")</f>
        <v/>
      </c>
      <c r="O1279" s="2403"/>
      <c r="P1279" s="78" t="str">
        <f>IFERROR(VLOOKUP(F1279,[1]Trainingsarten!$A$9:$N$84,12,FALSE),"")</f>
        <v/>
      </c>
      <c r="Q1279" s="79" t="s">
        <v>14</v>
      </c>
      <c r="R1279" s="1966" t="str">
        <f>IFERROR(VLOOKUP(F1279,[1]Trainingsarten!$A$9:$N$84,14,FALSE),"")</f>
        <v/>
      </c>
      <c r="S1279" s="1967" t="str">
        <f>IFERROR(L1279/J1279,"")</f>
        <v/>
      </c>
      <c r="T1279" s="1885">
        <f>T1278+(K1279-T1278)/7</f>
        <v>12.986267462308142</v>
      </c>
      <c r="U1279" s="1885">
        <f>U1278+(K1279-U1278)/42</f>
        <v>19.706722207449982</v>
      </c>
      <c r="V1279" s="1885">
        <f t="shared" si="78"/>
        <v>5.0367285959144645</v>
      </c>
      <c r="W1279" s="82">
        <f t="shared" si="77"/>
        <v>0.65897653225145569</v>
      </c>
    </row>
    <row r="1280" spans="2:23" ht="16" thickBot="1" x14ac:dyDescent="0.25">
      <c r="B1280" s="1742">
        <f>B1273+1</f>
        <v>25</v>
      </c>
      <c r="C1280" s="1935">
        <v>44368</v>
      </c>
      <c r="D1280" s="1744">
        <v>74</v>
      </c>
      <c r="E1280" s="2176" t="s">
        <v>33</v>
      </c>
      <c r="F1280" s="1936" t="s">
        <v>271</v>
      </c>
      <c r="G1280" s="1937">
        <v>3.3460648148148149E-2</v>
      </c>
      <c r="H1280" s="1938">
        <v>8.5</v>
      </c>
      <c r="I1280" s="1939">
        <f t="shared" si="76"/>
        <v>3.9365468409586057E-3</v>
      </c>
      <c r="J1280" s="1940">
        <v>142</v>
      </c>
      <c r="K1280" s="1941">
        <v>49</v>
      </c>
      <c r="L1280" s="1942">
        <v>206</v>
      </c>
      <c r="M1280" s="1940">
        <v>23</v>
      </c>
      <c r="N1280" s="1753">
        <f>IFERROR((L1280/67)/(1/(I1280*24)/3.6),"")</f>
        <v>1.0457348551360843</v>
      </c>
      <c r="O1280" s="2401" t="s">
        <v>295</v>
      </c>
      <c r="P1280" s="1754">
        <f>IFERROR(VLOOKUP(F1280,[1]Trainingsarten!$A$9:$N$84,12,FALSE),"")</f>
        <v>209</v>
      </c>
      <c r="Q1280" s="1755" t="s">
        <v>14</v>
      </c>
      <c r="R1280" s="1943">
        <f>IFERROR(VLOOKUP(F1280,[1]Trainingsarten!$A$9:$N$84,14,FALSE),"")</f>
        <v>228.8</v>
      </c>
      <c r="S1280" s="1756">
        <f>IFERROR(L1280/J1280,"")</f>
        <v>1.4507042253521127</v>
      </c>
      <c r="T1280" s="1744">
        <f>T1279+(K1280-T1279)/7</f>
        <v>18.131086396264124</v>
      </c>
      <c r="U1280" s="1744">
        <f>U1279+(K1280-U1279)/42</f>
        <v>20.404181202510696</v>
      </c>
      <c r="V1280" s="1744">
        <f t="shared" si="78"/>
        <v>6.7204547451418399</v>
      </c>
      <c r="W1280" s="1927">
        <f t="shared" si="77"/>
        <v>0.88859661734591577</v>
      </c>
    </row>
    <row r="1281" spans="2:23" ht="15" x14ac:dyDescent="0.2">
      <c r="B1281" s="1759" t="s">
        <v>19</v>
      </c>
      <c r="C1281" s="1944">
        <v>44369</v>
      </c>
      <c r="D1281" s="1876"/>
      <c r="E1281" s="2189"/>
      <c r="F1281" s="1879"/>
      <c r="G1281" s="1945"/>
      <c r="H1281" s="1946" t="str">
        <f>IFERROR(VLOOKUP(F1281,[1]Trainingsarten!$A$9:$K$84,10,FALSE),"")</f>
        <v/>
      </c>
      <c r="I1281" s="1947" t="str">
        <f t="shared" si="76"/>
        <v/>
      </c>
      <c r="J1281" s="1948"/>
      <c r="K1281" s="1949" t="str">
        <f>IFERROR(VLOOKUP(F1281,[1]Trainingsarten!$A$9:$K$84,11,FALSE),"0")</f>
        <v>0</v>
      </c>
      <c r="L1281" s="1950"/>
      <c r="M1281" s="1948"/>
      <c r="N1281" s="1816" t="str">
        <f>IFERROR((L1281/67)/(1/(I1281*24)/3.6),"")</f>
        <v/>
      </c>
      <c r="O1281" s="2402"/>
      <c r="P1281" s="1951" t="str">
        <f>IFERROR(VLOOKUP(F1281,[1]Trainingsarten!$A$9:$N$84,12,FALSE),"")</f>
        <v/>
      </c>
      <c r="Q1281" s="1952" t="s">
        <v>14</v>
      </c>
      <c r="R1281" s="1953" t="str">
        <f>IFERROR(VLOOKUP(F1281,[1]Trainingsarten!$A$9:$N$84,14,FALSE),"")</f>
        <v/>
      </c>
      <c r="S1281" s="1877" t="str">
        <f>IFERROR(L1281/J1281,"")</f>
        <v/>
      </c>
      <c r="T1281" s="1876">
        <f>T1280+(K1281-T1280)/7</f>
        <v>15.540931196797821</v>
      </c>
      <c r="U1281" s="1876">
        <f>U1280+(K1281-U1280)/42</f>
        <v>19.918367364355678</v>
      </c>
      <c r="V1281" s="1876">
        <f t="shared" si="78"/>
        <v>2.2730948062465721</v>
      </c>
      <c r="W1281" s="1954">
        <f t="shared" si="77"/>
        <v>0.78023117620617</v>
      </c>
    </row>
    <row r="1282" spans="2:23" ht="16" thickBot="1" x14ac:dyDescent="0.25">
      <c r="B1282" s="24">
        <f>SUM(H1280:H1286)</f>
        <v>25.51</v>
      </c>
      <c r="C1282" s="1944">
        <v>44370</v>
      </c>
      <c r="D1282" s="1876">
        <v>75</v>
      </c>
      <c r="E1282" s="2189" t="s">
        <v>281</v>
      </c>
      <c r="F1282" s="1879" t="s">
        <v>271</v>
      </c>
      <c r="G1282" s="1945">
        <v>4.1631944444444451E-2</v>
      </c>
      <c r="H1282" s="1946">
        <v>10.3</v>
      </c>
      <c r="I1282" s="1947">
        <f t="shared" si="76"/>
        <v>4.041936353829558E-3</v>
      </c>
      <c r="J1282" s="1948">
        <v>135</v>
      </c>
      <c r="K1282" s="1949">
        <v>58</v>
      </c>
      <c r="L1282" s="1950">
        <v>201</v>
      </c>
      <c r="M1282" s="1948">
        <v>29</v>
      </c>
      <c r="N1282" s="1816">
        <f>IFERROR((L1282/67)/(1/(I1282*24)/3.6),"")</f>
        <v>1.0476699029126215</v>
      </c>
      <c r="O1282" s="2402" t="s">
        <v>303</v>
      </c>
      <c r="P1282" s="1951">
        <f>IFERROR(VLOOKUP(F1282,[1]Trainingsarten!$A$9:$N$84,12,FALSE),"")</f>
        <v>209</v>
      </c>
      <c r="Q1282" s="1952" t="s">
        <v>14</v>
      </c>
      <c r="R1282" s="1953">
        <f>IFERROR(VLOOKUP(F1282,[1]Trainingsarten!$A$9:$N$84,14,FALSE),"")</f>
        <v>228.8</v>
      </c>
      <c r="S1282" s="1877">
        <f>IFERROR(L1282/J1282,"")</f>
        <v>1.4888888888888889</v>
      </c>
      <c r="T1282" s="1876">
        <f>T1281+(K1282-T1281)/7</f>
        <v>21.606512454398132</v>
      </c>
      <c r="U1282" s="1876">
        <f>U1281+(K1282-U1281)/42</f>
        <v>20.825072903299592</v>
      </c>
      <c r="V1282" s="1876">
        <f t="shared" si="78"/>
        <v>4.3774361675578568</v>
      </c>
      <c r="W1282" s="1954">
        <f t="shared" si="77"/>
        <v>1.0375239767335809</v>
      </c>
    </row>
    <row r="1283" spans="2:23" ht="15" x14ac:dyDescent="0.2">
      <c r="B1283" s="1955" t="s">
        <v>9</v>
      </c>
      <c r="C1283" s="1944">
        <v>44371</v>
      </c>
      <c r="D1283" s="1876"/>
      <c r="E1283" s="2189"/>
      <c r="F1283" s="1879"/>
      <c r="G1283" s="1945"/>
      <c r="H1283" s="1946" t="str">
        <f>IFERROR(VLOOKUP(F1283,[1]Trainingsarten!$A$9:$K$84,10,FALSE),"")</f>
        <v/>
      </c>
      <c r="I1283" s="1947" t="str">
        <f t="shared" si="76"/>
        <v/>
      </c>
      <c r="J1283" s="1948"/>
      <c r="K1283" s="1949" t="str">
        <f>IFERROR(VLOOKUP(F1283,[1]Trainingsarten!$A$9:$K$84,11,FALSE),"0")</f>
        <v>0</v>
      </c>
      <c r="L1283" s="1950"/>
      <c r="M1283" s="1948"/>
      <c r="N1283" s="1816" t="str">
        <f>IFERROR((L1283/67)/(1/(I1283*24)/3.6),"")</f>
        <v/>
      </c>
      <c r="O1283" s="2402"/>
      <c r="P1283" s="1951" t="str">
        <f>IFERROR(VLOOKUP(F1283,[1]Trainingsarten!$A$9:$N$84,12,FALSE),"")</f>
        <v/>
      </c>
      <c r="Q1283" s="1952" t="s">
        <v>14</v>
      </c>
      <c r="R1283" s="1953" t="str">
        <f>IFERROR(VLOOKUP(F1283,[1]Trainingsarten!$A$9:$N$84,14,FALSE),"")</f>
        <v/>
      </c>
      <c r="S1283" s="1877" t="str">
        <f>IFERROR(L1283/J1283,"")</f>
        <v/>
      </c>
      <c r="T1283" s="1876">
        <f>T1282+(K1283-T1282)/7</f>
        <v>18.519867818055541</v>
      </c>
      <c r="U1283" s="1876">
        <f>U1282+(K1283-U1282)/42</f>
        <v>20.329237834173412</v>
      </c>
      <c r="V1283" s="1876">
        <f t="shared" si="78"/>
        <v>-0.78143955109853991</v>
      </c>
      <c r="W1283" s="1954">
        <f t="shared" si="77"/>
        <v>0.91099666249777833</v>
      </c>
    </row>
    <row r="1284" spans="2:23" ht="16" thickBot="1" x14ac:dyDescent="0.25">
      <c r="B1284" s="1956">
        <f>SUM(K1280:K1286)</f>
        <v>146</v>
      </c>
      <c r="C1284" s="1944">
        <v>44372</v>
      </c>
      <c r="D1284" s="1876">
        <v>76</v>
      </c>
      <c r="E1284" s="2189" t="s">
        <v>33</v>
      </c>
      <c r="F1284" s="1879" t="s">
        <v>282</v>
      </c>
      <c r="G1284" s="1945">
        <v>2.7106481481481481E-2</v>
      </c>
      <c r="H1284" s="1946">
        <v>6.71</v>
      </c>
      <c r="I1284" s="1947">
        <f t="shared" si="76"/>
        <v>4.0397140806976871E-3</v>
      </c>
      <c r="J1284" s="1948">
        <v>138</v>
      </c>
      <c r="K1284" s="1949">
        <v>39</v>
      </c>
      <c r="L1284" s="1950">
        <v>204</v>
      </c>
      <c r="M1284" s="1948">
        <v>11</v>
      </c>
      <c r="N1284" s="1816">
        <f>IFERROR((L1284/67)/(1/(I1284*24)/3.6),"")</f>
        <v>1.0627221567275396</v>
      </c>
      <c r="O1284" s="2402" t="s">
        <v>303</v>
      </c>
      <c r="P1284" s="1951">
        <f>IFERROR(VLOOKUP(F1284,[1]Trainingsarten!$A$9:$N$84,12,FALSE),"")</f>
        <v>209</v>
      </c>
      <c r="Q1284" s="1952" t="s">
        <v>14</v>
      </c>
      <c r="R1284" s="1953">
        <f>IFERROR(VLOOKUP(F1284,[1]Trainingsarten!$A$9:$N$84,14,FALSE),"")</f>
        <v>228.8</v>
      </c>
      <c r="S1284" s="1877">
        <f>IFERROR(L1284/J1284,"")</f>
        <v>1.4782608695652173</v>
      </c>
      <c r="T1284" s="1876">
        <f>T1283+(K1284-T1283)/7</f>
        <v>21.445600986904751</v>
      </c>
      <c r="U1284" s="1876">
        <f>U1283+(K1284-U1283)/42</f>
        <v>20.773779790502616</v>
      </c>
      <c r="V1284" s="1876">
        <f t="shared" si="78"/>
        <v>1.809370016117871</v>
      </c>
      <c r="W1284" s="1954">
        <f t="shared" si="77"/>
        <v>1.0323398631918337</v>
      </c>
    </row>
    <row r="1285" spans="2:23" ht="15" x14ac:dyDescent="0.2">
      <c r="B1285" s="1957" t="s">
        <v>20</v>
      </c>
      <c r="C1285" s="1944">
        <v>44373</v>
      </c>
      <c r="D1285" s="1876"/>
      <c r="E1285" s="2189"/>
      <c r="F1285" s="1879"/>
      <c r="G1285" s="1945"/>
      <c r="H1285" s="1946" t="str">
        <f>IFERROR(VLOOKUP(F1285,[1]Trainingsarten!$A$9:$K$84,10,FALSE),"")</f>
        <v/>
      </c>
      <c r="I1285" s="1947" t="str">
        <f t="shared" si="76"/>
        <v/>
      </c>
      <c r="J1285" s="1948"/>
      <c r="K1285" s="1949" t="str">
        <f>IFERROR(VLOOKUP(F1285,[1]Trainingsarten!$A$9:$K$84,11,FALSE),"0")</f>
        <v>0</v>
      </c>
      <c r="L1285" s="1950"/>
      <c r="M1285" s="1948"/>
      <c r="N1285" s="1816" t="str">
        <f>IFERROR((L1285/67)/(1/(I1285*24)/3.6),"")</f>
        <v/>
      </c>
      <c r="O1285" s="2402"/>
      <c r="P1285" s="1951" t="str">
        <f>IFERROR(VLOOKUP(F1285,[1]Trainingsarten!$A$9:$N$84,12,FALSE),"")</f>
        <v/>
      </c>
      <c r="Q1285" s="1952" t="s">
        <v>14</v>
      </c>
      <c r="R1285" s="1953" t="str">
        <f>IFERROR(VLOOKUP(F1285,[1]Trainingsarten!$A$9:$N$84,14,FALSE),"")</f>
        <v/>
      </c>
      <c r="S1285" s="1877" t="str">
        <f>IFERROR(L1285/J1285,"")</f>
        <v/>
      </c>
      <c r="T1285" s="1876">
        <f>T1284+(K1285-T1284)/7</f>
        <v>18.381943703061214</v>
      </c>
      <c r="U1285" s="1876">
        <f>U1284+(K1285-U1284)/42</f>
        <v>20.279165985966838</v>
      </c>
      <c r="V1285" s="1876">
        <f t="shared" si="78"/>
        <v>-0.671821196402135</v>
      </c>
      <c r="W1285" s="1954">
        <f t="shared" si="77"/>
        <v>0.90644475792453694</v>
      </c>
    </row>
    <row r="1286" spans="2:23" ht="16" thickBot="1" x14ac:dyDescent="0.25">
      <c r="B1286" s="1958">
        <f>AVERAGE(W1280:W1286)</f>
        <v>0.90743368116785983</v>
      </c>
      <c r="C1286" s="1968">
        <v>44374</v>
      </c>
      <c r="D1286" s="1818"/>
      <c r="E1286" s="2180"/>
      <c r="F1286" s="1846"/>
      <c r="G1286" s="1969"/>
      <c r="H1286" s="1970" t="str">
        <f>IFERROR(VLOOKUP(F1286,[1]Trainingsarten!$A$9:$K$84,10,FALSE),"")</f>
        <v/>
      </c>
      <c r="I1286" s="1971" t="str">
        <f t="shared" si="76"/>
        <v/>
      </c>
      <c r="J1286" s="1862"/>
      <c r="K1286" s="1972" t="str">
        <f>IFERROR(VLOOKUP(F1286,[1]Trainingsarten!$A$9:$K$84,11,FALSE),"0")</f>
        <v>0</v>
      </c>
      <c r="L1286" s="1973"/>
      <c r="M1286" s="1862"/>
      <c r="N1286" s="1826" t="str">
        <f>IFERROR((L1286/67)/(1/(I1286*24)/3.6),"")</f>
        <v/>
      </c>
      <c r="O1286" s="2404"/>
      <c r="P1286" s="1974" t="str">
        <f>IFERROR(VLOOKUP(F1286,[1]Trainingsarten!$A$9:$N$84,12,FALSE),"")</f>
        <v/>
      </c>
      <c r="Q1286" s="1975" t="s">
        <v>14</v>
      </c>
      <c r="R1286" s="1976" t="str">
        <f>IFERROR(VLOOKUP(F1286,[1]Trainingsarten!$A$9:$N$84,14,FALSE),"")</f>
        <v/>
      </c>
      <c r="S1286" s="1827" t="str">
        <f>IFERROR(L1286/J1286,"")</f>
        <v/>
      </c>
      <c r="T1286" s="1818">
        <f>T1285+(K1286-T1285)/7</f>
        <v>15.755951745481042</v>
      </c>
      <c r="U1286" s="1818">
        <f>U1285+(K1286-U1285)/42</f>
        <v>19.796328700586674</v>
      </c>
      <c r="V1286" s="1818">
        <f t="shared" si="78"/>
        <v>1.8972222829056236</v>
      </c>
      <c r="W1286" s="1977">
        <f t="shared" si="77"/>
        <v>0.79590271427520332</v>
      </c>
    </row>
    <row r="1287" spans="2:23" ht="16" thickBot="1" x14ac:dyDescent="0.25">
      <c r="B1287" s="1742">
        <f>B1280+1</f>
        <v>26</v>
      </c>
      <c r="C1287" s="1978">
        <v>44375</v>
      </c>
      <c r="D1287" s="50"/>
      <c r="E1287" s="2101"/>
      <c r="F1287" s="1936"/>
      <c r="G1287" s="1979"/>
      <c r="H1287" s="1980" t="str">
        <f>IFERROR(VLOOKUP(F1287,[1]Trainingsarten!$A$9:$K$84,10,FALSE),"")</f>
        <v/>
      </c>
      <c r="I1287" s="1981" t="str">
        <f t="shared" si="76"/>
        <v/>
      </c>
      <c r="J1287" s="506"/>
      <c r="K1287" s="1982" t="str">
        <f>IFERROR(VLOOKUP(F1287,[1]Trainingsarten!$A$9:$K$84,11,FALSE),"0")</f>
        <v>0</v>
      </c>
      <c r="L1287" s="1983"/>
      <c r="M1287" s="506"/>
      <c r="N1287" s="59" t="str">
        <f>IFERROR((L1287/67)/(1/(I1287*24)/3.6),"")</f>
        <v/>
      </c>
      <c r="O1287" s="2405"/>
      <c r="P1287" s="319" t="str">
        <f>IFERROR(VLOOKUP(F1287,[1]Trainingsarten!$A$9:$N$84,12,FALSE),"")</f>
        <v/>
      </c>
      <c r="Q1287" s="61" t="s">
        <v>14</v>
      </c>
      <c r="R1287" s="1984" t="str">
        <f>IFERROR(VLOOKUP(F1287,[1]Trainingsarten!$A$9:$N$84,14,FALSE),"")</f>
        <v/>
      </c>
      <c r="S1287" s="1898" t="str">
        <f>IFERROR(L1287/J1287,"")</f>
        <v/>
      </c>
      <c r="T1287" s="50">
        <f>T1286+(K1287-T1286)/7</f>
        <v>13.505101496126606</v>
      </c>
      <c r="U1287" s="50">
        <f>U1286+(K1287-U1286)/42</f>
        <v>19.324987541048895</v>
      </c>
      <c r="V1287" s="50">
        <f t="shared" si="78"/>
        <v>4.0403769551056321</v>
      </c>
      <c r="W1287" s="322">
        <f t="shared" si="77"/>
        <v>0.698841407656276</v>
      </c>
    </row>
    <row r="1288" spans="2:23" ht="15" x14ac:dyDescent="0.2">
      <c r="B1288" s="1759" t="s">
        <v>19</v>
      </c>
      <c r="C1288" s="1944">
        <v>44376</v>
      </c>
      <c r="D1288" s="1876"/>
      <c r="E1288" s="2189"/>
      <c r="F1288" s="1879"/>
      <c r="G1288" s="1945"/>
      <c r="H1288" s="1946" t="str">
        <f>IFERROR(VLOOKUP(F1288,[1]Trainingsarten!$A$9:$K$84,10,FALSE),"")</f>
        <v/>
      </c>
      <c r="I1288" s="1947" t="str">
        <f t="shared" si="76"/>
        <v/>
      </c>
      <c r="J1288" s="1948"/>
      <c r="K1288" s="1949" t="str">
        <f>IFERROR(VLOOKUP(F1288,[1]Trainingsarten!$A$9:$K$84,11,FALSE),"0")</f>
        <v>0</v>
      </c>
      <c r="L1288" s="1950"/>
      <c r="M1288" s="1948"/>
      <c r="N1288" s="1816" t="str">
        <f>IFERROR((L1288/67)/(1/(I1288*24)/3.6),"")</f>
        <v/>
      </c>
      <c r="O1288" s="2402"/>
      <c r="P1288" s="1951" t="str">
        <f>IFERROR(VLOOKUP(F1288,[1]Trainingsarten!$A$9:$N$84,12,FALSE),"")</f>
        <v/>
      </c>
      <c r="Q1288" s="1952" t="s">
        <v>14</v>
      </c>
      <c r="R1288" s="1953" t="str">
        <f>IFERROR(VLOOKUP(F1288,[1]Trainingsarten!$A$9:$N$84,14,FALSE),"")</f>
        <v/>
      </c>
      <c r="S1288" s="1877" t="str">
        <f>IFERROR(L1288/J1288,"")</f>
        <v/>
      </c>
      <c r="T1288" s="1876">
        <f>T1287+(K1288-T1287)/7</f>
        <v>11.575801282394234</v>
      </c>
      <c r="U1288" s="1876">
        <f>U1287+(K1288-U1287)/42</f>
        <v>18.86486879007154</v>
      </c>
      <c r="V1288" s="1876">
        <f t="shared" si="78"/>
        <v>5.8198860449222884</v>
      </c>
      <c r="W1288" s="1954">
        <f t="shared" si="77"/>
        <v>0.61361684574697406</v>
      </c>
    </row>
    <row r="1289" spans="2:23" ht="16" thickBot="1" x14ac:dyDescent="0.25">
      <c r="B1289" s="24">
        <f>SUM(H1287:H1293)</f>
        <v>6.14</v>
      </c>
      <c r="C1289" s="1944">
        <v>44377</v>
      </c>
      <c r="D1289" s="1876">
        <v>77</v>
      </c>
      <c r="E1289" s="2189" t="s">
        <v>33</v>
      </c>
      <c r="F1289" s="1994" t="s">
        <v>282</v>
      </c>
      <c r="G1289" s="1945">
        <v>2.5416666666666667E-2</v>
      </c>
      <c r="H1289" s="1946">
        <v>6.14</v>
      </c>
      <c r="I1289" s="1947">
        <f t="shared" si="76"/>
        <v>4.1395222584147667E-3</v>
      </c>
      <c r="J1289" s="1948">
        <v>146</v>
      </c>
      <c r="K1289" s="1949">
        <v>35</v>
      </c>
      <c r="L1289" s="1950">
        <v>198</v>
      </c>
      <c r="M1289" s="1948">
        <v>18</v>
      </c>
      <c r="N1289" s="1816">
        <f>IFERROR((L1289/67)/(1/(I1289*24)/3.6),"")</f>
        <v>1.05694977879333</v>
      </c>
      <c r="O1289" s="2402" t="s">
        <v>295</v>
      </c>
      <c r="P1289" s="1951">
        <f>IFERROR(VLOOKUP(F1289,[1]Trainingsarten!$A$9:$N$84,12,FALSE),"")</f>
        <v>209</v>
      </c>
      <c r="Q1289" s="1952" t="s">
        <v>14</v>
      </c>
      <c r="R1289" s="1953">
        <f>IFERROR(VLOOKUP(F1289,[1]Trainingsarten!$A$9:$N$84,14,FALSE),"")</f>
        <v>228.8</v>
      </c>
      <c r="S1289" s="1877">
        <f>IFERROR(L1289/J1289,"")</f>
        <v>1.3561643835616439</v>
      </c>
      <c r="T1289" s="1876">
        <f>T1288+(K1289-T1288)/7</f>
        <v>14.922115384909343</v>
      </c>
      <c r="U1289" s="1876">
        <f>U1288+(K1289-U1288)/42</f>
        <v>19.249038580784124</v>
      </c>
      <c r="V1289" s="1876">
        <f t="shared" si="78"/>
        <v>7.2890675076773057</v>
      </c>
      <c r="W1289" s="1954">
        <f t="shared" si="77"/>
        <v>0.77521354234313555</v>
      </c>
    </row>
    <row r="1290" spans="2:23" ht="15" x14ac:dyDescent="0.2">
      <c r="B1290" s="1955" t="s">
        <v>9</v>
      </c>
      <c r="C1290" s="1944">
        <v>44378</v>
      </c>
      <c r="D1290" s="1876"/>
      <c r="E1290" s="2189"/>
      <c r="F1290" s="1879"/>
      <c r="G1290" s="1945"/>
      <c r="H1290" s="1946" t="str">
        <f>IFERROR(VLOOKUP(F1290,[1]Trainingsarten!$A$9:$K$84,10,FALSE),"")</f>
        <v/>
      </c>
      <c r="I1290" s="1947" t="str">
        <f t="shared" si="76"/>
        <v/>
      </c>
      <c r="J1290" s="1948"/>
      <c r="K1290" s="1949" t="str">
        <f>IFERROR(VLOOKUP(F1290,[1]Trainingsarten!$A$9:$K$84,11,FALSE),"0")</f>
        <v>0</v>
      </c>
      <c r="L1290" s="1950"/>
      <c r="M1290" s="1948"/>
      <c r="N1290" s="1816" t="str">
        <f>IFERROR((L1290/67)/(1/(I1290*24)/3.6),"")</f>
        <v/>
      </c>
      <c r="O1290" s="2402"/>
      <c r="P1290" s="1951" t="str">
        <f>IFERROR(VLOOKUP(F1290,[1]Trainingsarten!$A$9:$N$84,12,FALSE),"")</f>
        <v/>
      </c>
      <c r="Q1290" s="1952" t="s">
        <v>14</v>
      </c>
      <c r="R1290" s="1953" t="str">
        <f>IFERROR(VLOOKUP(F1290,[1]Trainingsarten!$A$9:$N$84,14,FALSE),"")</f>
        <v/>
      </c>
      <c r="S1290" s="1877" t="str">
        <f>IFERROR(L1290/J1290,"")</f>
        <v/>
      </c>
      <c r="T1290" s="1876">
        <f>T1289+(K1290-T1289)/7</f>
        <v>12.790384615636579</v>
      </c>
      <c r="U1290" s="1876">
        <f>U1289+(K1290-U1289)/42</f>
        <v>18.790728138384502</v>
      </c>
      <c r="V1290" s="1876">
        <f t="shared" si="78"/>
        <v>4.3269231958747802</v>
      </c>
      <c r="W1290" s="1954">
        <f t="shared" si="77"/>
        <v>0.68067530547202149</v>
      </c>
    </row>
    <row r="1291" spans="2:23" ht="16" thickBot="1" x14ac:dyDescent="0.25">
      <c r="B1291" s="1956">
        <f>SUM(K1287:K1293)</f>
        <v>35</v>
      </c>
      <c r="C1291" s="1944">
        <v>44379</v>
      </c>
      <c r="D1291" s="1876"/>
      <c r="E1291" s="2189"/>
      <c r="F1291" s="1879"/>
      <c r="G1291" s="1945"/>
      <c r="H1291" s="1946" t="str">
        <f>IFERROR(VLOOKUP(F1291,[1]Trainingsarten!$A$9:$K$84,10,FALSE),"")</f>
        <v/>
      </c>
      <c r="I1291" s="1947" t="str">
        <f t="shared" si="76"/>
        <v/>
      </c>
      <c r="J1291" s="1948"/>
      <c r="K1291" s="1949" t="str">
        <f>IFERROR(VLOOKUP(F1291,[1]Trainingsarten!$A$9:$K$84,11,FALSE),"0")</f>
        <v>0</v>
      </c>
      <c r="L1291" s="1950"/>
      <c r="M1291" s="1948"/>
      <c r="N1291" s="1816" t="str">
        <f>IFERROR((L1291/67)/(1/(I1291*24)/3.6),"")</f>
        <v/>
      </c>
      <c r="O1291" s="2402"/>
      <c r="P1291" s="1951" t="str">
        <f>IFERROR(VLOOKUP(F1291,[1]Trainingsarten!$A$9:$N$84,12,FALSE),"")</f>
        <v/>
      </c>
      <c r="Q1291" s="1952" t="s">
        <v>14</v>
      </c>
      <c r="R1291" s="1953" t="str">
        <f>IFERROR(VLOOKUP(F1291,[1]Trainingsarten!$A$9:$N$84,14,FALSE),"")</f>
        <v/>
      </c>
      <c r="S1291" s="1877" t="str">
        <f>IFERROR(L1291/J1291,"")</f>
        <v/>
      </c>
      <c r="T1291" s="1876">
        <f>T1290+(K1291-T1290)/7</f>
        <v>10.963186813402782</v>
      </c>
      <c r="U1291" s="1876">
        <f>U1290+(K1291-U1290)/42</f>
        <v>18.343329849375348</v>
      </c>
      <c r="V1291" s="1876">
        <f t="shared" si="78"/>
        <v>6.0003435227479223</v>
      </c>
      <c r="W1291" s="1954">
        <f t="shared" si="77"/>
        <v>0.59766612187787238</v>
      </c>
    </row>
    <row r="1292" spans="2:23" ht="15" x14ac:dyDescent="0.2">
      <c r="B1292" s="1957" t="s">
        <v>20</v>
      </c>
      <c r="C1292" s="1944">
        <v>44380</v>
      </c>
      <c r="D1292" s="1876"/>
      <c r="E1292" s="2189"/>
      <c r="F1292" s="1879"/>
      <c r="G1292" s="1945"/>
      <c r="H1292" s="1946" t="str">
        <f>IFERROR(VLOOKUP(F1292,[1]Trainingsarten!$A$9:$K$84,10,FALSE),"")</f>
        <v/>
      </c>
      <c r="I1292" s="1947" t="str">
        <f t="shared" ref="I1292:I1355" si="79">IFERROR(G1292/H1292,"")</f>
        <v/>
      </c>
      <c r="J1292" s="1948"/>
      <c r="K1292" s="1949" t="str">
        <f>IFERROR(VLOOKUP(F1292,[1]Trainingsarten!$A$9:$K$84,11,FALSE),"0")</f>
        <v>0</v>
      </c>
      <c r="L1292" s="1950"/>
      <c r="M1292" s="1948"/>
      <c r="N1292" s="1816" t="str">
        <f>IFERROR((L1292/67)/(1/(I1292*24)/3.6),"")</f>
        <v/>
      </c>
      <c r="O1292" s="2402"/>
      <c r="P1292" s="1951" t="str">
        <f>IFERROR(VLOOKUP(F1292,[1]Trainingsarten!$A$9:$N$84,12,FALSE),"")</f>
        <v/>
      </c>
      <c r="Q1292" s="1952" t="s">
        <v>14</v>
      </c>
      <c r="R1292" s="1953" t="str">
        <f>IFERROR(VLOOKUP(F1292,[1]Trainingsarten!$A$9:$N$84,14,FALSE),"")</f>
        <v/>
      </c>
      <c r="S1292" s="1877" t="str">
        <f>IFERROR(L1292/J1292,"")</f>
        <v/>
      </c>
      <c r="T1292" s="1876">
        <f>T1291+(K1292-T1291)/7</f>
        <v>9.3970172686309557</v>
      </c>
      <c r="U1292" s="1876">
        <f>U1291+(K1292-U1291)/42</f>
        <v>17.906583900580696</v>
      </c>
      <c r="V1292" s="1876">
        <f t="shared" si="78"/>
        <v>7.3801430359725657</v>
      </c>
      <c r="W1292" s="1954">
        <f t="shared" si="77"/>
        <v>0.5247800094537417</v>
      </c>
    </row>
    <row r="1293" spans="2:23" ht="16" thickBot="1" x14ac:dyDescent="0.25">
      <c r="B1293" s="1958">
        <f>AVERAGE(W1287:W1293)</f>
        <v>0.62165366855360826</v>
      </c>
      <c r="C1293" s="1959">
        <v>44381</v>
      </c>
      <c r="D1293" s="1885"/>
      <c r="E1293" s="2135"/>
      <c r="F1293" s="1846"/>
      <c r="G1293" s="1995"/>
      <c r="H1293" s="1962" t="str">
        <f>IFERROR(VLOOKUP(F1293,[1]Trainingsarten!$A$9:$K$84,10,FALSE),"")</f>
        <v/>
      </c>
      <c r="I1293" s="1963" t="str">
        <f t="shared" si="79"/>
        <v/>
      </c>
      <c r="J1293" s="1964"/>
      <c r="K1293" s="1965" t="str">
        <f>IFERROR(VLOOKUP(F1293,[1]Trainingsarten!$A$9:$K$84,11,FALSE),"0")</f>
        <v>0</v>
      </c>
      <c r="L1293" s="1859"/>
      <c r="M1293" s="1964"/>
      <c r="N1293" s="1843" t="str">
        <f>IFERROR((L1293/67)/(1/(I1293*24)/3.6),"")</f>
        <v/>
      </c>
      <c r="O1293" s="2403"/>
      <c r="P1293" s="78" t="str">
        <f>IFERROR(VLOOKUP(F1293,[1]Trainingsarten!$A$9:$N$84,12,FALSE),"")</f>
        <v/>
      </c>
      <c r="Q1293" s="79" t="s">
        <v>14</v>
      </c>
      <c r="R1293" s="1966" t="str">
        <f>IFERROR(VLOOKUP(F1293,[1]Trainingsarten!$A$9:$N$84,14,FALSE),"")</f>
        <v/>
      </c>
      <c r="S1293" s="1967" t="str">
        <f>IFERROR(L1293/J1293,"")</f>
        <v/>
      </c>
      <c r="T1293" s="1885">
        <f>T1292+(K1293-T1292)/7</f>
        <v>8.0545862302551043</v>
      </c>
      <c r="U1293" s="1885">
        <f>U1292+(K1293-U1292)/42</f>
        <v>17.480236664852583</v>
      </c>
      <c r="V1293" s="1885">
        <f t="shared" si="78"/>
        <v>8.5095666319497401</v>
      </c>
      <c r="W1293" s="82">
        <f t="shared" si="77"/>
        <v>0.46078244732523654</v>
      </c>
    </row>
    <row r="1294" spans="2:23" ht="16" thickBot="1" x14ac:dyDescent="0.25">
      <c r="B1294" s="1742">
        <f>B1287+1</f>
        <v>27</v>
      </c>
      <c r="C1294" s="1935">
        <v>44382</v>
      </c>
      <c r="D1294" s="1744"/>
      <c r="E1294" s="2197"/>
      <c r="F1294" s="1936"/>
      <c r="G1294" s="1996"/>
      <c r="H1294" s="1938" t="str">
        <f>IFERROR(VLOOKUP(F1294,[1]Trainingsarten!$A$9:$K$84,10,FALSE),"")</f>
        <v/>
      </c>
      <c r="I1294" s="1939" t="str">
        <f t="shared" si="79"/>
        <v/>
      </c>
      <c r="J1294" s="1940"/>
      <c r="K1294" s="1941" t="str">
        <f>IFERROR(VLOOKUP(F1294,[1]Trainingsarten!$A$9:$K$84,11,FALSE),"0")</f>
        <v>0</v>
      </c>
      <c r="L1294" s="1942"/>
      <c r="M1294" s="1940"/>
      <c r="N1294" s="1753" t="str">
        <f>IFERROR((L1294/67)/(1/(I1294*24)/3.6),"")</f>
        <v/>
      </c>
      <c r="O1294" s="2401"/>
      <c r="P1294" s="1754" t="str">
        <f>IFERROR(VLOOKUP(F1294,[1]Trainingsarten!$A$9:$N$84,12,FALSE),"")</f>
        <v/>
      </c>
      <c r="Q1294" s="1755" t="s">
        <v>14</v>
      </c>
      <c r="R1294" s="1943" t="str">
        <f>IFERROR(VLOOKUP(F1294,[1]Trainingsarten!$A$9:$N$84,14,FALSE),"")</f>
        <v/>
      </c>
      <c r="S1294" s="1756" t="str">
        <f>IFERROR(L1294/J1294,"")</f>
        <v/>
      </c>
      <c r="T1294" s="1744">
        <f>T1293+(K1294-T1293)/7</f>
        <v>6.9039310545043753</v>
      </c>
      <c r="U1294" s="1744">
        <f>U1293+(K1294-U1293)/42</f>
        <v>17.064040553784665</v>
      </c>
      <c r="V1294" s="1744">
        <f t="shared" si="78"/>
        <v>9.425650434597479</v>
      </c>
      <c r="W1294" s="1927">
        <f t="shared" si="77"/>
        <v>0.40458946594411016</v>
      </c>
    </row>
    <row r="1295" spans="2:23" ht="15" x14ac:dyDescent="0.2">
      <c r="B1295" s="1759" t="s">
        <v>19</v>
      </c>
      <c r="C1295" s="1944">
        <v>44383</v>
      </c>
      <c r="D1295" s="1876"/>
      <c r="E1295" s="2190"/>
      <c r="F1295" s="1879"/>
      <c r="G1295" s="1997"/>
      <c r="H1295" s="1946" t="str">
        <f>IFERROR(VLOOKUP(F1295,[1]Trainingsarten!$A$9:$K$84,10,FALSE),"")</f>
        <v/>
      </c>
      <c r="I1295" s="1947" t="str">
        <f t="shared" si="79"/>
        <v/>
      </c>
      <c r="J1295" s="1948"/>
      <c r="K1295" s="1949" t="str">
        <f>IFERROR(VLOOKUP(F1295,[1]Trainingsarten!$A$9:$K$84,11,FALSE),"0")</f>
        <v>0</v>
      </c>
      <c r="L1295" s="1950"/>
      <c r="M1295" s="1948"/>
      <c r="N1295" s="1816" t="str">
        <f>IFERROR((L1295/67)/(1/(I1295*24)/3.6),"")</f>
        <v/>
      </c>
      <c r="O1295" s="2402"/>
      <c r="P1295" s="1951" t="str">
        <f>IFERROR(VLOOKUP(F1295,[1]Trainingsarten!$A$9:$N$84,12,FALSE),"")</f>
        <v/>
      </c>
      <c r="Q1295" s="1952" t="s">
        <v>14</v>
      </c>
      <c r="R1295" s="1953" t="str">
        <f>IFERROR(VLOOKUP(F1295,[1]Trainingsarten!$A$9:$N$84,14,FALSE),"")</f>
        <v/>
      </c>
      <c r="S1295" s="1877" t="str">
        <f>IFERROR(L1295/J1295,"")</f>
        <v/>
      </c>
      <c r="T1295" s="1876">
        <f>T1294+(K1295-T1294)/7</f>
        <v>5.9176551895751786</v>
      </c>
      <c r="U1295" s="1876">
        <f>U1294+(K1295-U1294)/42</f>
        <v>16.657753873932649</v>
      </c>
      <c r="V1295" s="1876">
        <f t="shared" si="78"/>
        <v>10.160109499280289</v>
      </c>
      <c r="W1295" s="1954">
        <f t="shared" si="77"/>
        <v>0.35524928717043819</v>
      </c>
    </row>
    <row r="1296" spans="2:23" ht="16" thickBot="1" x14ac:dyDescent="0.25">
      <c r="B1296" s="24">
        <f>SUM(H1294:H1300)</f>
        <v>8.32</v>
      </c>
      <c r="C1296" s="1944">
        <v>44384</v>
      </c>
      <c r="D1296" s="1876"/>
      <c r="E1296" s="2190"/>
      <c r="F1296" s="1879"/>
      <c r="G1296" s="1997"/>
      <c r="H1296" s="1946" t="str">
        <f>IFERROR(VLOOKUP(F1296,[1]Trainingsarten!$A$9:$K$84,10,FALSE),"")</f>
        <v/>
      </c>
      <c r="I1296" s="1947" t="str">
        <f t="shared" si="79"/>
        <v/>
      </c>
      <c r="J1296" s="1948"/>
      <c r="K1296" s="1949" t="str">
        <f>IFERROR(VLOOKUP(F1296,[1]Trainingsarten!$A$9:$K$84,11,FALSE),"0")</f>
        <v>0</v>
      </c>
      <c r="L1296" s="1950"/>
      <c r="M1296" s="1948"/>
      <c r="N1296" s="1816" t="str">
        <f>IFERROR((L1296/67)/(1/(I1296*24)/3.6),"")</f>
        <v/>
      </c>
      <c r="O1296" s="2402"/>
      <c r="P1296" s="1951" t="str">
        <f>IFERROR(VLOOKUP(F1296,[1]Trainingsarten!$A$9:$N$84,12,FALSE),"")</f>
        <v/>
      </c>
      <c r="Q1296" s="1952" t="s">
        <v>14</v>
      </c>
      <c r="R1296" s="1953" t="str">
        <f>IFERROR(VLOOKUP(F1296,[1]Trainingsarten!$A$9:$N$84,14,FALSE),"")</f>
        <v/>
      </c>
      <c r="S1296" s="1877" t="str">
        <f>IFERROR(L1296/J1296,"")</f>
        <v/>
      </c>
      <c r="T1296" s="1876">
        <f>T1295+(K1296-T1295)/7</f>
        <v>5.0722758767787246</v>
      </c>
      <c r="U1296" s="1876">
        <f>U1295+(K1296-U1295)/42</f>
        <v>16.261140686458063</v>
      </c>
      <c r="V1296" s="1876">
        <f t="shared" si="78"/>
        <v>10.74009868435747</v>
      </c>
      <c r="W1296" s="1954">
        <f t="shared" si="77"/>
        <v>0.31192620336916521</v>
      </c>
    </row>
    <row r="1297" spans="2:23" ht="15" x14ac:dyDescent="0.2">
      <c r="B1297" s="1955" t="s">
        <v>9</v>
      </c>
      <c r="C1297" s="1944">
        <v>44385</v>
      </c>
      <c r="D1297" s="1876"/>
      <c r="E1297" s="2190"/>
      <c r="F1297" s="1879"/>
      <c r="G1297" s="1997"/>
      <c r="H1297" s="1946" t="str">
        <f>IFERROR(VLOOKUP(F1297,[1]Trainingsarten!$A$9:$K$84,10,FALSE),"")</f>
        <v/>
      </c>
      <c r="I1297" s="1947" t="str">
        <f t="shared" si="79"/>
        <v/>
      </c>
      <c r="J1297" s="1948"/>
      <c r="K1297" s="1949" t="str">
        <f>IFERROR(VLOOKUP(F1297,[1]Trainingsarten!$A$9:$K$84,11,FALSE),"0")</f>
        <v>0</v>
      </c>
      <c r="L1297" s="1950"/>
      <c r="M1297" s="1948"/>
      <c r="N1297" s="1816" t="str">
        <f>IFERROR((L1297/67)/(1/(I1297*24)/3.6),"")</f>
        <v/>
      </c>
      <c r="O1297" s="2402"/>
      <c r="P1297" s="1951" t="str">
        <f>IFERROR(VLOOKUP(F1297,[1]Trainingsarten!$A$9:$N$84,12,FALSE),"")</f>
        <v/>
      </c>
      <c r="Q1297" s="1952" t="s">
        <v>14</v>
      </c>
      <c r="R1297" s="1953" t="str">
        <f>IFERROR(VLOOKUP(F1297,[1]Trainingsarten!$A$9:$N$84,14,FALSE),"")</f>
        <v/>
      </c>
      <c r="S1297" s="1877" t="str">
        <f>IFERROR(L1297/J1297,"")</f>
        <v/>
      </c>
      <c r="T1297" s="1876">
        <f>T1296+(K1297-T1296)/7</f>
        <v>4.3476650372389072</v>
      </c>
      <c r="U1297" s="1876">
        <f>U1296+(K1297-U1296)/42</f>
        <v>15.873970670113824</v>
      </c>
      <c r="V1297" s="1876">
        <f t="shared" si="78"/>
        <v>11.188864809679337</v>
      </c>
      <c r="W1297" s="1954">
        <f t="shared" si="77"/>
        <v>0.27388642247048656</v>
      </c>
    </row>
    <row r="1298" spans="2:23" ht="16" thickBot="1" x14ac:dyDescent="0.25">
      <c r="B1298" s="1956">
        <f>SUM(K1294:K1300)</f>
        <v>44</v>
      </c>
      <c r="C1298" s="1944">
        <v>44386</v>
      </c>
      <c r="D1298" s="1876">
        <v>78</v>
      </c>
      <c r="E1298" s="2190" t="s">
        <v>33</v>
      </c>
      <c r="F1298" s="1879" t="s">
        <v>270</v>
      </c>
      <c r="G1298" s="1997">
        <v>3.6099537037037034E-2</v>
      </c>
      <c r="H1298" s="1946">
        <v>8.32</v>
      </c>
      <c r="I1298" s="1947">
        <f t="shared" si="79"/>
        <v>4.3388866631054127E-3</v>
      </c>
      <c r="J1298" s="1948">
        <v>134</v>
      </c>
      <c r="K1298" s="1949">
        <v>44</v>
      </c>
      <c r="L1298" s="1950">
        <v>188</v>
      </c>
      <c r="M1298" s="1948">
        <v>23</v>
      </c>
      <c r="N1298" s="1816">
        <f>IFERROR((L1298/67)/(1/(I1298*24)/3.6),"")</f>
        <v>1.0519015499425948</v>
      </c>
      <c r="O1298" s="2402" t="s">
        <v>295</v>
      </c>
      <c r="P1298" s="1951">
        <f>IFERROR(VLOOKUP(F1298,[1]Trainingsarten!$A$9:$N$84,12,FALSE),"")</f>
        <v>209</v>
      </c>
      <c r="Q1298" s="1952" t="s">
        <v>14</v>
      </c>
      <c r="R1298" s="1953">
        <f>IFERROR(VLOOKUP(F1298,[1]Trainingsarten!$A$9:$N$84,14,FALSE),"")</f>
        <v>228.8</v>
      </c>
      <c r="S1298" s="1877">
        <f>IFERROR(L1298/J1298,"")</f>
        <v>1.4029850746268657</v>
      </c>
      <c r="T1298" s="1876">
        <f>T1297+(K1298-T1297)/7</f>
        <v>10.012284317633348</v>
      </c>
      <c r="U1298" s="1876">
        <f>U1297+(K1298-U1297)/42</f>
        <v>16.543638035111115</v>
      </c>
      <c r="V1298" s="1876">
        <f t="shared" si="78"/>
        <v>11.526305632874916</v>
      </c>
      <c r="W1298" s="1954">
        <f t="shared" si="77"/>
        <v>0.60520450800385883</v>
      </c>
    </row>
    <row r="1299" spans="2:23" ht="15" x14ac:dyDescent="0.2">
      <c r="B1299" s="1957" t="s">
        <v>20</v>
      </c>
      <c r="C1299" s="1944">
        <v>44387</v>
      </c>
      <c r="D1299" s="1876"/>
      <c r="E1299" s="2190"/>
      <c r="F1299" s="1879"/>
      <c r="G1299" s="1997"/>
      <c r="H1299" s="1946" t="str">
        <f>IFERROR(VLOOKUP(F1299,[1]Trainingsarten!$A$9:$K$84,10,FALSE),"")</f>
        <v/>
      </c>
      <c r="I1299" s="1947" t="str">
        <f t="shared" si="79"/>
        <v/>
      </c>
      <c r="J1299" s="1948"/>
      <c r="K1299" s="1949" t="str">
        <f>IFERROR(VLOOKUP(F1299,[1]Trainingsarten!$A$9:$K$84,11,FALSE),"0")</f>
        <v>0</v>
      </c>
      <c r="L1299" s="1950"/>
      <c r="M1299" s="1948"/>
      <c r="N1299" s="1816" t="str">
        <f>IFERROR((L1299/67)/(1/(I1299*24)/3.6),"")</f>
        <v/>
      </c>
      <c r="O1299" s="2402"/>
      <c r="P1299" s="1951" t="str">
        <f>IFERROR(VLOOKUP(F1299,[1]Trainingsarten!$A$9:$N$84,12,FALSE),"")</f>
        <v/>
      </c>
      <c r="Q1299" s="1952" t="s">
        <v>14</v>
      </c>
      <c r="R1299" s="1953" t="str">
        <f>IFERROR(VLOOKUP(F1299,[1]Trainingsarten!$A$9:$N$84,14,FALSE),"")</f>
        <v/>
      </c>
      <c r="S1299" s="1877" t="str">
        <f>IFERROR(L1299/J1299,"")</f>
        <v/>
      </c>
      <c r="T1299" s="1876">
        <f>T1298+(K1299-T1298)/7</f>
        <v>8.5819579865428697</v>
      </c>
      <c r="U1299" s="1876">
        <f>U1298+(K1299-U1298)/42</f>
        <v>16.149741891417992</v>
      </c>
      <c r="V1299" s="1876">
        <f t="shared" si="78"/>
        <v>6.5313537174777672</v>
      </c>
      <c r="W1299" s="1954">
        <f t="shared" si="77"/>
        <v>0.53139908019851023</v>
      </c>
    </row>
    <row r="1300" spans="2:23" ht="16" thickBot="1" x14ac:dyDescent="0.25">
      <c r="B1300" s="1958">
        <f>AVERAGE(W1294:W1300)</f>
        <v>0.4212641830681732</v>
      </c>
      <c r="C1300" s="1968">
        <v>44388</v>
      </c>
      <c r="D1300" s="1818"/>
      <c r="E1300" s="2183"/>
      <c r="F1300" s="1846"/>
      <c r="G1300" s="1998"/>
      <c r="H1300" s="1970" t="str">
        <f>IFERROR(VLOOKUP(F1300,[1]Trainingsarten!$A$9:$K$84,10,FALSE),"")</f>
        <v/>
      </c>
      <c r="I1300" s="1971" t="str">
        <f t="shared" si="79"/>
        <v/>
      </c>
      <c r="J1300" s="1862"/>
      <c r="K1300" s="1972" t="str">
        <f>IFERROR(VLOOKUP(F1300,[1]Trainingsarten!$A$9:$K$84,11,FALSE),"0")</f>
        <v>0</v>
      </c>
      <c r="L1300" s="1973"/>
      <c r="M1300" s="1862"/>
      <c r="N1300" s="1826" t="str">
        <f>IFERROR((L1300/67)/(1/(I1300*24)/3.6),"")</f>
        <v/>
      </c>
      <c r="O1300" s="2404"/>
      <c r="P1300" s="1974" t="str">
        <f>IFERROR(VLOOKUP(F1300,[1]Trainingsarten!$A$9:$N$84,12,FALSE),"")</f>
        <v/>
      </c>
      <c r="Q1300" s="1975" t="s">
        <v>14</v>
      </c>
      <c r="R1300" s="1976" t="str">
        <f>IFERROR(VLOOKUP(F1300,[1]Trainingsarten!$A$9:$N$84,14,FALSE),"")</f>
        <v/>
      </c>
      <c r="S1300" s="1827" t="str">
        <f>IFERROR(L1300/J1300,"")</f>
        <v/>
      </c>
      <c r="T1300" s="1818">
        <f>T1299+(K1300-T1299)/7</f>
        <v>7.3559639884653167</v>
      </c>
      <c r="U1300" s="1818">
        <f>U1299+(K1300-U1299)/42</f>
        <v>15.765224227336612</v>
      </c>
      <c r="V1300" s="1818">
        <f t="shared" si="78"/>
        <v>7.5677839048751228</v>
      </c>
      <c r="W1300" s="1977">
        <f t="shared" si="77"/>
        <v>0.46659431432064308</v>
      </c>
    </row>
    <row r="1301" spans="2:23" ht="16" thickBot="1" x14ac:dyDescent="0.25">
      <c r="B1301" s="1742">
        <f>B1294+1</f>
        <v>28</v>
      </c>
      <c r="C1301" s="1978">
        <v>44389</v>
      </c>
      <c r="D1301" s="50"/>
      <c r="E1301" s="2134"/>
      <c r="F1301" s="1936"/>
      <c r="G1301" s="1999"/>
      <c r="H1301" s="1980" t="str">
        <f>IFERROR(VLOOKUP(F1301,[1]Trainingsarten!$A$9:$K$84,10,FALSE),"")</f>
        <v/>
      </c>
      <c r="I1301" s="1981" t="str">
        <f t="shared" si="79"/>
        <v/>
      </c>
      <c r="J1301" s="506"/>
      <c r="K1301" s="1982" t="str">
        <f>IFERROR(VLOOKUP(F1301,[1]Trainingsarten!$A$9:$K$84,11,FALSE),"0")</f>
        <v>0</v>
      </c>
      <c r="L1301" s="1983"/>
      <c r="M1301" s="506"/>
      <c r="N1301" s="59" t="str">
        <f>IFERROR((L1301/67)/(1/(I1301*24)/3.6),"")</f>
        <v/>
      </c>
      <c r="O1301" s="2405"/>
      <c r="P1301" s="319" t="str">
        <f>IFERROR(VLOOKUP(F1301,[1]Trainingsarten!$A$9:$N$84,12,FALSE),"")</f>
        <v/>
      </c>
      <c r="Q1301" s="61" t="s">
        <v>14</v>
      </c>
      <c r="R1301" s="1984" t="str">
        <f>IFERROR(VLOOKUP(F1301,[1]Trainingsarten!$A$9:$N$84,14,FALSE),"")</f>
        <v/>
      </c>
      <c r="S1301" s="1898" t="str">
        <f>IFERROR(L1301/J1301,"")</f>
        <v/>
      </c>
      <c r="T1301" s="50">
        <f>T1300+(K1301-T1300)/7</f>
        <v>6.3051119901131285</v>
      </c>
      <c r="U1301" s="50">
        <f>U1300+(K1301-U1300)/42</f>
        <v>15.389861745733359</v>
      </c>
      <c r="V1301" s="50">
        <f t="shared" si="78"/>
        <v>8.409260238871294</v>
      </c>
      <c r="W1301" s="322">
        <f t="shared" si="77"/>
        <v>0.40969256867178416</v>
      </c>
    </row>
    <row r="1302" spans="2:23" ht="15" x14ac:dyDescent="0.2">
      <c r="B1302" s="1759" t="s">
        <v>19</v>
      </c>
      <c r="C1302" s="1944">
        <v>44390</v>
      </c>
      <c r="D1302" s="1876"/>
      <c r="E1302" s="2190"/>
      <c r="F1302" s="1879"/>
      <c r="G1302" s="1997"/>
      <c r="H1302" s="1946" t="str">
        <f>IFERROR(VLOOKUP(F1302,[1]Trainingsarten!$A$9:$K$84,10,FALSE),"")</f>
        <v/>
      </c>
      <c r="I1302" s="1947" t="str">
        <f t="shared" si="79"/>
        <v/>
      </c>
      <c r="J1302" s="1948"/>
      <c r="K1302" s="1949" t="str">
        <f>IFERROR(VLOOKUP(F1302,[1]Trainingsarten!$A$9:$K$84,11,FALSE),"0")</f>
        <v>0</v>
      </c>
      <c r="L1302" s="1950"/>
      <c r="M1302" s="1948"/>
      <c r="N1302" s="1816" t="str">
        <f>IFERROR((L1302/67)/(1/(I1302*24)/3.6),"")</f>
        <v/>
      </c>
      <c r="O1302" s="2402"/>
      <c r="P1302" s="1951" t="str">
        <f>IFERROR(VLOOKUP(F1302,[1]Trainingsarten!$A$9:$N$84,12,FALSE),"")</f>
        <v/>
      </c>
      <c r="Q1302" s="1952" t="s">
        <v>14</v>
      </c>
      <c r="R1302" s="1953" t="str">
        <f>IFERROR(VLOOKUP(F1302,[1]Trainingsarten!$A$9:$N$84,14,FALSE),"")</f>
        <v/>
      </c>
      <c r="S1302" s="1877" t="str">
        <f>IFERROR(L1302/J1302,"")</f>
        <v/>
      </c>
      <c r="T1302" s="1876">
        <f>T1301+(K1302-T1301)/7</f>
        <v>5.4043817058112529</v>
      </c>
      <c r="U1302" s="1876">
        <f>U1301+(K1302-U1301)/42</f>
        <v>15.023436466073042</v>
      </c>
      <c r="V1302" s="1876">
        <f t="shared" si="78"/>
        <v>9.0847497556202299</v>
      </c>
      <c r="W1302" s="1954">
        <f t="shared" si="77"/>
        <v>0.3597300602971763</v>
      </c>
    </row>
    <row r="1303" spans="2:23" ht="16" thickBot="1" x14ac:dyDescent="0.25">
      <c r="B1303" s="24">
        <f>SUM(H1301:H1307)</f>
        <v>8.01</v>
      </c>
      <c r="C1303" s="1944">
        <v>44391</v>
      </c>
      <c r="D1303" s="1876">
        <v>79</v>
      </c>
      <c r="E1303" s="2190" t="s">
        <v>281</v>
      </c>
      <c r="F1303" s="1994" t="s">
        <v>270</v>
      </c>
      <c r="G1303" s="1997">
        <v>3.3530092592592591E-2</v>
      </c>
      <c r="H1303" s="1946">
        <v>8.01</v>
      </c>
      <c r="I1303" s="1947">
        <f t="shared" si="79"/>
        <v>4.1860290377768528E-3</v>
      </c>
      <c r="J1303" s="1948">
        <v>145</v>
      </c>
      <c r="K1303" s="1949">
        <v>44</v>
      </c>
      <c r="L1303" s="1950">
        <v>197</v>
      </c>
      <c r="M1303" s="1948">
        <v>17</v>
      </c>
      <c r="N1303" s="1816">
        <f>IFERROR((L1303/67)/(1/(I1303*24)/3.6),"")</f>
        <v>1.0634263141222724</v>
      </c>
      <c r="O1303" s="2402" t="s">
        <v>303</v>
      </c>
      <c r="P1303" s="1951">
        <f>IFERROR(VLOOKUP(F1303,[1]Trainingsarten!$A$9:$N$84,12,FALSE),"")</f>
        <v>209</v>
      </c>
      <c r="Q1303" s="1952" t="s">
        <v>14</v>
      </c>
      <c r="R1303" s="1953">
        <f>IFERROR(VLOOKUP(F1303,[1]Trainingsarten!$A$9:$N$84,14,FALSE),"")</f>
        <v>228.8</v>
      </c>
      <c r="S1303" s="1877">
        <f>IFERROR(L1303/J1303,"")</f>
        <v>1.3586206896551725</v>
      </c>
      <c r="T1303" s="1876">
        <f>T1302+(K1303-T1302)/7</f>
        <v>10.918041462123931</v>
      </c>
      <c r="U1303" s="1876">
        <f>U1302+(K1303-U1302)/42</f>
        <v>15.713354645452256</v>
      </c>
      <c r="V1303" s="1876">
        <f t="shared" si="78"/>
        <v>9.6190547602617897</v>
      </c>
      <c r="W1303" s="1954">
        <f t="shared" si="77"/>
        <v>0.69482562498414813</v>
      </c>
    </row>
    <row r="1304" spans="2:23" ht="15" x14ac:dyDescent="0.2">
      <c r="B1304" s="1955" t="s">
        <v>9</v>
      </c>
      <c r="C1304" s="1944">
        <v>44392</v>
      </c>
      <c r="D1304" s="1876"/>
      <c r="E1304" s="2190"/>
      <c r="F1304" s="1879"/>
      <c r="G1304" s="1997"/>
      <c r="H1304" s="1946" t="str">
        <f>IFERROR(VLOOKUP(F1304,[1]Trainingsarten!$A$9:$K$84,10,FALSE),"")</f>
        <v/>
      </c>
      <c r="I1304" s="1947" t="str">
        <f t="shared" si="79"/>
        <v/>
      </c>
      <c r="J1304" s="1948"/>
      <c r="K1304" s="1949" t="str">
        <f>IFERROR(VLOOKUP(F1304,[1]Trainingsarten!$A$9:$K$84,11,FALSE),"0")</f>
        <v>0</v>
      </c>
      <c r="L1304" s="1950"/>
      <c r="M1304" s="1948"/>
      <c r="N1304" s="1816" t="str">
        <f>IFERROR((L1304/67)/(1/(I1304*24)/3.6),"")</f>
        <v/>
      </c>
      <c r="O1304" s="2402"/>
      <c r="P1304" s="1951" t="str">
        <f>IFERROR(VLOOKUP(F1304,[1]Trainingsarten!$A$9:$N$84,12,FALSE),"")</f>
        <v/>
      </c>
      <c r="Q1304" s="1952" t="s">
        <v>14</v>
      </c>
      <c r="R1304" s="1953" t="str">
        <f>IFERROR(VLOOKUP(F1304,[1]Trainingsarten!$A$9:$N$84,14,FALSE),"")</f>
        <v/>
      </c>
      <c r="S1304" s="1877" t="str">
        <f>IFERROR(L1304/J1304,"")</f>
        <v/>
      </c>
      <c r="T1304" s="1876">
        <f>T1303+(K1304-T1303)/7</f>
        <v>9.358321253249084</v>
      </c>
      <c r="U1304" s="1876">
        <f>U1303+(K1304-U1303)/42</f>
        <v>15.339227153893869</v>
      </c>
      <c r="V1304" s="1876">
        <f t="shared" si="78"/>
        <v>4.7953131833283251</v>
      </c>
      <c r="W1304" s="1954">
        <f t="shared" si="77"/>
        <v>0.61009079266900812</v>
      </c>
    </row>
    <row r="1305" spans="2:23" ht="16" thickBot="1" x14ac:dyDescent="0.25">
      <c r="B1305" s="1956">
        <f>SUM(K1301:K1307)</f>
        <v>44</v>
      </c>
      <c r="C1305" s="1944">
        <v>44393</v>
      </c>
      <c r="D1305" s="1876"/>
      <c r="E1305" s="2190"/>
      <c r="F1305" s="1879"/>
      <c r="G1305" s="1997"/>
      <c r="H1305" s="1946" t="str">
        <f>IFERROR(VLOOKUP(F1305,[1]Trainingsarten!$A$9:$K$84,10,FALSE),"")</f>
        <v/>
      </c>
      <c r="I1305" s="1947" t="str">
        <f t="shared" si="79"/>
        <v/>
      </c>
      <c r="J1305" s="1948"/>
      <c r="K1305" s="1949" t="str">
        <f>IFERROR(VLOOKUP(F1305,[1]Trainingsarten!$A$9:$K$84,11,FALSE),"0")</f>
        <v>0</v>
      </c>
      <c r="L1305" s="1950"/>
      <c r="M1305" s="1948"/>
      <c r="N1305" s="1816" t="str">
        <f>IFERROR((L1305/67)/(1/(I1305*24)/3.6),"")</f>
        <v/>
      </c>
      <c r="O1305" s="2402"/>
      <c r="P1305" s="1951" t="str">
        <f>IFERROR(VLOOKUP(F1305,[1]Trainingsarten!$A$9:$N$84,12,FALSE),"")</f>
        <v/>
      </c>
      <c r="Q1305" s="1952" t="s">
        <v>14</v>
      </c>
      <c r="R1305" s="1953" t="str">
        <f>IFERROR(VLOOKUP(F1305,[1]Trainingsarten!$A$9:$N$84,14,FALSE),"")</f>
        <v/>
      </c>
      <c r="S1305" s="1877" t="str">
        <f>IFERROR(L1305/J1305,"")</f>
        <v/>
      </c>
      <c r="T1305" s="1876">
        <f>T1304+(K1305-T1304)/7</f>
        <v>8.021418217070643</v>
      </c>
      <c r="U1305" s="1876">
        <f>U1304+(K1305-U1304)/42</f>
        <v>14.974007459753539</v>
      </c>
      <c r="V1305" s="1876">
        <f t="shared" si="78"/>
        <v>5.9809059006447853</v>
      </c>
      <c r="W1305" s="1954">
        <f t="shared" si="77"/>
        <v>0.53568947648986076</v>
      </c>
    </row>
    <row r="1306" spans="2:23" ht="15" x14ac:dyDescent="0.2">
      <c r="B1306" s="1957" t="s">
        <v>20</v>
      </c>
      <c r="C1306" s="1944">
        <v>44394</v>
      </c>
      <c r="D1306" s="1876"/>
      <c r="E1306" s="2190"/>
      <c r="F1306" s="1879"/>
      <c r="G1306" s="1997"/>
      <c r="H1306" s="1946" t="str">
        <f>IFERROR(VLOOKUP(F1306,[1]Trainingsarten!$A$9:$K$84,10,FALSE),"")</f>
        <v/>
      </c>
      <c r="I1306" s="1947" t="str">
        <f t="shared" si="79"/>
        <v/>
      </c>
      <c r="J1306" s="1948"/>
      <c r="K1306" s="1949" t="str">
        <f>IFERROR(VLOOKUP(F1306,[1]Trainingsarten!$A$9:$K$84,11,FALSE),"0")</f>
        <v>0</v>
      </c>
      <c r="L1306" s="1950"/>
      <c r="M1306" s="1948"/>
      <c r="N1306" s="1816" t="str">
        <f>IFERROR((L1306/67)/(1/(I1306*24)/3.6),"")</f>
        <v/>
      </c>
      <c r="O1306" s="2402"/>
      <c r="P1306" s="1951" t="str">
        <f>IFERROR(VLOOKUP(F1306,[1]Trainingsarten!$A$9:$N$84,12,FALSE),"")</f>
        <v/>
      </c>
      <c r="Q1306" s="1952" t="s">
        <v>14</v>
      </c>
      <c r="R1306" s="1953" t="str">
        <f>IFERROR(VLOOKUP(F1306,[1]Trainingsarten!$A$9:$N$84,14,FALSE),"")</f>
        <v/>
      </c>
      <c r="S1306" s="1877" t="str">
        <f>IFERROR(L1306/J1306,"")</f>
        <v/>
      </c>
      <c r="T1306" s="1876">
        <f>T1305+(K1306-T1305)/7</f>
        <v>6.8755013289176938</v>
      </c>
      <c r="U1306" s="1876">
        <f>U1305+(K1306-U1305)/42</f>
        <v>14.61748347261655</v>
      </c>
      <c r="V1306" s="1876">
        <f t="shared" si="78"/>
        <v>6.9525892426828957</v>
      </c>
      <c r="W1306" s="1954">
        <f t="shared" si="77"/>
        <v>0.47036149155207285</v>
      </c>
    </row>
    <row r="1307" spans="2:23" ht="16" thickBot="1" x14ac:dyDescent="0.25">
      <c r="B1307" s="1958">
        <f>AVERAGE(W1301:W1307)</f>
        <v>0.49905576410139613</v>
      </c>
      <c r="C1307" s="1959">
        <v>44395</v>
      </c>
      <c r="D1307" s="1885"/>
      <c r="E1307" s="2135"/>
      <c r="F1307" s="1846"/>
      <c r="G1307" s="1995"/>
      <c r="H1307" s="1962" t="str">
        <f>IFERROR(VLOOKUP(F1307,[1]Trainingsarten!$A$9:$K$84,10,FALSE),"")</f>
        <v/>
      </c>
      <c r="I1307" s="1963" t="str">
        <f t="shared" si="79"/>
        <v/>
      </c>
      <c r="J1307" s="1964"/>
      <c r="K1307" s="1965" t="str">
        <f>IFERROR(VLOOKUP(F1307,[1]Trainingsarten!$A$9:$K$84,11,FALSE),"0")</f>
        <v>0</v>
      </c>
      <c r="L1307" s="1859"/>
      <c r="M1307" s="1964"/>
      <c r="N1307" s="1843" t="str">
        <f>IFERROR((L1307/67)/(1/(I1307*24)/3.6),"")</f>
        <v/>
      </c>
      <c r="O1307" s="2403"/>
      <c r="P1307" s="78" t="str">
        <f>IFERROR(VLOOKUP(F1307,[1]Trainingsarten!$A$9:$N$84,12,FALSE),"")</f>
        <v/>
      </c>
      <c r="Q1307" s="79" t="s">
        <v>14</v>
      </c>
      <c r="R1307" s="1966" t="str">
        <f>IFERROR(VLOOKUP(F1307,[1]Trainingsarten!$A$9:$N$84,14,FALSE),"")</f>
        <v/>
      </c>
      <c r="S1307" s="1967" t="str">
        <f>IFERROR(L1307/J1307,"")</f>
        <v/>
      </c>
      <c r="T1307" s="1885">
        <f>T1306+(K1307-T1306)/7</f>
        <v>5.8932868533580232</v>
      </c>
      <c r="U1307" s="1885">
        <f>U1306+(K1307-U1306)/42</f>
        <v>14.269448151839965</v>
      </c>
      <c r="V1307" s="1885">
        <f t="shared" si="78"/>
        <v>7.7419821436988565</v>
      </c>
      <c r="W1307" s="82">
        <f t="shared" si="77"/>
        <v>0.41300033404572251</v>
      </c>
    </row>
    <row r="1308" spans="2:23" ht="16" thickBot="1" x14ac:dyDescent="0.25">
      <c r="B1308" s="1742">
        <f>B1301+1</f>
        <v>29</v>
      </c>
      <c r="C1308" s="1935">
        <v>44396</v>
      </c>
      <c r="D1308" s="1744"/>
      <c r="E1308" s="2197"/>
      <c r="F1308" s="1936"/>
      <c r="G1308" s="1996"/>
      <c r="H1308" s="1938" t="str">
        <f>IFERROR(VLOOKUP(F1308,[1]Trainingsarten!$A$9:$K$84,10,FALSE),"")</f>
        <v/>
      </c>
      <c r="I1308" s="1939" t="str">
        <f t="shared" si="79"/>
        <v/>
      </c>
      <c r="J1308" s="1940"/>
      <c r="K1308" s="1941" t="str">
        <f>IFERROR(VLOOKUP(F1308,[1]Trainingsarten!$A$9:$K$84,11,FALSE),"0")</f>
        <v>0</v>
      </c>
      <c r="L1308" s="1942"/>
      <c r="M1308" s="1940"/>
      <c r="N1308" s="1753" t="str">
        <f>IFERROR((L1308/67)/(1/(I1308*24)/3.6),"")</f>
        <v/>
      </c>
      <c r="O1308" s="2401"/>
      <c r="P1308" s="1754" t="str">
        <f>IFERROR(VLOOKUP(F1308,[1]Trainingsarten!$A$9:$N$84,12,FALSE),"")</f>
        <v/>
      </c>
      <c r="Q1308" s="1755" t="s">
        <v>14</v>
      </c>
      <c r="R1308" s="1943" t="str">
        <f>IFERROR(VLOOKUP(F1308,[1]Trainingsarten!$A$9:$N$84,14,FALSE),"")</f>
        <v/>
      </c>
      <c r="S1308" s="1756" t="str">
        <f>IFERROR(L1308/J1308,"")</f>
        <v/>
      </c>
      <c r="T1308" s="1744">
        <f>T1307+(K1308-T1307)/7</f>
        <v>5.0513887314497339</v>
      </c>
      <c r="U1308" s="1744">
        <f>U1307+(K1308-U1307)/42</f>
        <v>13.929699386319966</v>
      </c>
      <c r="V1308" s="1744">
        <f t="shared" si="78"/>
        <v>8.3761612984819429</v>
      </c>
      <c r="W1308" s="1927">
        <f t="shared" si="77"/>
        <v>0.36263443964990266</v>
      </c>
    </row>
    <row r="1309" spans="2:23" ht="15" x14ac:dyDescent="0.2">
      <c r="B1309" s="1759" t="s">
        <v>19</v>
      </c>
      <c r="C1309" s="1944">
        <v>44397</v>
      </c>
      <c r="D1309" s="1876"/>
      <c r="E1309" s="2190"/>
      <c r="F1309" s="1879"/>
      <c r="G1309" s="1997"/>
      <c r="H1309" s="1946" t="str">
        <f>IFERROR(VLOOKUP(F1309,[1]Trainingsarten!$A$9:$K$84,10,FALSE),"")</f>
        <v/>
      </c>
      <c r="I1309" s="1947" t="str">
        <f t="shared" si="79"/>
        <v/>
      </c>
      <c r="J1309" s="1948"/>
      <c r="K1309" s="1949" t="str">
        <f>IFERROR(VLOOKUP(F1309,[1]Trainingsarten!$A$9:$K$84,11,FALSE),"0")</f>
        <v>0</v>
      </c>
      <c r="L1309" s="1950"/>
      <c r="M1309" s="1948"/>
      <c r="N1309" s="1816" t="str">
        <f>IFERROR((L1309/67)/(1/(I1309*24)/3.6),"")</f>
        <v/>
      </c>
      <c r="O1309" s="2402"/>
      <c r="P1309" s="1951" t="str">
        <f>IFERROR(VLOOKUP(F1309,[1]Trainingsarten!$A$9:$N$84,12,FALSE),"")</f>
        <v/>
      </c>
      <c r="Q1309" s="1952" t="s">
        <v>14</v>
      </c>
      <c r="R1309" s="1953" t="str">
        <f>IFERROR(VLOOKUP(F1309,[1]Trainingsarten!$A$9:$N$84,14,FALSE),"")</f>
        <v/>
      </c>
      <c r="S1309" s="1877" t="str">
        <f>IFERROR(L1309/J1309,"")</f>
        <v/>
      </c>
      <c r="T1309" s="1876">
        <f>T1308+(K1309-T1308)/7</f>
        <v>4.3297617698140574</v>
      </c>
      <c r="U1309" s="1876">
        <f>U1308+(K1309-U1308)/42</f>
        <v>13.598039877121872</v>
      </c>
      <c r="V1309" s="1876">
        <f t="shared" si="78"/>
        <v>8.8783106548702317</v>
      </c>
      <c r="W1309" s="1954">
        <f t="shared" si="77"/>
        <v>0.31841072749747545</v>
      </c>
    </row>
    <row r="1310" spans="2:23" ht="16" thickBot="1" x14ac:dyDescent="0.25">
      <c r="B1310" s="24">
        <f>SUM(H1308:H1314)</f>
        <v>0</v>
      </c>
      <c r="C1310" s="1944">
        <v>44398</v>
      </c>
      <c r="D1310" s="1876"/>
      <c r="E1310" s="2190"/>
      <c r="F1310" s="1879"/>
      <c r="G1310" s="1997"/>
      <c r="H1310" s="1946" t="str">
        <f>IFERROR(VLOOKUP(F1310,[1]Trainingsarten!$A$9:$K$84,10,FALSE),"")</f>
        <v/>
      </c>
      <c r="I1310" s="1947" t="str">
        <f t="shared" si="79"/>
        <v/>
      </c>
      <c r="J1310" s="1948"/>
      <c r="K1310" s="1949" t="str">
        <f>IFERROR(VLOOKUP(F1310,[1]Trainingsarten!$A$9:$K$84,11,FALSE),"0")</f>
        <v>0</v>
      </c>
      <c r="L1310" s="1950"/>
      <c r="M1310" s="1948"/>
      <c r="N1310" s="1816" t="str">
        <f>IFERROR((L1310/67)/(1/(I1310*24)/3.6),"")</f>
        <v/>
      </c>
      <c r="O1310" s="2402"/>
      <c r="P1310" s="1951" t="str">
        <f>IFERROR(VLOOKUP(F1310,[1]Trainingsarten!$A$9:$N$84,12,FALSE),"")</f>
        <v/>
      </c>
      <c r="Q1310" s="1952" t="s">
        <v>14</v>
      </c>
      <c r="R1310" s="1953" t="str">
        <f>IFERROR(VLOOKUP(F1310,[1]Trainingsarten!$A$9:$N$84,14,FALSE),"")</f>
        <v/>
      </c>
      <c r="S1310" s="1877" t="str">
        <f>IFERROR(L1310/J1310,"")</f>
        <v/>
      </c>
      <c r="T1310" s="1876">
        <f>T1309+(K1310-T1309)/7</f>
        <v>3.7112243741263349</v>
      </c>
      <c r="U1310" s="1876">
        <f>U1309+(K1310-U1309)/42</f>
        <v>13.274277022904684</v>
      </c>
      <c r="V1310" s="1876">
        <f t="shared" si="78"/>
        <v>9.2682781073078147</v>
      </c>
      <c r="W1310" s="1954">
        <f t="shared" si="77"/>
        <v>0.27958015097339312</v>
      </c>
    </row>
    <row r="1311" spans="2:23" ht="15" x14ac:dyDescent="0.2">
      <c r="B1311" s="1955" t="s">
        <v>9</v>
      </c>
      <c r="C1311" s="1944">
        <v>44399</v>
      </c>
      <c r="D1311" s="1876"/>
      <c r="E1311" s="2190"/>
      <c r="F1311" s="1879"/>
      <c r="G1311" s="1997"/>
      <c r="H1311" s="1946" t="str">
        <f>IFERROR(VLOOKUP(F1311,[1]Trainingsarten!$A$9:$K$84,10,FALSE),"")</f>
        <v/>
      </c>
      <c r="I1311" s="1947" t="str">
        <f t="shared" si="79"/>
        <v/>
      </c>
      <c r="J1311" s="1948"/>
      <c r="K1311" s="1949" t="str">
        <f>IFERROR(VLOOKUP(F1311,[1]Trainingsarten!$A$9:$K$84,11,FALSE),"0")</f>
        <v>0</v>
      </c>
      <c r="L1311" s="1950"/>
      <c r="M1311" s="1948"/>
      <c r="N1311" s="1816" t="str">
        <f>IFERROR((L1311/67)/(1/(I1311*24)/3.6),"")</f>
        <v/>
      </c>
      <c r="O1311" s="2402"/>
      <c r="P1311" s="1951" t="str">
        <f>IFERROR(VLOOKUP(F1311,[1]Trainingsarten!$A$9:$N$84,12,FALSE),"")</f>
        <v/>
      </c>
      <c r="Q1311" s="1952" t="s">
        <v>14</v>
      </c>
      <c r="R1311" s="1953" t="str">
        <f>IFERROR(VLOOKUP(F1311,[1]Trainingsarten!$A$9:$N$84,14,FALSE),"")</f>
        <v/>
      </c>
      <c r="S1311" s="1877" t="str">
        <f>IFERROR(L1311/J1311,"")</f>
        <v/>
      </c>
      <c r="T1311" s="1876">
        <f>T1310+(K1311-T1310)/7</f>
        <v>3.1810494635368585</v>
      </c>
      <c r="U1311" s="1876">
        <f>U1310+(K1311-U1310)/42</f>
        <v>12.95822280807362</v>
      </c>
      <c r="V1311" s="1876">
        <f t="shared" si="78"/>
        <v>9.5630526487783492</v>
      </c>
      <c r="W1311" s="1954">
        <f t="shared" si="77"/>
        <v>0.2454850106107842</v>
      </c>
    </row>
    <row r="1312" spans="2:23" ht="16" thickBot="1" x14ac:dyDescent="0.25">
      <c r="B1312" s="1956">
        <f>SUM(K1308:K1314)</f>
        <v>0</v>
      </c>
      <c r="C1312" s="1944">
        <v>44400</v>
      </c>
      <c r="D1312" s="1876"/>
      <c r="E1312" s="2190"/>
      <c r="F1312" s="1879"/>
      <c r="G1312" s="1997"/>
      <c r="H1312" s="1946" t="str">
        <f>IFERROR(VLOOKUP(F1312,[1]Trainingsarten!$A$9:$K$84,10,FALSE),"")</f>
        <v/>
      </c>
      <c r="I1312" s="1947" t="str">
        <f t="shared" si="79"/>
        <v/>
      </c>
      <c r="J1312" s="1948"/>
      <c r="K1312" s="1949" t="str">
        <f>IFERROR(VLOOKUP(F1312,[1]Trainingsarten!$A$9:$K$84,11,FALSE),"0")</f>
        <v>0</v>
      </c>
      <c r="L1312" s="1950"/>
      <c r="M1312" s="1948"/>
      <c r="N1312" s="1816" t="str">
        <f>IFERROR((L1312/67)/(1/(I1312*24)/3.6),"")</f>
        <v/>
      </c>
      <c r="O1312" s="2402"/>
      <c r="P1312" s="1951" t="str">
        <f>IFERROR(VLOOKUP(F1312,[1]Trainingsarten!$A$9:$N$84,12,FALSE),"")</f>
        <v/>
      </c>
      <c r="Q1312" s="1952" t="s">
        <v>14</v>
      </c>
      <c r="R1312" s="1953" t="str">
        <f>IFERROR(VLOOKUP(F1312,[1]Trainingsarten!$A$9:$N$84,14,FALSE),"")</f>
        <v/>
      </c>
      <c r="S1312" s="1877" t="str">
        <f>IFERROR(L1312/J1312,"")</f>
        <v/>
      </c>
      <c r="T1312" s="1876">
        <f>T1311+(K1312-T1311)/7</f>
        <v>2.726613825888736</v>
      </c>
      <c r="U1312" s="1876">
        <f>U1311+(K1312-U1311)/42</f>
        <v>12.649693693595676</v>
      </c>
      <c r="V1312" s="1876">
        <f t="shared" si="78"/>
        <v>9.7771733445367612</v>
      </c>
      <c r="W1312" s="1954">
        <f t="shared" si="77"/>
        <v>0.21554781419483493</v>
      </c>
    </row>
    <row r="1313" spans="2:23" ht="15" x14ac:dyDescent="0.2">
      <c r="B1313" s="1957" t="s">
        <v>20</v>
      </c>
      <c r="C1313" s="1944">
        <v>44401</v>
      </c>
      <c r="D1313" s="1876"/>
      <c r="E1313" s="2190"/>
      <c r="F1313" s="1879"/>
      <c r="G1313" s="1997"/>
      <c r="H1313" s="1946" t="str">
        <f>IFERROR(VLOOKUP(F1313,[1]Trainingsarten!$A$9:$K$84,10,FALSE),"")</f>
        <v/>
      </c>
      <c r="I1313" s="1947" t="str">
        <f t="shared" si="79"/>
        <v/>
      </c>
      <c r="J1313" s="1948"/>
      <c r="K1313" s="1949" t="str">
        <f>IFERROR(VLOOKUP(F1313,[1]Trainingsarten!$A$9:$K$84,11,FALSE),"0")</f>
        <v>0</v>
      </c>
      <c r="L1313" s="1950"/>
      <c r="M1313" s="1948"/>
      <c r="N1313" s="1816" t="str">
        <f>IFERROR((L1313/67)/(1/(I1313*24)/3.6),"")</f>
        <v/>
      </c>
      <c r="O1313" s="2402"/>
      <c r="P1313" s="1951" t="str">
        <f>IFERROR(VLOOKUP(F1313,[1]Trainingsarten!$A$9:$N$84,12,FALSE),"")</f>
        <v/>
      </c>
      <c r="Q1313" s="1952" t="s">
        <v>14</v>
      </c>
      <c r="R1313" s="1953" t="str">
        <f>IFERROR(VLOOKUP(F1313,[1]Trainingsarten!$A$9:$N$84,14,FALSE),"")</f>
        <v/>
      </c>
      <c r="S1313" s="1877" t="str">
        <f>IFERROR(L1313/J1313,"")</f>
        <v/>
      </c>
      <c r="T1313" s="1876">
        <f>T1312+(K1313-T1312)/7</f>
        <v>2.3370975650474879</v>
      </c>
      <c r="U1313" s="1876">
        <f>U1312+(K1313-U1312)/42</f>
        <v>12.348510510414826</v>
      </c>
      <c r="V1313" s="1876">
        <f t="shared" si="78"/>
        <v>9.9230798677069405</v>
      </c>
      <c r="W1313" s="1954">
        <f t="shared" si="77"/>
        <v>0.18926149539058676</v>
      </c>
    </row>
    <row r="1314" spans="2:23" ht="16" thickBot="1" x14ac:dyDescent="0.25">
      <c r="B1314" s="1958">
        <f>AVERAGE(W1308:W1314)</f>
        <v>0.25387149479113996</v>
      </c>
      <c r="C1314" s="1968">
        <v>44402</v>
      </c>
      <c r="D1314" s="1818"/>
      <c r="E1314" s="2183"/>
      <c r="F1314" s="1846"/>
      <c r="G1314" s="1998"/>
      <c r="H1314" s="1970" t="str">
        <f>IFERROR(VLOOKUP(F1314,[1]Trainingsarten!$A$9:$K$84,10,FALSE),"")</f>
        <v/>
      </c>
      <c r="I1314" s="1971" t="str">
        <f t="shared" si="79"/>
        <v/>
      </c>
      <c r="J1314" s="1862"/>
      <c r="K1314" s="1972" t="str">
        <f>IFERROR(VLOOKUP(F1314,[1]Trainingsarten!$A$9:$K$84,11,FALSE),"0")</f>
        <v>0</v>
      </c>
      <c r="L1314" s="1973"/>
      <c r="M1314" s="1862"/>
      <c r="N1314" s="1826" t="str">
        <f>IFERROR((L1314/67)/(1/(I1314*24)/3.6),"")</f>
        <v/>
      </c>
      <c r="O1314" s="2404"/>
      <c r="P1314" s="1974" t="str">
        <f>IFERROR(VLOOKUP(F1314,[1]Trainingsarten!$A$9:$N$84,12,FALSE),"")</f>
        <v/>
      </c>
      <c r="Q1314" s="1975" t="s">
        <v>14</v>
      </c>
      <c r="R1314" s="1976" t="str">
        <f>IFERROR(VLOOKUP(F1314,[1]Trainingsarten!$A$9:$N$84,14,FALSE),"")</f>
        <v/>
      </c>
      <c r="S1314" s="1827" t="str">
        <f>IFERROR(L1314/J1314,"")</f>
        <v/>
      </c>
      <c r="T1314" s="1818">
        <f>T1313+(K1314-T1313)/7</f>
        <v>2.0032264843264183</v>
      </c>
      <c r="U1314" s="1818">
        <f>U1313+(K1314-U1313)/42</f>
        <v>12.054498355404949</v>
      </c>
      <c r="V1314" s="1818">
        <f t="shared" si="78"/>
        <v>10.011412945367338</v>
      </c>
      <c r="W1314" s="1977">
        <f t="shared" si="77"/>
        <v>0.16618082522100303</v>
      </c>
    </row>
    <row r="1315" spans="2:23" ht="16" thickBot="1" x14ac:dyDescent="0.25">
      <c r="B1315" s="1742">
        <f>B1308+1</f>
        <v>30</v>
      </c>
      <c r="C1315" s="1978">
        <v>44403</v>
      </c>
      <c r="D1315" s="50">
        <v>80</v>
      </c>
      <c r="E1315" s="2134" t="s">
        <v>33</v>
      </c>
      <c r="F1315" s="1936" t="s">
        <v>315</v>
      </c>
      <c r="G1315" s="1999">
        <v>1.9618055555555555E-2</v>
      </c>
      <c r="H1315" s="1980">
        <v>5.04</v>
      </c>
      <c r="I1315" s="1981">
        <f t="shared" si="79"/>
        <v>3.8924713403880071E-3</v>
      </c>
      <c r="J1315" s="506">
        <v>146</v>
      </c>
      <c r="K1315" s="1982">
        <v>41</v>
      </c>
      <c r="L1315" s="1983">
        <v>210</v>
      </c>
      <c r="M1315" s="506">
        <v>12</v>
      </c>
      <c r="N1315" s="59">
        <f>IFERROR((L1315/67)/(1/(I1315*24)/3.6),"")</f>
        <v>1.0541044776119404</v>
      </c>
      <c r="O1315" s="2405" t="s">
        <v>295</v>
      </c>
      <c r="P1315" s="319">
        <f>IFERROR(VLOOKUP(F1315,[1]Trainingsarten!$A$9:$N$84,12,FALSE),"")</f>
        <v>209</v>
      </c>
      <c r="Q1315" s="61" t="s">
        <v>14</v>
      </c>
      <c r="R1315" s="1984">
        <f>IFERROR(VLOOKUP(F1315,[1]Trainingsarten!$A$9:$N$84,14,FALSE),"")</f>
        <v>228.8</v>
      </c>
      <c r="S1315" s="1898">
        <f>IFERROR(L1315/J1315,"")</f>
        <v>1.4383561643835616</v>
      </c>
      <c r="T1315" s="50">
        <f>T1314+(K1315-T1314)/7</f>
        <v>7.5741941294226436</v>
      </c>
      <c r="U1315" s="50">
        <f>U1314+(K1315-U1314)/42</f>
        <v>12.743676965990545</v>
      </c>
      <c r="V1315" s="50">
        <f t="shared" si="78"/>
        <v>10.05127187107853</v>
      </c>
      <c r="W1315" s="322">
        <f t="shared" si="77"/>
        <v>0.5943491936931653</v>
      </c>
    </row>
    <row r="1316" spans="2:23" ht="15" x14ac:dyDescent="0.2">
      <c r="B1316" s="1759" t="s">
        <v>19</v>
      </c>
      <c r="C1316" s="1944">
        <v>44404</v>
      </c>
      <c r="D1316" s="1876"/>
      <c r="E1316" s="2190"/>
      <c r="F1316" s="1879"/>
      <c r="G1316" s="1997"/>
      <c r="H1316" s="1946" t="str">
        <f>IFERROR(VLOOKUP(F1316,[1]Trainingsarten!$A$9:$K$84,10,FALSE),"")</f>
        <v/>
      </c>
      <c r="I1316" s="1947" t="str">
        <f t="shared" si="79"/>
        <v/>
      </c>
      <c r="J1316" s="1948"/>
      <c r="K1316" s="1949" t="str">
        <f>IFERROR(VLOOKUP(F1316,[1]Trainingsarten!$A$9:$K$84,11,FALSE),"0")</f>
        <v>0</v>
      </c>
      <c r="L1316" s="1950"/>
      <c r="M1316" s="1948"/>
      <c r="N1316" s="1816" t="str">
        <f>IFERROR((L1316/67)/(1/(I1316*24)/3.6),"")</f>
        <v/>
      </c>
      <c r="O1316" s="2402"/>
      <c r="P1316" s="1951" t="str">
        <f>IFERROR(VLOOKUP(F1316,[1]Trainingsarten!$A$9:$N$84,12,FALSE),"")</f>
        <v/>
      </c>
      <c r="Q1316" s="1952" t="s">
        <v>14</v>
      </c>
      <c r="R1316" s="1953" t="str">
        <f>IFERROR(VLOOKUP(F1316,[1]Trainingsarten!$A$9:$N$84,14,FALSE),"")</f>
        <v/>
      </c>
      <c r="S1316" s="1877" t="str">
        <f>IFERROR(L1316/J1316,"")</f>
        <v/>
      </c>
      <c r="T1316" s="1876">
        <f>T1315+(K1316-T1315)/7</f>
        <v>6.4921663966479803</v>
      </c>
      <c r="U1316" s="1876">
        <f>U1315+(K1316-U1315)/42</f>
        <v>12.440256085847913</v>
      </c>
      <c r="V1316" s="1876">
        <f t="shared" si="78"/>
        <v>5.1694828365679015</v>
      </c>
      <c r="W1316" s="1954">
        <f t="shared" si="77"/>
        <v>0.52186758470619388</v>
      </c>
    </row>
    <row r="1317" spans="2:23" ht="16" thickBot="1" x14ac:dyDescent="0.25">
      <c r="B1317" s="24">
        <f>SUM(H1315:H1321)</f>
        <v>24.839999999999996</v>
      </c>
      <c r="C1317" s="1944">
        <v>44405</v>
      </c>
      <c r="D1317" s="1876">
        <v>81</v>
      </c>
      <c r="E1317" s="2190" t="s">
        <v>33</v>
      </c>
      <c r="F1317" s="1879" t="s">
        <v>315</v>
      </c>
      <c r="G1317" s="1997">
        <v>2.4247685185185181E-2</v>
      </c>
      <c r="H1317" s="1946">
        <v>6.25</v>
      </c>
      <c r="I1317" s="1947">
        <f t="shared" si="79"/>
        <v>3.8796296296296291E-3</v>
      </c>
      <c r="J1317" s="1948">
        <v>146</v>
      </c>
      <c r="K1317" s="1949">
        <v>50</v>
      </c>
      <c r="L1317" s="1950">
        <v>212</v>
      </c>
      <c r="M1317" s="1948">
        <v>12</v>
      </c>
      <c r="N1317" s="1816">
        <f>IFERROR((L1317/67)/(1/(I1317*24)/3.6),"")</f>
        <v>1.0606328358208954</v>
      </c>
      <c r="O1317" s="2402" t="s">
        <v>303</v>
      </c>
      <c r="P1317" s="1951">
        <f>IFERROR(VLOOKUP(F1317,[1]Trainingsarten!$A$9:$N$84,12,FALSE),"")</f>
        <v>209</v>
      </c>
      <c r="Q1317" s="1952" t="s">
        <v>14</v>
      </c>
      <c r="R1317" s="1953">
        <f>IFERROR(VLOOKUP(F1317,[1]Trainingsarten!$A$9:$N$84,14,FALSE),"")</f>
        <v>228.8</v>
      </c>
      <c r="S1317" s="1877">
        <f>IFERROR(L1317/J1317,"")</f>
        <v>1.452054794520548</v>
      </c>
      <c r="T1317" s="1876">
        <f>T1316+(K1317-T1316)/7</f>
        <v>12.707571197126839</v>
      </c>
      <c r="U1317" s="1876">
        <f>U1316+(K1317-U1316)/42</f>
        <v>13.334535702851534</v>
      </c>
      <c r="V1317" s="1876">
        <f t="shared" si="78"/>
        <v>5.9480896891999331</v>
      </c>
      <c r="W1317" s="1954">
        <f t="shared" si="77"/>
        <v>0.95298190205523081</v>
      </c>
    </row>
    <row r="1318" spans="2:23" ht="15" x14ac:dyDescent="0.2">
      <c r="B1318" s="1955" t="s">
        <v>9</v>
      </c>
      <c r="C1318" s="1944">
        <v>44406</v>
      </c>
      <c r="D1318" s="1876"/>
      <c r="E1318" s="2190"/>
      <c r="F1318" s="1879"/>
      <c r="G1318" s="1997"/>
      <c r="H1318" s="1946" t="str">
        <f>IFERROR(VLOOKUP(F1318,[1]Trainingsarten!$A$9:$K$84,10,FALSE),"")</f>
        <v/>
      </c>
      <c r="I1318" s="1947" t="str">
        <f t="shared" si="79"/>
        <v/>
      </c>
      <c r="J1318" s="1948"/>
      <c r="K1318" s="1949" t="str">
        <f>IFERROR(VLOOKUP(F1318,[1]Trainingsarten!$A$9:$K$84,11,FALSE),"0")</f>
        <v>0</v>
      </c>
      <c r="L1318" s="1950"/>
      <c r="M1318" s="1948"/>
      <c r="N1318" s="1816" t="str">
        <f>IFERROR((L1318/67)/(1/(I1318*24)/3.6),"")</f>
        <v/>
      </c>
      <c r="O1318" s="2402"/>
      <c r="P1318" s="1951" t="str">
        <f>IFERROR(VLOOKUP(F1318,[1]Trainingsarten!$A$9:$N$84,12,FALSE),"")</f>
        <v/>
      </c>
      <c r="Q1318" s="1952" t="s">
        <v>14</v>
      </c>
      <c r="R1318" s="1953" t="str">
        <f>IFERROR(VLOOKUP(F1318,[1]Trainingsarten!$A$9:$N$84,14,FALSE),"")</f>
        <v/>
      </c>
      <c r="S1318" s="1877" t="str">
        <f>IFERROR(L1318/J1318,"")</f>
        <v/>
      </c>
      <c r="T1318" s="1876">
        <f>T1317+(K1318-T1317)/7</f>
        <v>10.892203883251577</v>
      </c>
      <c r="U1318" s="1876">
        <f>U1317+(K1318-U1317)/42</f>
        <v>13.017046757545545</v>
      </c>
      <c r="V1318" s="1876">
        <f t="shared" si="78"/>
        <v>0.62696450572469509</v>
      </c>
      <c r="W1318" s="1954">
        <f t="shared" si="77"/>
        <v>0.83676459692654415</v>
      </c>
    </row>
    <row r="1319" spans="2:23" ht="16" thickBot="1" x14ac:dyDescent="0.25">
      <c r="B1319" s="1956">
        <f>SUM(K1315:K1321)</f>
        <v>194</v>
      </c>
      <c r="C1319" s="1944">
        <v>44407</v>
      </c>
      <c r="D1319" s="1876">
        <v>82</v>
      </c>
      <c r="E1319" s="2190" t="s">
        <v>281</v>
      </c>
      <c r="F1319" s="1879" t="s">
        <v>315</v>
      </c>
      <c r="G1319" s="1997">
        <v>2.763888888888889E-2</v>
      </c>
      <c r="H1319" s="1946">
        <v>6.95</v>
      </c>
      <c r="I1319" s="1947">
        <f t="shared" si="79"/>
        <v>3.9768185451638689E-3</v>
      </c>
      <c r="J1319" s="1948">
        <v>136</v>
      </c>
      <c r="K1319" s="1949">
        <v>54</v>
      </c>
      <c r="L1319" s="1950">
        <v>204</v>
      </c>
      <c r="M1319" s="1948">
        <v>20</v>
      </c>
      <c r="N1319" s="1816">
        <f>IFERROR((L1319/67)/(1/(I1319*24)/3.6),"")</f>
        <v>1.0461763126811983</v>
      </c>
      <c r="O1319" s="2402" t="s">
        <v>303</v>
      </c>
      <c r="P1319" s="1951">
        <f>IFERROR(VLOOKUP(F1319,[1]Trainingsarten!$A$9:$N$84,12,FALSE),"")</f>
        <v>209</v>
      </c>
      <c r="Q1319" s="1952" t="s">
        <v>14</v>
      </c>
      <c r="R1319" s="1953">
        <f>IFERROR(VLOOKUP(F1319,[1]Trainingsarten!$A$9:$N$84,14,FALSE),"")</f>
        <v>228.8</v>
      </c>
      <c r="S1319" s="1877">
        <f>IFERROR(L1319/J1319,"")</f>
        <v>1.5</v>
      </c>
      <c r="T1319" s="1876">
        <f>T1318+(K1319-T1318)/7</f>
        <v>17.050460471358495</v>
      </c>
      <c r="U1319" s="1876">
        <f>U1318+(K1319-U1318)/42</f>
        <v>13.992831358556366</v>
      </c>
      <c r="V1319" s="1876">
        <f t="shared" si="78"/>
        <v>2.124842874293968</v>
      </c>
      <c r="W1319" s="1954">
        <f t="shared" si="77"/>
        <v>1.2185139686495574</v>
      </c>
    </row>
    <row r="1320" spans="2:23" ht="15" x14ac:dyDescent="0.2">
      <c r="B1320" s="1957" t="s">
        <v>20</v>
      </c>
      <c r="C1320" s="1944">
        <v>44408</v>
      </c>
      <c r="D1320" s="1876"/>
      <c r="E1320" s="2190"/>
      <c r="F1320" s="1879"/>
      <c r="G1320" s="1997"/>
      <c r="H1320" s="1946" t="str">
        <f>IFERROR(VLOOKUP(F1320,[1]Trainingsarten!$A$9:$K$84,10,FALSE),"")</f>
        <v/>
      </c>
      <c r="I1320" s="1947" t="str">
        <f t="shared" si="79"/>
        <v/>
      </c>
      <c r="J1320" s="1948"/>
      <c r="K1320" s="1949" t="str">
        <f>IFERROR(VLOOKUP(F1320,[1]Trainingsarten!$A$9:$K$84,11,FALSE),"0")</f>
        <v>0</v>
      </c>
      <c r="L1320" s="1950"/>
      <c r="M1320" s="1948"/>
      <c r="N1320" s="1816" t="str">
        <f>IFERROR((L1320/67)/(1/(I1320*24)/3.6),"")</f>
        <v/>
      </c>
      <c r="O1320" s="2402"/>
      <c r="P1320" s="1951" t="str">
        <f>IFERROR(VLOOKUP(F1320,[1]Trainingsarten!$A$9:$N$84,12,FALSE),"")</f>
        <v/>
      </c>
      <c r="Q1320" s="1952" t="s">
        <v>14</v>
      </c>
      <c r="R1320" s="1953" t="str">
        <f>IFERROR(VLOOKUP(F1320,[1]Trainingsarten!$A$9:$N$84,14,FALSE),"")</f>
        <v/>
      </c>
      <c r="S1320" s="1877" t="str">
        <f>IFERROR(L1320/J1320,"")</f>
        <v/>
      </c>
      <c r="T1320" s="1876">
        <f>T1319+(K1320-T1319)/7</f>
        <v>14.614680404021566</v>
      </c>
      <c r="U1320" s="1876">
        <f>U1319+(K1320-U1319)/42</f>
        <v>13.659668707162167</v>
      </c>
      <c r="V1320" s="1876">
        <f t="shared" si="78"/>
        <v>-3.0576291128021289</v>
      </c>
      <c r="W1320" s="1954">
        <f t="shared" si="77"/>
        <v>1.0699147041800992</v>
      </c>
    </row>
    <row r="1321" spans="2:23" ht="16" thickBot="1" x14ac:dyDescent="0.25">
      <c r="B1321" s="1958">
        <f>AVERAGE(W1315:W1321)</f>
        <v>0.93442427589058297</v>
      </c>
      <c r="C1321" s="1959">
        <v>44409</v>
      </c>
      <c r="D1321" s="1885">
        <v>83</v>
      </c>
      <c r="E1321" s="2135" t="s">
        <v>33</v>
      </c>
      <c r="F1321" s="1846" t="s">
        <v>275</v>
      </c>
      <c r="G1321" s="1995">
        <v>2.7013888888888889E-2</v>
      </c>
      <c r="H1321" s="1962">
        <v>6.6</v>
      </c>
      <c r="I1321" s="1963">
        <f t="shared" si="79"/>
        <v>4.0930134680134686E-3</v>
      </c>
      <c r="J1321" s="1964">
        <v>140</v>
      </c>
      <c r="K1321" s="1965">
        <v>49</v>
      </c>
      <c r="L1321" s="1859">
        <v>200</v>
      </c>
      <c r="M1321" s="1964">
        <v>18</v>
      </c>
      <c r="N1321" s="1843">
        <f>IFERROR((L1321/67)/(1/(I1321*24)/3.6),"")</f>
        <v>1.0556309362279515</v>
      </c>
      <c r="O1321" s="2403" t="s">
        <v>295</v>
      </c>
      <c r="P1321" s="78">
        <f>IFERROR(VLOOKUP(F1321,[1]Trainingsarten!$A$9:$N$84,12,FALSE),"")</f>
        <v>209</v>
      </c>
      <c r="Q1321" s="79" t="s">
        <v>14</v>
      </c>
      <c r="R1321" s="1966">
        <f>IFERROR(VLOOKUP(F1321,[1]Trainingsarten!$A$9:$N$84,14,FALSE),"")</f>
        <v>228.8</v>
      </c>
      <c r="S1321" s="1967">
        <f>IFERROR(L1321/J1321,"")</f>
        <v>1.4285714285714286</v>
      </c>
      <c r="T1321" s="1885">
        <f>T1320+(K1321-T1320)/7</f>
        <v>19.52686891773277</v>
      </c>
      <c r="U1321" s="1885">
        <f>U1320+(K1321-U1320)/42</f>
        <v>14.501105166515449</v>
      </c>
      <c r="V1321" s="1885">
        <f t="shared" si="78"/>
        <v>-0.95501169685939935</v>
      </c>
      <c r="W1321" s="82">
        <f t="shared" ref="W1321:W1384" si="80">T1321/U1321</f>
        <v>1.3465779810232898</v>
      </c>
    </row>
    <row r="1322" spans="2:23" ht="16" thickBot="1" x14ac:dyDescent="0.25">
      <c r="B1322" s="1742">
        <f>B1315+1</f>
        <v>31</v>
      </c>
      <c r="C1322" s="1935">
        <v>44410</v>
      </c>
      <c r="D1322" s="1744"/>
      <c r="E1322" s="2197"/>
      <c r="F1322" s="1936"/>
      <c r="G1322" s="1996"/>
      <c r="H1322" s="1938" t="str">
        <f>IFERROR(VLOOKUP(F1322,[1]Trainingsarten!$A$9:$K$84,10,FALSE),"")</f>
        <v/>
      </c>
      <c r="I1322" s="1939" t="str">
        <f t="shared" si="79"/>
        <v/>
      </c>
      <c r="J1322" s="1940"/>
      <c r="K1322" s="1941" t="str">
        <f>IFERROR(VLOOKUP(F1322,[1]Trainingsarten!$A$9:$K$84,11,FALSE),"0")</f>
        <v>0</v>
      </c>
      <c r="L1322" s="1942"/>
      <c r="M1322" s="1940"/>
      <c r="N1322" s="1753" t="str">
        <f>IFERROR((L1322/67)/(1/(I1322*24)/3.6),"")</f>
        <v/>
      </c>
      <c r="O1322" s="2401"/>
      <c r="P1322" s="1754" t="str">
        <f>IFERROR(VLOOKUP(F1322,[1]Trainingsarten!$A$9:$N$84,12,FALSE),"")</f>
        <v/>
      </c>
      <c r="Q1322" s="1755" t="s">
        <v>14</v>
      </c>
      <c r="R1322" s="1943" t="str">
        <f>IFERROR(VLOOKUP(F1322,[1]Trainingsarten!$A$9:$N$84,14,FALSE),"")</f>
        <v/>
      </c>
      <c r="S1322" s="1756" t="str">
        <f>IFERROR(L1322/J1322,"")</f>
        <v/>
      </c>
      <c r="T1322" s="1744">
        <f>T1321+(K1322-T1321)/7</f>
        <v>16.737316215199517</v>
      </c>
      <c r="U1322" s="1744">
        <f>U1321+(K1322-U1321)/42</f>
        <v>14.155840757788891</v>
      </c>
      <c r="V1322" s="1744">
        <f t="shared" si="78"/>
        <v>-5.0257637512173208</v>
      </c>
      <c r="W1322" s="1927">
        <f t="shared" si="80"/>
        <v>1.18236115406923</v>
      </c>
    </row>
    <row r="1323" spans="2:23" ht="15" x14ac:dyDescent="0.2">
      <c r="B1323" s="1759" t="s">
        <v>19</v>
      </c>
      <c r="C1323" s="1944">
        <v>44411</v>
      </c>
      <c r="D1323" s="1876"/>
      <c r="E1323" s="2190"/>
      <c r="F1323" s="1879"/>
      <c r="G1323" s="1997"/>
      <c r="H1323" s="1946" t="str">
        <f>IFERROR(VLOOKUP(F1323,[1]Trainingsarten!$A$9:$K$84,10,FALSE),"")</f>
        <v/>
      </c>
      <c r="I1323" s="1947" t="str">
        <f t="shared" si="79"/>
        <v/>
      </c>
      <c r="J1323" s="1948"/>
      <c r="K1323" s="1949" t="str">
        <f>IFERROR(VLOOKUP(F1323,[1]Trainingsarten!$A$9:$K$84,11,FALSE),"0")</f>
        <v>0</v>
      </c>
      <c r="L1323" s="1950"/>
      <c r="M1323" s="1948"/>
      <c r="N1323" s="1816" t="str">
        <f>IFERROR((L1323/67)/(1/(I1323*24)/3.6),"")</f>
        <v/>
      </c>
      <c r="O1323" s="2402"/>
      <c r="P1323" s="1951" t="str">
        <f>IFERROR(VLOOKUP(F1323,[1]Trainingsarten!$A$9:$N$84,12,FALSE),"")</f>
        <v/>
      </c>
      <c r="Q1323" s="1952" t="s">
        <v>14</v>
      </c>
      <c r="R1323" s="1953" t="str">
        <f>IFERROR(VLOOKUP(F1323,[1]Trainingsarten!$A$9:$N$84,14,FALSE),"")</f>
        <v/>
      </c>
      <c r="S1323" s="1877" t="str">
        <f>IFERROR(L1323/J1323,"")</f>
        <v/>
      </c>
      <c r="T1323" s="1876">
        <f>T1322+(K1323-T1322)/7</f>
        <v>14.346271041599586</v>
      </c>
      <c r="U1323" s="1876">
        <f>U1322+(K1323-U1322)/42</f>
        <v>13.818796930222488</v>
      </c>
      <c r="V1323" s="1876">
        <f t="shared" si="78"/>
        <v>-2.581475457410626</v>
      </c>
      <c r="W1323" s="1954">
        <f t="shared" si="80"/>
        <v>1.0381707694266411</v>
      </c>
    </row>
    <row r="1324" spans="2:23" ht="16" thickBot="1" x14ac:dyDescent="0.25">
      <c r="B1324" s="24">
        <f>SUM(H1322:H1328)</f>
        <v>21.36</v>
      </c>
      <c r="C1324" s="1944">
        <v>44412</v>
      </c>
      <c r="D1324" s="1876">
        <v>84</v>
      </c>
      <c r="E1324" s="2190" t="s">
        <v>33</v>
      </c>
      <c r="F1324" s="1879" t="s">
        <v>275</v>
      </c>
      <c r="G1324" s="1997">
        <v>2.7685185185185188E-2</v>
      </c>
      <c r="H1324" s="1946">
        <v>6.96</v>
      </c>
      <c r="I1324" s="1947">
        <f t="shared" si="79"/>
        <v>3.977756492124309E-3</v>
      </c>
      <c r="J1324" s="1948">
        <v>144</v>
      </c>
      <c r="K1324" s="1949">
        <v>54</v>
      </c>
      <c r="L1324" s="1950">
        <v>206</v>
      </c>
      <c r="M1324" s="1948">
        <v>21</v>
      </c>
      <c r="N1324" s="1816">
        <f>IFERROR((L1324/67)/(1/(I1324*24)/3.6),"")</f>
        <v>1.0566821067078402</v>
      </c>
      <c r="O1324" s="2402" t="s">
        <v>303</v>
      </c>
      <c r="P1324" s="1951">
        <f>IFERROR(VLOOKUP(F1324,[1]Trainingsarten!$A$9:$N$84,12,FALSE),"")</f>
        <v>209</v>
      </c>
      <c r="Q1324" s="1952" t="s">
        <v>14</v>
      </c>
      <c r="R1324" s="1953">
        <f>IFERROR(VLOOKUP(F1324,[1]Trainingsarten!$A$9:$N$84,14,FALSE),"")</f>
        <v>228.8</v>
      </c>
      <c r="S1324" s="1877">
        <f>IFERROR(L1324/J1324,"")</f>
        <v>1.4305555555555556</v>
      </c>
      <c r="T1324" s="1876">
        <f>T1323+(K1324-T1323)/7</f>
        <v>20.011089464228217</v>
      </c>
      <c r="U1324" s="1876">
        <f>U1323+(K1324-U1323)/42</f>
        <v>14.775492241407667</v>
      </c>
      <c r="V1324" s="1876">
        <f t="shared" si="78"/>
        <v>-0.52747411137709754</v>
      </c>
      <c r="W1324" s="1954">
        <f t="shared" si="80"/>
        <v>1.3543433367416362</v>
      </c>
    </row>
    <row r="1325" spans="2:23" ht="15" x14ac:dyDescent="0.2">
      <c r="B1325" s="1955" t="s">
        <v>9</v>
      </c>
      <c r="C1325" s="1944">
        <v>44413</v>
      </c>
      <c r="D1325" s="1876"/>
      <c r="E1325" s="2190"/>
      <c r="F1325" s="1879"/>
      <c r="G1325" s="1997"/>
      <c r="H1325" s="1946" t="str">
        <f>IFERROR(VLOOKUP(F1325,[1]Trainingsarten!$A$9:$K$84,10,FALSE),"")</f>
        <v/>
      </c>
      <c r="I1325" s="1947" t="str">
        <f t="shared" si="79"/>
        <v/>
      </c>
      <c r="J1325" s="1948"/>
      <c r="K1325" s="1949" t="str">
        <f>IFERROR(VLOOKUP(F1325,[1]Trainingsarten!$A$9:$K$84,11,FALSE),"0")</f>
        <v>0</v>
      </c>
      <c r="L1325" s="1950"/>
      <c r="M1325" s="1948"/>
      <c r="N1325" s="1816" t="str">
        <f>IFERROR((L1325/67)/(1/(I1325*24)/3.6),"")</f>
        <v/>
      </c>
      <c r="O1325" s="2402"/>
      <c r="P1325" s="1951" t="str">
        <f>IFERROR(VLOOKUP(F1325,[1]Trainingsarten!$A$9:$N$84,12,FALSE),"")</f>
        <v/>
      </c>
      <c r="Q1325" s="1952" t="s">
        <v>14</v>
      </c>
      <c r="R1325" s="1953" t="str">
        <f>IFERROR(VLOOKUP(F1325,[1]Trainingsarten!$A$9:$N$84,14,FALSE),"")</f>
        <v/>
      </c>
      <c r="S1325" s="1877" t="str">
        <f>IFERROR(L1325/J1325,"")</f>
        <v/>
      </c>
      <c r="T1325" s="1876">
        <f>T1324+(K1325-T1324)/7</f>
        <v>17.152362397909901</v>
      </c>
      <c r="U1325" s="1876">
        <f>U1324+(K1325-U1324)/42</f>
        <v>14.423694807088436</v>
      </c>
      <c r="V1325" s="1876">
        <f t="shared" si="78"/>
        <v>-5.2355972228205498</v>
      </c>
      <c r="W1325" s="1954">
        <f t="shared" si="80"/>
        <v>1.1891795151877782</v>
      </c>
    </row>
    <row r="1326" spans="2:23" ht="16" thickBot="1" x14ac:dyDescent="0.25">
      <c r="B1326" s="1956">
        <f>SUM(K1322:K1328)</f>
        <v>165</v>
      </c>
      <c r="C1326" s="1944">
        <v>44414</v>
      </c>
      <c r="D1326" s="1876">
        <v>85</v>
      </c>
      <c r="E1326" s="2190" t="s">
        <v>33</v>
      </c>
      <c r="F1326" s="1879" t="s">
        <v>316</v>
      </c>
      <c r="G1326" s="1997">
        <v>2.8692129629629633E-2</v>
      </c>
      <c r="H1326" s="1946">
        <v>7.84</v>
      </c>
      <c r="I1326" s="1947">
        <f t="shared" si="79"/>
        <v>3.6597104119425552E-3</v>
      </c>
      <c r="J1326" s="1948">
        <v>150</v>
      </c>
      <c r="K1326" s="1949">
        <v>65</v>
      </c>
      <c r="L1326" s="1950">
        <v>221</v>
      </c>
      <c r="M1326" s="1948">
        <v>15</v>
      </c>
      <c r="N1326" s="1816">
        <f>IFERROR((L1326/67)/(1/(I1326*24)/3.6),"")</f>
        <v>1.0429846938775513</v>
      </c>
      <c r="O1326" s="2402" t="s">
        <v>303</v>
      </c>
      <c r="P1326" s="1951">
        <f>IFERROR(VLOOKUP(F1326,[1]Trainingsarten!$A$9:$N$84,12,FALSE),"")</f>
        <v>209</v>
      </c>
      <c r="Q1326" s="1952" t="s">
        <v>14</v>
      </c>
      <c r="R1326" s="1953">
        <f>IFERROR(VLOOKUP(F1326,[1]Trainingsarten!$A$9:$N$84,14,FALSE),"")</f>
        <v>228.8</v>
      </c>
      <c r="S1326" s="1877">
        <f>IFERROR(L1326/J1326,"")</f>
        <v>1.4733333333333334</v>
      </c>
      <c r="T1326" s="1876">
        <f>T1325+(K1326-T1325)/7</f>
        <v>23.987739198208487</v>
      </c>
      <c r="U1326" s="1876">
        <f>U1325+(K1326-U1325)/42</f>
        <v>15.627892549776806</v>
      </c>
      <c r="V1326" s="1876">
        <f t="shared" si="78"/>
        <v>-2.7286675908214644</v>
      </c>
      <c r="W1326" s="1954">
        <f t="shared" si="80"/>
        <v>1.5349311573396422</v>
      </c>
    </row>
    <row r="1327" spans="2:23" ht="15" x14ac:dyDescent="0.2">
      <c r="B1327" s="1957" t="s">
        <v>20</v>
      </c>
      <c r="C1327" s="1944">
        <v>44415</v>
      </c>
      <c r="D1327" s="1876"/>
      <c r="E1327" s="2190"/>
      <c r="F1327" s="1879"/>
      <c r="G1327" s="1997"/>
      <c r="H1327" s="1946" t="str">
        <f>IFERROR(VLOOKUP(F1327,[1]Trainingsarten!$A$9:$K$84,10,FALSE),"")</f>
        <v/>
      </c>
      <c r="I1327" s="1947" t="str">
        <f t="shared" si="79"/>
        <v/>
      </c>
      <c r="J1327" s="1948"/>
      <c r="K1327" s="1949" t="str">
        <f>IFERROR(VLOOKUP(F1327,[1]Trainingsarten!$A$9:$K$84,11,FALSE),"0")</f>
        <v>0</v>
      </c>
      <c r="L1327" s="1950"/>
      <c r="M1327" s="1948"/>
      <c r="N1327" s="1816" t="str">
        <f>IFERROR((L1327/67)/(1/(I1327*24)/3.6),"")</f>
        <v/>
      </c>
      <c r="O1327" s="2402"/>
      <c r="P1327" s="1951" t="str">
        <f>IFERROR(VLOOKUP(F1327,[1]Trainingsarten!$A$9:$N$84,12,FALSE),"")</f>
        <v/>
      </c>
      <c r="Q1327" s="1952" t="s">
        <v>14</v>
      </c>
      <c r="R1327" s="1953" t="str">
        <f>IFERROR(VLOOKUP(F1327,[1]Trainingsarten!$A$9:$N$84,14,FALSE),"")</f>
        <v/>
      </c>
      <c r="S1327" s="1877" t="str">
        <f>IFERROR(L1327/J1327,"")</f>
        <v/>
      </c>
      <c r="T1327" s="1876">
        <f>T1326+(K1327-T1326)/7</f>
        <v>20.560919312750134</v>
      </c>
      <c r="U1327" s="1876">
        <f>U1326+(K1327-U1326)/42</f>
        <v>15.255799870020216</v>
      </c>
      <c r="V1327" s="1876">
        <f t="shared" si="78"/>
        <v>-8.3598466484316809</v>
      </c>
      <c r="W1327" s="1954">
        <f t="shared" si="80"/>
        <v>1.3477444308348081</v>
      </c>
    </row>
    <row r="1328" spans="2:23" ht="16" thickBot="1" x14ac:dyDescent="0.25">
      <c r="B1328" s="2000">
        <f>AVERAGE(W1322:W1328)</f>
        <v>1.308582279607988</v>
      </c>
      <c r="C1328" s="1968">
        <v>44416</v>
      </c>
      <c r="D1328" s="1818">
        <v>86</v>
      </c>
      <c r="E1328" s="2183" t="s">
        <v>281</v>
      </c>
      <c r="F1328" s="1846" t="s">
        <v>316</v>
      </c>
      <c r="G1328" s="1998">
        <v>2.6863425925925926E-2</v>
      </c>
      <c r="H1328" s="1970">
        <v>6.56</v>
      </c>
      <c r="I1328" s="1971">
        <f t="shared" si="79"/>
        <v>4.0950344399277331E-3</v>
      </c>
      <c r="J1328" s="1862">
        <v>144</v>
      </c>
      <c r="K1328" s="1972">
        <v>46</v>
      </c>
      <c r="L1328" s="1973">
        <v>199</v>
      </c>
      <c r="M1328" s="1862">
        <v>15</v>
      </c>
      <c r="N1328" s="1826">
        <f>IFERROR((L1328/67)/(1/(I1328*24)/3.6),"")</f>
        <v>1.0508714051692756</v>
      </c>
      <c r="O1328" s="2404" t="s">
        <v>295</v>
      </c>
      <c r="P1328" s="1974">
        <f>IFERROR(VLOOKUP(F1328,[1]Trainingsarten!$A$9:$N$84,12,FALSE),"")</f>
        <v>209</v>
      </c>
      <c r="Q1328" s="1975" t="s">
        <v>14</v>
      </c>
      <c r="R1328" s="1976">
        <f>IFERROR(VLOOKUP(F1328,[1]Trainingsarten!$A$9:$N$84,14,FALSE),"")</f>
        <v>228.8</v>
      </c>
      <c r="S1328" s="1827">
        <f>IFERROR(L1328/J1328,"")</f>
        <v>1.3819444444444444</v>
      </c>
      <c r="T1328" s="1818">
        <f>T1327+(K1328-T1327)/7</f>
        <v>24.195073696642972</v>
      </c>
      <c r="U1328" s="1818">
        <f>U1327+(K1328-U1327)/42</f>
        <v>15.987804635019735</v>
      </c>
      <c r="V1328" s="1818">
        <f t="shared" si="78"/>
        <v>-5.305119442729918</v>
      </c>
      <c r="W1328" s="1977">
        <f t="shared" si="80"/>
        <v>1.5133455936561804</v>
      </c>
    </row>
    <row r="1329" spans="2:23" ht="16" thickBot="1" x14ac:dyDescent="0.25">
      <c r="B1329" s="1742">
        <f>B1322+1</f>
        <v>32</v>
      </c>
      <c r="C1329" s="1978">
        <v>44417</v>
      </c>
      <c r="D1329" s="50"/>
      <c r="E1329" s="2134"/>
      <c r="F1329" s="2001"/>
      <c r="G1329" s="1999"/>
      <c r="H1329" s="1980" t="str">
        <f>IFERROR(VLOOKUP(F1329,[1]Trainingsarten!$A$9:$K$84,10,FALSE),"")</f>
        <v/>
      </c>
      <c r="I1329" s="1981" t="str">
        <f t="shared" si="79"/>
        <v/>
      </c>
      <c r="J1329" s="506"/>
      <c r="K1329" s="1982" t="str">
        <f>IFERROR(VLOOKUP(F1329,[1]Trainingsarten!$A$9:$K$84,11,FALSE),"0")</f>
        <v>0</v>
      </c>
      <c r="L1329" s="1983"/>
      <c r="M1329" s="506"/>
      <c r="N1329" s="59" t="str">
        <f>IFERROR((L1329/67)/(1/(I1329*24)/3.6),"")</f>
        <v/>
      </c>
      <c r="O1329" s="2405"/>
      <c r="P1329" s="319" t="str">
        <f>IFERROR(VLOOKUP(F1329,[1]Trainingsarten!$A$9:$N$84,12,FALSE),"")</f>
        <v/>
      </c>
      <c r="Q1329" s="61" t="s">
        <v>14</v>
      </c>
      <c r="R1329" s="1984" t="str">
        <f>IFERROR(VLOOKUP(F1329,[1]Trainingsarten!$A$9:$N$84,14,FALSE),"")</f>
        <v/>
      </c>
      <c r="S1329" s="1898" t="str">
        <f>IFERROR(L1329/J1329,"")</f>
        <v/>
      </c>
      <c r="T1329" s="50">
        <f>T1328+(K1329-T1328)/7</f>
        <v>20.738634597122548</v>
      </c>
      <c r="U1329" s="50">
        <f>U1328+(K1329-U1328)/42</f>
        <v>15.607142619900218</v>
      </c>
      <c r="V1329" s="50">
        <f t="shared" si="78"/>
        <v>-8.2072690616232364</v>
      </c>
      <c r="W1329" s="322">
        <f t="shared" si="80"/>
        <v>1.3287912529664023</v>
      </c>
    </row>
    <row r="1330" spans="2:23" ht="15" x14ac:dyDescent="0.2">
      <c r="B1330" s="1759" t="s">
        <v>19</v>
      </c>
      <c r="C1330" s="1944">
        <v>44418</v>
      </c>
      <c r="D1330" s="1876">
        <v>87</v>
      </c>
      <c r="E1330" s="2190" t="s">
        <v>33</v>
      </c>
      <c r="F1330" s="2002" t="s">
        <v>276</v>
      </c>
      <c r="G1330" s="1997">
        <v>3.9768518518518516E-2</v>
      </c>
      <c r="H1330" s="1946">
        <v>10.1</v>
      </c>
      <c r="I1330" s="1947">
        <f t="shared" si="79"/>
        <v>3.9374770810414374E-3</v>
      </c>
      <c r="J1330" s="1948">
        <v>154</v>
      </c>
      <c r="K1330" s="1949">
        <v>75</v>
      </c>
      <c r="L1330" s="1950">
        <v>209</v>
      </c>
      <c r="M1330" s="1948">
        <v>26</v>
      </c>
      <c r="N1330" s="1816">
        <f>IFERROR((L1330/67)/(1/(I1330*24)/3.6),"")</f>
        <v>1.0612147184867742</v>
      </c>
      <c r="O1330" s="2402" t="s">
        <v>303</v>
      </c>
      <c r="P1330" s="1951">
        <f>IFERROR(VLOOKUP(F1330,[1]Trainingsarten!$A$9:$N$84,12,FALSE),"")</f>
        <v>209</v>
      </c>
      <c r="Q1330" s="1952" t="s">
        <v>14</v>
      </c>
      <c r="R1330" s="1953">
        <f>IFERROR(VLOOKUP(F1330,[1]Trainingsarten!$A$9:$N$84,14,FALSE),"")</f>
        <v>228.8</v>
      </c>
      <c r="S1330" s="1877">
        <f>IFERROR(L1330/J1330,"")</f>
        <v>1.3571428571428572</v>
      </c>
      <c r="T1330" s="1876">
        <f>T1329+(K1330-T1329)/7</f>
        <v>28.490258226105041</v>
      </c>
      <c r="U1330" s="1876">
        <f>U1329+(K1330-U1329)/42</f>
        <v>17.021258271807355</v>
      </c>
      <c r="V1330" s="1876">
        <f t="shared" si="78"/>
        <v>-5.1314919772223302</v>
      </c>
      <c r="W1330" s="1954">
        <f t="shared" si="80"/>
        <v>1.6738044726866061</v>
      </c>
    </row>
    <row r="1331" spans="2:23" ht="16" thickBot="1" x14ac:dyDescent="0.25">
      <c r="B1331" s="24">
        <f>SUM(H1329:H1335)</f>
        <v>27.39</v>
      </c>
      <c r="C1331" s="1944">
        <v>44419</v>
      </c>
      <c r="D1331" s="1876"/>
      <c r="E1331" s="2190"/>
      <c r="F1331" s="2002"/>
      <c r="G1331" s="1997"/>
      <c r="H1331" s="1946" t="str">
        <f>IFERROR(VLOOKUP(F1331,[1]Trainingsarten!$A$9:$K$84,10,FALSE),"")</f>
        <v/>
      </c>
      <c r="I1331" s="1947" t="str">
        <f t="shared" si="79"/>
        <v/>
      </c>
      <c r="J1331" s="1948"/>
      <c r="K1331" s="1949" t="str">
        <f>IFERROR(VLOOKUP(F1331,[1]Trainingsarten!$A$9:$K$84,11,FALSE),"0")</f>
        <v>0</v>
      </c>
      <c r="L1331" s="1950"/>
      <c r="M1331" s="1948"/>
      <c r="N1331" s="1816" t="str">
        <f>IFERROR((L1331/67)/(1/(I1331*24)/3.6),"")</f>
        <v/>
      </c>
      <c r="O1331" s="2402"/>
      <c r="P1331" s="1951" t="str">
        <f>IFERROR(VLOOKUP(F1331,[1]Trainingsarten!$A$9:$N$84,12,FALSE),"")</f>
        <v/>
      </c>
      <c r="Q1331" s="1952" t="s">
        <v>14</v>
      </c>
      <c r="R1331" s="1953" t="str">
        <f>IFERROR(VLOOKUP(F1331,[1]Trainingsarten!$A$9:$N$84,14,FALSE),"")</f>
        <v/>
      </c>
      <c r="S1331" s="1877" t="str">
        <f>IFERROR(L1331/J1331,"")</f>
        <v/>
      </c>
      <c r="T1331" s="1876">
        <f>T1330+(K1331-T1330)/7</f>
        <v>24.420221336661463</v>
      </c>
      <c r="U1331" s="1876">
        <f>U1330+(K1331-U1330)/42</f>
        <v>16.615990217716703</v>
      </c>
      <c r="V1331" s="1876">
        <f t="shared" si="78"/>
        <v>-11.468999954297686</v>
      </c>
      <c r="W1331" s="1954">
        <f t="shared" si="80"/>
        <v>1.4696819760175077</v>
      </c>
    </row>
    <row r="1332" spans="2:23" ht="15" x14ac:dyDescent="0.2">
      <c r="B1332" s="1955" t="s">
        <v>9</v>
      </c>
      <c r="C1332" s="1944">
        <v>44420</v>
      </c>
      <c r="D1332" s="1876"/>
      <c r="E1332" s="2190"/>
      <c r="F1332" s="2002"/>
      <c r="G1332" s="1997"/>
      <c r="H1332" s="1946" t="str">
        <f>IFERROR(VLOOKUP(F1332,[1]Trainingsarten!$A$9:$K$84,10,FALSE),"")</f>
        <v/>
      </c>
      <c r="I1332" s="1947" t="str">
        <f t="shared" si="79"/>
        <v/>
      </c>
      <c r="J1332" s="1948"/>
      <c r="K1332" s="1949" t="str">
        <f>IFERROR(VLOOKUP(F1332,[1]Trainingsarten!$A$9:$K$84,11,FALSE),"0")</f>
        <v>0</v>
      </c>
      <c r="L1332" s="1950"/>
      <c r="M1332" s="1948"/>
      <c r="N1332" s="1816" t="str">
        <f>IFERROR((L1332/67)/(1/(I1332*24)/3.6),"")</f>
        <v/>
      </c>
      <c r="O1332" s="2402"/>
      <c r="P1332" s="1951" t="str">
        <f>IFERROR(VLOOKUP(F1332,[1]Trainingsarten!$A$9:$N$84,12,FALSE),"")</f>
        <v/>
      </c>
      <c r="Q1332" s="1952" t="s">
        <v>14</v>
      </c>
      <c r="R1332" s="1953" t="str">
        <f>IFERROR(VLOOKUP(F1332,[1]Trainingsarten!$A$9:$N$84,14,FALSE),"")</f>
        <v/>
      </c>
      <c r="S1332" s="1877" t="str">
        <f>IFERROR(L1332/J1332,"")</f>
        <v/>
      </c>
      <c r="T1332" s="1876">
        <f>T1331+(K1332-T1331)/7</f>
        <v>20.93161828856697</v>
      </c>
      <c r="U1332" s="1876">
        <f>U1331+(K1332-U1331)/42</f>
        <v>16.220371403009164</v>
      </c>
      <c r="V1332" s="1876">
        <f t="shared" si="78"/>
        <v>-7.8042311189447595</v>
      </c>
      <c r="W1332" s="1954">
        <f t="shared" si="80"/>
        <v>1.29045246674708</v>
      </c>
    </row>
    <row r="1333" spans="2:23" ht="16" thickBot="1" x14ac:dyDescent="0.25">
      <c r="B1333" s="1956">
        <f>SUM(K1329:K1335)</f>
        <v>194</v>
      </c>
      <c r="C1333" s="1944">
        <v>44421</v>
      </c>
      <c r="D1333" s="1876">
        <v>88</v>
      </c>
      <c r="E1333" s="2190" t="s">
        <v>281</v>
      </c>
      <c r="F1333" s="2002" t="s">
        <v>316</v>
      </c>
      <c r="G1333" s="1997">
        <v>2.6400462962962962E-2</v>
      </c>
      <c r="H1333" s="1946">
        <v>6.49</v>
      </c>
      <c r="I1333" s="1947">
        <f t="shared" si="79"/>
        <v>4.0678679449865892E-3</v>
      </c>
      <c r="J1333" s="1948">
        <v>141</v>
      </c>
      <c r="K1333" s="1949">
        <v>45</v>
      </c>
      <c r="L1333" s="1950">
        <v>199</v>
      </c>
      <c r="M1333" s="1948">
        <v>18</v>
      </c>
      <c r="N1333" s="1816">
        <f>IFERROR((L1333/67)/(1/(I1333*24)/3.6),"")</f>
        <v>1.0438999149092749</v>
      </c>
      <c r="O1333" s="2402" t="s">
        <v>303</v>
      </c>
      <c r="P1333" s="1951">
        <f>IFERROR(VLOOKUP(F1333,[1]Trainingsarten!$A$9:$N$84,12,FALSE),"")</f>
        <v>209</v>
      </c>
      <c r="Q1333" s="1952" t="s">
        <v>14</v>
      </c>
      <c r="R1333" s="1953">
        <f>IFERROR(VLOOKUP(F1333,[1]Trainingsarten!$A$9:$N$84,14,FALSE),"")</f>
        <v>228.8</v>
      </c>
      <c r="S1333" s="1877">
        <f>IFERROR(L1333/J1333,"")</f>
        <v>1.4113475177304964</v>
      </c>
      <c r="T1333" s="1876">
        <f>T1332+(K1333-T1332)/7</f>
        <v>24.369958533057403</v>
      </c>
      <c r="U1333" s="1876">
        <f>U1332+(K1333-U1332)/42</f>
        <v>16.905600655318469</v>
      </c>
      <c r="V1333" s="1876">
        <f t="shared" si="78"/>
        <v>-4.7112468855578058</v>
      </c>
      <c r="W1333" s="1954">
        <f t="shared" si="80"/>
        <v>1.4415316574623251</v>
      </c>
    </row>
    <row r="1334" spans="2:23" ht="15" x14ac:dyDescent="0.2">
      <c r="B1334" s="1957" t="s">
        <v>20</v>
      </c>
      <c r="C1334" s="1944">
        <v>44422</v>
      </c>
      <c r="D1334" s="1876"/>
      <c r="E1334" s="2190"/>
      <c r="F1334" s="2002"/>
      <c r="G1334" s="1997"/>
      <c r="H1334" s="1946" t="str">
        <f>IFERROR(VLOOKUP(F1334,[1]Trainingsarten!$A$9:$K$84,10,FALSE),"")</f>
        <v/>
      </c>
      <c r="I1334" s="1947" t="str">
        <f t="shared" si="79"/>
        <v/>
      </c>
      <c r="J1334" s="1948"/>
      <c r="K1334" s="1949" t="str">
        <f>IFERROR(VLOOKUP(F1334,[1]Trainingsarten!$A$9:$K$84,11,FALSE),"0")</f>
        <v>0</v>
      </c>
      <c r="L1334" s="1950"/>
      <c r="M1334" s="1948"/>
      <c r="N1334" s="1816" t="str">
        <f>IFERROR((L1334/67)/(1/(I1334*24)/3.6),"")</f>
        <v/>
      </c>
      <c r="O1334" s="2402"/>
      <c r="P1334" s="1951" t="str">
        <f>IFERROR(VLOOKUP(F1334,[1]Trainingsarten!$A$9:$N$84,12,FALSE),"")</f>
        <v/>
      </c>
      <c r="Q1334" s="1952" t="s">
        <v>14</v>
      </c>
      <c r="R1334" s="1953" t="str">
        <f>IFERROR(VLOOKUP(F1334,[1]Trainingsarten!$A$9:$N$84,14,FALSE),"")</f>
        <v/>
      </c>
      <c r="S1334" s="1877" t="str">
        <f>IFERROR(L1334/J1334,"")</f>
        <v/>
      </c>
      <c r="T1334" s="1876">
        <f>T1333+(K1334-T1333)/7</f>
        <v>20.888535885477776</v>
      </c>
      <c r="U1334" s="1876">
        <f>U1333+(K1334-U1333)/42</f>
        <v>16.503086354001361</v>
      </c>
      <c r="V1334" s="1876">
        <f t="shared" si="78"/>
        <v>-7.4643578777389337</v>
      </c>
      <c r="W1334" s="1954">
        <f t="shared" si="80"/>
        <v>1.2657351138693589</v>
      </c>
    </row>
    <row r="1335" spans="2:23" ht="16" thickBot="1" x14ac:dyDescent="0.25">
      <c r="B1335" s="2003">
        <f>AVERAGE(W1329:W1335)</f>
        <v>1.4376165177107978</v>
      </c>
      <c r="C1335" s="1959">
        <v>44423</v>
      </c>
      <c r="D1335" s="1885">
        <v>89</v>
      </c>
      <c r="E1335" s="2135" t="s">
        <v>281</v>
      </c>
      <c r="F1335" s="1846" t="s">
        <v>276</v>
      </c>
      <c r="G1335" s="1995">
        <v>4.5312499999999999E-2</v>
      </c>
      <c r="H1335" s="1962">
        <v>10.8</v>
      </c>
      <c r="I1335" s="1963">
        <f t="shared" si="79"/>
        <v>4.1956018518518514E-3</v>
      </c>
      <c r="J1335" s="1964">
        <v>137</v>
      </c>
      <c r="K1335" s="1965">
        <v>74</v>
      </c>
      <c r="L1335" s="1859">
        <v>194</v>
      </c>
      <c r="M1335" s="1964">
        <v>36</v>
      </c>
      <c r="N1335" s="1843">
        <f>IFERROR((L1335/67)/(1/(I1335*24)/3.6),"")</f>
        <v>1.0496268656716417</v>
      </c>
      <c r="O1335" s="2403" t="s">
        <v>295</v>
      </c>
      <c r="P1335" s="78">
        <f>IFERROR(VLOOKUP(F1335,[1]Trainingsarten!$A$9:$N$84,12,FALSE),"")</f>
        <v>209</v>
      </c>
      <c r="Q1335" s="79" t="s">
        <v>14</v>
      </c>
      <c r="R1335" s="1966">
        <f>IFERROR(VLOOKUP(F1335,[1]Trainingsarten!$A$9:$N$84,14,FALSE),"")</f>
        <v>228.8</v>
      </c>
      <c r="S1335" s="1967">
        <f>IFERROR(L1335/J1335,"")</f>
        <v>1.416058394160584</v>
      </c>
      <c r="T1335" s="1885">
        <f>T1334+(K1335-T1334)/7</f>
        <v>28.475887901838092</v>
      </c>
      <c r="U1335" s="1885">
        <f>U1334+(K1335-U1334)/42</f>
        <v>17.872060488429902</v>
      </c>
      <c r="V1335" s="1885">
        <f t="shared" si="78"/>
        <v>-4.3854495314764144</v>
      </c>
      <c r="W1335" s="82">
        <f t="shared" si="80"/>
        <v>1.5933186842263065</v>
      </c>
    </row>
    <row r="1336" spans="2:23" ht="16" thickBot="1" x14ac:dyDescent="0.25">
      <c r="B1336" s="1742">
        <f>B1329+1</f>
        <v>33</v>
      </c>
      <c r="C1336" s="1935">
        <v>44424</v>
      </c>
      <c r="D1336" s="1744"/>
      <c r="E1336" s="2197"/>
      <c r="F1336" s="2001"/>
      <c r="G1336" s="1996"/>
      <c r="H1336" s="1938" t="str">
        <f>IFERROR(VLOOKUP(F1336,[1]Trainingsarten!$A$9:$K$84,10,FALSE),"")</f>
        <v/>
      </c>
      <c r="I1336" s="1939" t="str">
        <f t="shared" si="79"/>
        <v/>
      </c>
      <c r="J1336" s="1940"/>
      <c r="K1336" s="1941" t="str">
        <f>IFERROR(VLOOKUP(F1336,[1]Trainingsarten!$A$9:$K$84,11,FALSE),"0")</f>
        <v>0</v>
      </c>
      <c r="L1336" s="1942"/>
      <c r="M1336" s="1940"/>
      <c r="N1336" s="1753" t="str">
        <f>IFERROR((L1336/67)/(1/(I1336*24)/3.6),"")</f>
        <v/>
      </c>
      <c r="O1336" s="2401"/>
      <c r="P1336" s="1754" t="str">
        <f>IFERROR(VLOOKUP(F1336,[1]Trainingsarten!$A$9:$N$84,12,FALSE),"")</f>
        <v/>
      </c>
      <c r="Q1336" s="1755" t="s">
        <v>14</v>
      </c>
      <c r="R1336" s="1943" t="str">
        <f>IFERROR(VLOOKUP(F1336,[1]Trainingsarten!$A$9:$N$84,14,FALSE),"")</f>
        <v/>
      </c>
      <c r="S1336" s="1756" t="str">
        <f>IFERROR(L1336/J1336,"")</f>
        <v/>
      </c>
      <c r="T1336" s="1744">
        <f>T1335+(K1336-T1335)/7</f>
        <v>24.407903915861223</v>
      </c>
      <c r="U1336" s="1744">
        <f>U1335+(K1336-U1335)/42</f>
        <v>17.44653523870538</v>
      </c>
      <c r="V1336" s="1744">
        <f t="shared" si="78"/>
        <v>-10.60382741340819</v>
      </c>
      <c r="W1336" s="1927">
        <f t="shared" si="80"/>
        <v>1.3990115276133424</v>
      </c>
    </row>
    <row r="1337" spans="2:23" ht="15" x14ac:dyDescent="0.2">
      <c r="B1337" s="1759" t="s">
        <v>19</v>
      </c>
      <c r="C1337" s="1944">
        <v>44425</v>
      </c>
      <c r="D1337" s="1876">
        <v>90</v>
      </c>
      <c r="E1337" s="2190" t="s">
        <v>33</v>
      </c>
      <c r="F1337" s="2002" t="s">
        <v>316</v>
      </c>
      <c r="G1337" s="1997">
        <v>2.8900462962962961E-2</v>
      </c>
      <c r="H1337" s="1946">
        <v>7.38</v>
      </c>
      <c r="I1337" s="1947">
        <f t="shared" si="79"/>
        <v>3.9160518920004009E-3</v>
      </c>
      <c r="J1337" s="1948">
        <v>139</v>
      </c>
      <c r="K1337" s="1949">
        <v>54</v>
      </c>
      <c r="L1337" s="1950">
        <v>209</v>
      </c>
      <c r="M1337" s="1948">
        <v>26</v>
      </c>
      <c r="N1337" s="1816">
        <f>IFERROR((L1337/67)/(1/(I1337*24)/3.6),"")</f>
        <v>1.0554402782833796</v>
      </c>
      <c r="O1337" s="2402" t="s">
        <v>303</v>
      </c>
      <c r="P1337" s="1951">
        <f>IFERROR(VLOOKUP(F1337,[1]Trainingsarten!$A$9:$N$84,12,FALSE),"")</f>
        <v>209</v>
      </c>
      <c r="Q1337" s="1952" t="s">
        <v>14</v>
      </c>
      <c r="R1337" s="1953">
        <f>IFERROR(VLOOKUP(F1337,[1]Trainingsarten!$A$9:$N$84,14,FALSE),"")</f>
        <v>228.8</v>
      </c>
      <c r="S1337" s="1877">
        <f>IFERROR(L1337/J1337,"")</f>
        <v>1.5035971223021583</v>
      </c>
      <c r="T1337" s="1876">
        <f>T1336+(K1337-T1336)/7</f>
        <v>28.635346213595334</v>
      </c>
      <c r="U1337" s="1876">
        <f>U1336+(K1337-U1336)/42</f>
        <v>18.316855828260014</v>
      </c>
      <c r="V1337" s="1876">
        <f t="shared" si="78"/>
        <v>-6.9613686771558427</v>
      </c>
      <c r="W1337" s="1954">
        <f t="shared" si="80"/>
        <v>1.563333056834761</v>
      </c>
    </row>
    <row r="1338" spans="2:23" ht="16" thickBot="1" x14ac:dyDescent="0.25">
      <c r="B1338" s="24">
        <f>SUM(H1336:H1342)</f>
        <v>23.16</v>
      </c>
      <c r="C1338" s="1944">
        <v>44426</v>
      </c>
      <c r="D1338" s="1876"/>
      <c r="E1338" s="2190"/>
      <c r="F1338" s="2002"/>
      <c r="G1338" s="1997"/>
      <c r="H1338" s="1946" t="str">
        <f>IFERROR(VLOOKUP(F1338,[1]Trainingsarten!$A$9:$K$84,10,FALSE),"")</f>
        <v/>
      </c>
      <c r="I1338" s="1947" t="str">
        <f t="shared" si="79"/>
        <v/>
      </c>
      <c r="J1338" s="1948"/>
      <c r="K1338" s="1949" t="str">
        <f>IFERROR(VLOOKUP(F1338,[1]Trainingsarten!$A$9:$K$84,11,FALSE),"0")</f>
        <v>0</v>
      </c>
      <c r="L1338" s="1950"/>
      <c r="M1338" s="1948"/>
      <c r="N1338" s="1816" t="str">
        <f>IFERROR((L1338/67)/(1/(I1338*24)/3.6),"")</f>
        <v/>
      </c>
      <c r="O1338" s="2402"/>
      <c r="P1338" s="1951" t="str">
        <f>IFERROR(VLOOKUP(F1338,[1]Trainingsarten!$A$9:$N$84,12,FALSE),"")</f>
        <v/>
      </c>
      <c r="Q1338" s="1952" t="s">
        <v>14</v>
      </c>
      <c r="R1338" s="1953" t="str">
        <f>IFERROR(VLOOKUP(F1338,[1]Trainingsarten!$A$9:$N$84,14,FALSE),"")</f>
        <v/>
      </c>
      <c r="S1338" s="1877" t="str">
        <f>IFERROR(L1338/J1338,"")</f>
        <v/>
      </c>
      <c r="T1338" s="1876">
        <f>T1337+(K1338-T1337)/7</f>
        <v>24.544582468796001</v>
      </c>
      <c r="U1338" s="1876">
        <f>U1337+(K1338-U1337)/42</f>
        <v>17.880740213301443</v>
      </c>
      <c r="V1338" s="1876">
        <f t="shared" ref="V1338:V1401" si="81">U1337-T1337</f>
        <v>-10.31849038533532</v>
      </c>
      <c r="W1338" s="1954">
        <f t="shared" si="80"/>
        <v>1.3726826840500339</v>
      </c>
    </row>
    <row r="1339" spans="2:23" ht="15" x14ac:dyDescent="0.2">
      <c r="B1339" s="1955" t="s">
        <v>9</v>
      </c>
      <c r="C1339" s="1944">
        <v>44427</v>
      </c>
      <c r="D1339" s="1876">
        <v>91</v>
      </c>
      <c r="E1339" s="2190" t="s">
        <v>33</v>
      </c>
      <c r="F1339" s="2002" t="s">
        <v>316</v>
      </c>
      <c r="G1339" s="1997">
        <v>2.6990740740740742E-2</v>
      </c>
      <c r="H1339" s="1946">
        <v>7.13</v>
      </c>
      <c r="I1339" s="1947">
        <f t="shared" si="79"/>
        <v>3.7855176354475097E-3</v>
      </c>
      <c r="J1339" s="1948">
        <v>143</v>
      </c>
      <c r="K1339" s="1949">
        <v>54</v>
      </c>
      <c r="L1339" s="1950">
        <v>215</v>
      </c>
      <c r="M1339" s="1948">
        <v>17</v>
      </c>
      <c r="N1339" s="1816">
        <f>IFERROR((L1339/67)/(1/(I1339*24)/3.6),"")</f>
        <v>1.049548889493626</v>
      </c>
      <c r="O1339" s="2402" t="s">
        <v>295</v>
      </c>
      <c r="P1339" s="1951">
        <f>IFERROR(VLOOKUP(F1339,[1]Trainingsarten!$A$9:$N$84,12,FALSE),"")</f>
        <v>209</v>
      </c>
      <c r="Q1339" s="1952" t="s">
        <v>14</v>
      </c>
      <c r="R1339" s="1953">
        <f>IFERROR(VLOOKUP(F1339,[1]Trainingsarten!$A$9:$N$84,14,FALSE),"")</f>
        <v>228.8</v>
      </c>
      <c r="S1339" s="1877">
        <f>IFERROR(L1339/J1339,"")</f>
        <v>1.5034965034965035</v>
      </c>
      <c r="T1339" s="1876">
        <f>T1338+(K1339-T1338)/7</f>
        <v>28.752499258968001</v>
      </c>
      <c r="U1339" s="1876">
        <f>U1338+(K1339-U1338)/42</f>
        <v>18.740722589175217</v>
      </c>
      <c r="V1339" s="1876">
        <f t="shared" si="81"/>
        <v>-6.6638422554945578</v>
      </c>
      <c r="W1339" s="1954">
        <f t="shared" si="80"/>
        <v>1.5342257547516158</v>
      </c>
    </row>
    <row r="1340" spans="2:23" ht="16" thickBot="1" x14ac:dyDescent="0.25">
      <c r="B1340" s="1956">
        <f>SUM(K1336:K1342)</f>
        <v>170</v>
      </c>
      <c r="C1340" s="1944">
        <v>44428</v>
      </c>
      <c r="D1340" s="1876"/>
      <c r="E1340" s="2190"/>
      <c r="F1340" s="2002"/>
      <c r="G1340" s="1997"/>
      <c r="H1340" s="1946" t="str">
        <f>IFERROR(VLOOKUP(F1340,[1]Trainingsarten!$A$9:$K$84,10,FALSE),"")</f>
        <v/>
      </c>
      <c r="I1340" s="1947" t="str">
        <f t="shared" si="79"/>
        <v/>
      </c>
      <c r="J1340" s="1948"/>
      <c r="K1340" s="1949" t="str">
        <f>IFERROR(VLOOKUP(F1340,[1]Trainingsarten!$A$9:$K$84,11,FALSE),"0")</f>
        <v>0</v>
      </c>
      <c r="L1340" s="1950"/>
      <c r="M1340" s="1948"/>
      <c r="N1340" s="1816" t="str">
        <f>IFERROR((L1340/67)/(1/(I1340*24)/3.6),"")</f>
        <v/>
      </c>
      <c r="O1340" s="2402"/>
      <c r="P1340" s="1951" t="str">
        <f>IFERROR(VLOOKUP(F1340,[1]Trainingsarten!$A$9:$N$84,12,FALSE),"")</f>
        <v/>
      </c>
      <c r="Q1340" s="1952" t="s">
        <v>14</v>
      </c>
      <c r="R1340" s="1953" t="str">
        <f>IFERROR(VLOOKUP(F1340,[1]Trainingsarten!$A$9:$N$84,14,FALSE),"")</f>
        <v/>
      </c>
      <c r="S1340" s="1877" t="str">
        <f>IFERROR(L1340/J1340,"")</f>
        <v/>
      </c>
      <c r="T1340" s="1876">
        <f>T1339+(K1340-T1339)/7</f>
        <v>24.644999364829715</v>
      </c>
      <c r="U1340" s="1876">
        <f>U1339+(K1340-U1339)/42</f>
        <v>18.294514908480568</v>
      </c>
      <c r="V1340" s="1876">
        <f t="shared" si="81"/>
        <v>-10.011776669792784</v>
      </c>
      <c r="W1340" s="1954">
        <f t="shared" si="80"/>
        <v>1.3471250529526382</v>
      </c>
    </row>
    <row r="1341" spans="2:23" ht="15" x14ac:dyDescent="0.2">
      <c r="B1341" s="1957" t="s">
        <v>20</v>
      </c>
      <c r="C1341" s="1944">
        <v>44429</v>
      </c>
      <c r="D1341" s="1876"/>
      <c r="E1341" s="2190"/>
      <c r="F1341" s="2002"/>
      <c r="G1341" s="1997"/>
      <c r="H1341" s="1946" t="str">
        <f>IFERROR(VLOOKUP(F1341,[1]Trainingsarten!$A$9:$K$84,10,FALSE),"")</f>
        <v/>
      </c>
      <c r="I1341" s="1947" t="str">
        <f t="shared" si="79"/>
        <v/>
      </c>
      <c r="J1341" s="1948"/>
      <c r="K1341" s="1949" t="str">
        <f>IFERROR(VLOOKUP(F1341,[1]Trainingsarten!$A$9:$K$84,11,FALSE),"0")</f>
        <v>0</v>
      </c>
      <c r="L1341" s="1950"/>
      <c r="M1341" s="1948"/>
      <c r="N1341" s="1816" t="str">
        <f>IFERROR((L1341/67)/(1/(I1341*24)/3.6),"")</f>
        <v/>
      </c>
      <c r="O1341" s="2402"/>
      <c r="P1341" s="1951" t="str">
        <f>IFERROR(VLOOKUP(F1341,[1]Trainingsarten!$A$9:$N$84,12,FALSE),"")</f>
        <v/>
      </c>
      <c r="Q1341" s="1952" t="s">
        <v>14</v>
      </c>
      <c r="R1341" s="1953" t="str">
        <f>IFERROR(VLOOKUP(F1341,[1]Trainingsarten!$A$9:$N$84,14,FALSE),"")</f>
        <v/>
      </c>
      <c r="S1341" s="1877" t="str">
        <f>IFERROR(L1341/J1341,"")</f>
        <v/>
      </c>
      <c r="T1341" s="1876">
        <f>T1340+(K1341-T1340)/7</f>
        <v>21.124285169854041</v>
      </c>
      <c r="U1341" s="1876">
        <f>U1340+(K1341-U1340)/42</f>
        <v>17.858931220183411</v>
      </c>
      <c r="V1341" s="1876">
        <f t="shared" si="81"/>
        <v>-6.3504844563491467</v>
      </c>
      <c r="W1341" s="1954">
        <f t="shared" si="80"/>
        <v>1.1828415099096337</v>
      </c>
    </row>
    <row r="1342" spans="2:23" ht="16" thickBot="1" x14ac:dyDescent="0.25">
      <c r="B1342" s="2000">
        <f>AVERAGE(W1336:W1342)</f>
        <v>1.4035887668228313</v>
      </c>
      <c r="C1342" s="1968">
        <v>44430</v>
      </c>
      <c r="D1342" s="1818">
        <v>92</v>
      </c>
      <c r="E1342" s="2183" t="s">
        <v>281</v>
      </c>
      <c r="F1342" s="1846" t="s">
        <v>316</v>
      </c>
      <c r="G1342" s="1998">
        <v>3.4432870370370371E-2</v>
      </c>
      <c r="H1342" s="1970">
        <v>8.65</v>
      </c>
      <c r="I1342" s="1971">
        <f t="shared" si="79"/>
        <v>3.9806786555341466E-3</v>
      </c>
      <c r="J1342" s="1862">
        <v>140</v>
      </c>
      <c r="K1342" s="1972">
        <v>62</v>
      </c>
      <c r="L1342" s="1973">
        <v>204</v>
      </c>
      <c r="M1342" s="1862">
        <v>32</v>
      </c>
      <c r="N1342" s="1826">
        <f>IFERROR((L1342/67)/(1/(I1342*24)/3.6),"")</f>
        <v>1.0471917867310845</v>
      </c>
      <c r="O1342" s="2404" t="s">
        <v>303</v>
      </c>
      <c r="P1342" s="1974">
        <f>IFERROR(VLOOKUP(F1342,[1]Trainingsarten!$A$9:$N$84,12,FALSE),"")</f>
        <v>209</v>
      </c>
      <c r="Q1342" s="1975" t="s">
        <v>14</v>
      </c>
      <c r="R1342" s="1976">
        <f>IFERROR(VLOOKUP(F1342,[1]Trainingsarten!$A$9:$N$84,14,FALSE),"")</f>
        <v>228.8</v>
      </c>
      <c r="S1342" s="1827">
        <f>IFERROR(L1342/J1342,"")</f>
        <v>1.4571428571428571</v>
      </c>
      <c r="T1342" s="1818">
        <f>T1341+(K1342-T1341)/7</f>
        <v>26.963673002732037</v>
      </c>
      <c r="U1342" s="1818">
        <f>U1341+(K1342-U1341)/42</f>
        <v>18.909909048274283</v>
      </c>
      <c r="V1342" s="1818">
        <f t="shared" si="81"/>
        <v>-3.2653539496706294</v>
      </c>
      <c r="W1342" s="1977">
        <f t="shared" si="80"/>
        <v>1.4259017816477937</v>
      </c>
    </row>
    <row r="1343" spans="2:23" ht="16" thickBot="1" x14ac:dyDescent="0.25">
      <c r="B1343" s="1742">
        <f>B1336+1</f>
        <v>34</v>
      </c>
      <c r="C1343" s="1978">
        <v>44431</v>
      </c>
      <c r="D1343" s="50"/>
      <c r="E1343" s="2134"/>
      <c r="F1343" s="2001"/>
      <c r="G1343" s="1999"/>
      <c r="H1343" s="1980" t="str">
        <f>IFERROR(VLOOKUP(F1343,[1]Trainingsarten!$A$9:$K$84,10,FALSE),"")</f>
        <v/>
      </c>
      <c r="I1343" s="1981" t="str">
        <f t="shared" si="79"/>
        <v/>
      </c>
      <c r="J1343" s="506"/>
      <c r="K1343" s="1982" t="str">
        <f>IFERROR(VLOOKUP(F1343,[1]Trainingsarten!$A$9:$K$84,11,FALSE),"0")</f>
        <v>0</v>
      </c>
      <c r="L1343" s="1983"/>
      <c r="M1343" s="506"/>
      <c r="N1343" s="59" t="str">
        <f>IFERROR((L1343/67)/(1/(I1343*24)/3.6),"")</f>
        <v/>
      </c>
      <c r="O1343" s="2405"/>
      <c r="P1343" s="319" t="str">
        <f>IFERROR(VLOOKUP(F1343,[1]Trainingsarten!$A$9:$N$84,12,FALSE),"")</f>
        <v/>
      </c>
      <c r="Q1343" s="61" t="s">
        <v>14</v>
      </c>
      <c r="R1343" s="1984" t="str">
        <f>IFERROR(VLOOKUP(F1343,[1]Trainingsarten!$A$9:$N$84,14,FALSE),"")</f>
        <v/>
      </c>
      <c r="S1343" s="1898" t="str">
        <f>IFERROR(L1343/J1343,"")</f>
        <v/>
      </c>
      <c r="T1343" s="50">
        <f>T1342+(K1343-T1342)/7</f>
        <v>23.111719716627459</v>
      </c>
      <c r="U1343" s="50">
        <f>U1342+(K1343-U1342)/42</f>
        <v>18.459673118553468</v>
      </c>
      <c r="V1343" s="50">
        <f t="shared" si="81"/>
        <v>-8.0537639544577537</v>
      </c>
      <c r="W1343" s="322">
        <f t="shared" si="80"/>
        <v>1.2520113204712333</v>
      </c>
    </row>
    <row r="1344" spans="2:23" ht="15" x14ac:dyDescent="0.2">
      <c r="B1344" s="1759" t="s">
        <v>19</v>
      </c>
      <c r="C1344" s="1944">
        <v>44432</v>
      </c>
      <c r="D1344" s="1876">
        <v>93</v>
      </c>
      <c r="E1344" s="2190" t="s">
        <v>33</v>
      </c>
      <c r="F1344" s="2002" t="s">
        <v>316</v>
      </c>
      <c r="G1344" s="1997">
        <v>2.8599537037037034E-2</v>
      </c>
      <c r="H1344" s="1946">
        <v>7.51</v>
      </c>
      <c r="I1344" s="1947">
        <f t="shared" si="79"/>
        <v>3.8081940129210431E-3</v>
      </c>
      <c r="J1344" s="1948">
        <v>150</v>
      </c>
      <c r="K1344" s="1949">
        <v>54</v>
      </c>
      <c r="L1344" s="1950">
        <v>214</v>
      </c>
      <c r="M1344" s="1948">
        <v>24</v>
      </c>
      <c r="N1344" s="1816">
        <f>IFERROR((L1344/67)/(1/(I1344*24)/3.6),"")</f>
        <v>1.0509251346463422</v>
      </c>
      <c r="O1344" s="2402" t="s">
        <v>295</v>
      </c>
      <c r="P1344" s="1951">
        <f>IFERROR(VLOOKUP(F1344,[1]Trainingsarten!$A$9:$N$84,12,FALSE),"")</f>
        <v>209</v>
      </c>
      <c r="Q1344" s="1952" t="s">
        <v>14</v>
      </c>
      <c r="R1344" s="1953">
        <f>IFERROR(VLOOKUP(F1344,[1]Trainingsarten!$A$9:$N$84,14,FALSE),"")</f>
        <v>228.8</v>
      </c>
      <c r="S1344" s="1877">
        <f>IFERROR(L1344/J1344,"")</f>
        <v>1.4266666666666667</v>
      </c>
      <c r="T1344" s="1876">
        <f>T1343+(K1344-T1343)/7</f>
        <v>27.52433118568068</v>
      </c>
      <c r="U1344" s="1876">
        <f>U1343+(K1344-U1343)/42</f>
        <v>19.30587137763553</v>
      </c>
      <c r="V1344" s="1876">
        <f t="shared" si="81"/>
        <v>-4.6520465980739907</v>
      </c>
      <c r="W1344" s="1954">
        <f t="shared" si="80"/>
        <v>1.4256974288954214</v>
      </c>
    </row>
    <row r="1345" spans="2:23" ht="16" thickBot="1" x14ac:dyDescent="0.25">
      <c r="B1345" s="24">
        <f>SUM(H1343:H1349)</f>
        <v>25.77</v>
      </c>
      <c r="C1345" s="1944">
        <v>44433</v>
      </c>
      <c r="D1345" s="1876"/>
      <c r="E1345" s="2190"/>
      <c r="F1345" s="2002"/>
      <c r="G1345" s="1997"/>
      <c r="H1345" s="1946" t="str">
        <f>IFERROR(VLOOKUP(F1345,[1]Trainingsarten!$A$9:$K$84,10,FALSE),"")</f>
        <v/>
      </c>
      <c r="I1345" s="1947" t="str">
        <f t="shared" si="79"/>
        <v/>
      </c>
      <c r="J1345" s="1948"/>
      <c r="K1345" s="1949" t="str">
        <f>IFERROR(VLOOKUP(F1345,[1]Trainingsarten!$A$9:$K$84,11,FALSE),"0")</f>
        <v>0</v>
      </c>
      <c r="L1345" s="1950"/>
      <c r="M1345" s="1948"/>
      <c r="N1345" s="1816" t="str">
        <f>IFERROR((L1345/67)/(1/(I1345*24)/3.6),"")</f>
        <v/>
      </c>
      <c r="O1345" s="2402"/>
      <c r="P1345" s="1951" t="str">
        <f>IFERROR(VLOOKUP(F1345,[1]Trainingsarten!$A$9:$N$84,12,FALSE),"")</f>
        <v/>
      </c>
      <c r="Q1345" s="1952" t="s">
        <v>14</v>
      </c>
      <c r="R1345" s="1953" t="str">
        <f>IFERROR(VLOOKUP(F1345,[1]Trainingsarten!$A$9:$N$84,14,FALSE),"")</f>
        <v/>
      </c>
      <c r="S1345" s="1877" t="str">
        <f>IFERROR(L1345/J1345,"")</f>
        <v/>
      </c>
      <c r="T1345" s="1876">
        <f>T1344+(K1345-T1344)/7</f>
        <v>23.592283873440582</v>
      </c>
      <c r="U1345" s="1876">
        <f>U1344+(K1345-U1344)/42</f>
        <v>18.846207773406114</v>
      </c>
      <c r="V1345" s="1876">
        <f t="shared" si="81"/>
        <v>-8.2184598080451501</v>
      </c>
      <c r="W1345" s="1954">
        <f t="shared" si="80"/>
        <v>1.2518318887862234</v>
      </c>
    </row>
    <row r="1346" spans="2:23" ht="15" x14ac:dyDescent="0.2">
      <c r="B1346" s="1955" t="s">
        <v>9</v>
      </c>
      <c r="C1346" s="1944">
        <v>44434</v>
      </c>
      <c r="D1346" s="1876">
        <v>94</v>
      </c>
      <c r="E1346" s="2190" t="s">
        <v>33</v>
      </c>
      <c r="F1346" s="2002" t="s">
        <v>317</v>
      </c>
      <c r="G1346" s="1997">
        <v>3.0335648148148143E-2</v>
      </c>
      <c r="H1346" s="1946">
        <v>8.33</v>
      </c>
      <c r="I1346" s="1947">
        <f t="shared" si="79"/>
        <v>3.6417344715664038E-3</v>
      </c>
      <c r="J1346" s="1948">
        <v>149</v>
      </c>
      <c r="K1346" s="1949">
        <v>66</v>
      </c>
      <c r="L1346" s="1950">
        <v>223</v>
      </c>
      <c r="M1346" s="1948">
        <v>34</v>
      </c>
      <c r="N1346" s="1816">
        <f>IFERROR((L1346/67)/(1/(I1346*24)/3.6),"")</f>
        <v>1.047254125530809</v>
      </c>
      <c r="O1346" s="2402" t="s">
        <v>303</v>
      </c>
      <c r="P1346" s="1951" t="str">
        <f>IFERROR(VLOOKUP(F1346,[1]Trainingsarten!$A$9:$N$84,12,FALSE),"")</f>
        <v/>
      </c>
      <c r="Q1346" s="1952" t="s">
        <v>14</v>
      </c>
      <c r="R1346" s="1953" t="str">
        <f>IFERROR(VLOOKUP(F1346,[1]Trainingsarten!$A$9:$N$84,14,FALSE),"")</f>
        <v/>
      </c>
      <c r="S1346" s="1877">
        <f>IFERROR(L1346/J1346,"")</f>
        <v>1.4966442953020134</v>
      </c>
      <c r="T1346" s="1876">
        <f>T1345+(K1346-T1345)/7</f>
        <v>29.650529034377641</v>
      </c>
      <c r="U1346" s="1876">
        <f>U1345+(K1346-U1345)/42</f>
        <v>19.968917112134541</v>
      </c>
      <c r="V1346" s="1876">
        <f t="shared" si="81"/>
        <v>-4.7460761000344682</v>
      </c>
      <c r="W1346" s="1954">
        <f t="shared" si="80"/>
        <v>1.4848340983077075</v>
      </c>
    </row>
    <row r="1347" spans="2:23" ht="16" thickBot="1" x14ac:dyDescent="0.25">
      <c r="B1347" s="1956">
        <f>SUM(K1343:K1349)</f>
        <v>187</v>
      </c>
      <c r="C1347" s="1944">
        <v>44435</v>
      </c>
      <c r="D1347" s="1876"/>
      <c r="E1347" s="2190"/>
      <c r="F1347" s="2002"/>
      <c r="G1347" s="1997"/>
      <c r="H1347" s="1946" t="str">
        <f>IFERROR(VLOOKUP(F1347,[1]Trainingsarten!$A$9:$K$84,10,FALSE),"")</f>
        <v/>
      </c>
      <c r="I1347" s="1947" t="str">
        <f t="shared" si="79"/>
        <v/>
      </c>
      <c r="J1347" s="1948"/>
      <c r="K1347" s="1949" t="str">
        <f>IFERROR(VLOOKUP(F1347,[1]Trainingsarten!$A$9:$K$84,11,FALSE),"0")</f>
        <v>0</v>
      </c>
      <c r="L1347" s="1950"/>
      <c r="M1347" s="1948"/>
      <c r="N1347" s="1816" t="str">
        <f>IFERROR((L1347/67)/(1/(I1347*24)/3.6),"")</f>
        <v/>
      </c>
      <c r="O1347" s="2402"/>
      <c r="P1347" s="1951" t="str">
        <f>IFERROR(VLOOKUP(F1347,[1]Trainingsarten!$A$9:$N$84,12,FALSE),"")</f>
        <v/>
      </c>
      <c r="Q1347" s="1952" t="s">
        <v>14</v>
      </c>
      <c r="R1347" s="1953" t="str">
        <f>IFERROR(VLOOKUP(F1347,[1]Trainingsarten!$A$9:$N$84,14,FALSE),"")</f>
        <v/>
      </c>
      <c r="S1347" s="1877" t="str">
        <f>IFERROR(L1347/J1347,"")</f>
        <v/>
      </c>
      <c r="T1347" s="1876">
        <f>T1346+(K1347-T1346)/7</f>
        <v>25.414739172323692</v>
      </c>
      <c r="U1347" s="1876">
        <f>U1346+(K1347-U1346)/42</f>
        <v>19.493466704702765</v>
      </c>
      <c r="V1347" s="1876">
        <f t="shared" si="81"/>
        <v>-9.6816119222430999</v>
      </c>
      <c r="W1347" s="1954">
        <f t="shared" si="80"/>
        <v>1.3037567692457921</v>
      </c>
    </row>
    <row r="1348" spans="2:23" ht="15" x14ac:dyDescent="0.2">
      <c r="B1348" s="1957" t="s">
        <v>20</v>
      </c>
      <c r="C1348" s="1944">
        <v>44436</v>
      </c>
      <c r="D1348" s="1876">
        <v>95</v>
      </c>
      <c r="E1348" s="2190" t="s">
        <v>281</v>
      </c>
      <c r="F1348" s="2002" t="s">
        <v>276</v>
      </c>
      <c r="G1348" s="1997">
        <v>4.0335648148148148E-2</v>
      </c>
      <c r="H1348" s="1946">
        <v>9.93</v>
      </c>
      <c r="I1348" s="1947">
        <f t="shared" si="79"/>
        <v>4.0619988064600349E-3</v>
      </c>
      <c r="J1348" s="1948">
        <v>136</v>
      </c>
      <c r="K1348" s="1949">
        <v>67</v>
      </c>
      <c r="L1348" s="1950">
        <v>200</v>
      </c>
      <c r="M1348" s="1948">
        <v>25</v>
      </c>
      <c r="N1348" s="1816">
        <f>IFERROR((L1348/67)/(1/(I1348*24)/3.6),"")</f>
        <v>1.0476319309795434</v>
      </c>
      <c r="O1348" s="2402" t="s">
        <v>295</v>
      </c>
      <c r="P1348" s="1951">
        <f>IFERROR(VLOOKUP(F1348,[1]Trainingsarten!$A$9:$N$84,12,FALSE),"")</f>
        <v>209</v>
      </c>
      <c r="Q1348" s="1952" t="s">
        <v>14</v>
      </c>
      <c r="R1348" s="1953">
        <f>IFERROR(VLOOKUP(F1348,[1]Trainingsarten!$A$9:$N$84,14,FALSE),"")</f>
        <v>228.8</v>
      </c>
      <c r="S1348" s="1877">
        <f>IFERROR(L1348/J1348,"")</f>
        <v>1.4705882352941178</v>
      </c>
      <c r="T1348" s="1876">
        <f>T1347+(K1348-T1347)/7</f>
        <v>31.355490719134593</v>
      </c>
      <c r="U1348" s="1876">
        <f>U1347+(K1348-U1347)/42</f>
        <v>20.624574640305081</v>
      </c>
      <c r="V1348" s="1876">
        <f t="shared" si="81"/>
        <v>-5.921272467620927</v>
      </c>
      <c r="W1348" s="1954">
        <f t="shared" si="80"/>
        <v>1.5202975705428066</v>
      </c>
    </row>
    <row r="1349" spans="2:23" ht="16" thickBot="1" x14ac:dyDescent="0.25">
      <c r="B1349" s="2003">
        <f>AVERAGE(W1343:W1349)</f>
        <v>1.3676177862918384</v>
      </c>
      <c r="C1349" s="1959">
        <v>44437</v>
      </c>
      <c r="D1349" s="1885"/>
      <c r="E1349" s="2135"/>
      <c r="F1349" s="1846"/>
      <c r="G1349" s="1995"/>
      <c r="H1349" s="1962" t="str">
        <f>IFERROR(VLOOKUP(F1349,[1]Trainingsarten!$A$9:$K$84,10,FALSE),"")</f>
        <v/>
      </c>
      <c r="I1349" s="1963" t="str">
        <f t="shared" si="79"/>
        <v/>
      </c>
      <c r="J1349" s="1964"/>
      <c r="K1349" s="1965" t="str">
        <f>IFERROR(VLOOKUP(F1349,[1]Trainingsarten!$A$9:$K$84,11,FALSE),"0")</f>
        <v>0</v>
      </c>
      <c r="L1349" s="1859"/>
      <c r="M1349" s="1964"/>
      <c r="N1349" s="1843" t="str">
        <f>IFERROR((L1349/67)/(1/(I1349*24)/3.6),"")</f>
        <v/>
      </c>
      <c r="O1349" s="2403"/>
      <c r="P1349" s="78" t="str">
        <f>IFERROR(VLOOKUP(F1349,[1]Trainingsarten!$A$9:$N$84,12,FALSE),"")</f>
        <v/>
      </c>
      <c r="Q1349" s="79" t="s">
        <v>14</v>
      </c>
      <c r="R1349" s="1966" t="str">
        <f>IFERROR(VLOOKUP(F1349,[1]Trainingsarten!$A$9:$N$84,14,FALSE),"")</f>
        <v/>
      </c>
      <c r="S1349" s="1967" t="str">
        <f>IFERROR(L1349/J1349,"")</f>
        <v/>
      </c>
      <c r="T1349" s="1885">
        <f>T1348+(K1349-T1348)/7</f>
        <v>26.876134902115368</v>
      </c>
      <c r="U1349" s="1885">
        <f>U1348+(K1349-U1348)/42</f>
        <v>20.133513339345438</v>
      </c>
      <c r="V1349" s="1885">
        <f t="shared" si="81"/>
        <v>-10.730916078829512</v>
      </c>
      <c r="W1349" s="82">
        <f t="shared" si="80"/>
        <v>1.3348954277936838</v>
      </c>
    </row>
    <row r="1350" spans="2:23" ht="16" thickBot="1" x14ac:dyDescent="0.25">
      <c r="B1350" s="1742">
        <f>B1343+1</f>
        <v>35</v>
      </c>
      <c r="C1350" s="1935">
        <v>44438</v>
      </c>
      <c r="D1350" s="1744"/>
      <c r="E1350" s="2197"/>
      <c r="F1350" s="2001"/>
      <c r="G1350" s="1996"/>
      <c r="H1350" s="1938" t="str">
        <f>IFERROR(VLOOKUP(F1350,[1]Trainingsarten!$A$9:$K$84,10,FALSE),"")</f>
        <v/>
      </c>
      <c r="I1350" s="1939" t="str">
        <f t="shared" si="79"/>
        <v/>
      </c>
      <c r="J1350" s="1940"/>
      <c r="K1350" s="1941" t="str">
        <f>IFERROR(VLOOKUP(F1350,[1]Trainingsarten!$A$9:$K$84,11,FALSE),"0")</f>
        <v>0</v>
      </c>
      <c r="L1350" s="1942"/>
      <c r="M1350" s="1940"/>
      <c r="N1350" s="1753" t="str">
        <f>IFERROR((L1350/67)/(1/(I1350*24)/3.6),"")</f>
        <v/>
      </c>
      <c r="O1350" s="2401"/>
      <c r="P1350" s="1754" t="str">
        <f>IFERROR(VLOOKUP(F1350,[1]Trainingsarten!$A$9:$N$84,12,FALSE),"")</f>
        <v/>
      </c>
      <c r="Q1350" s="1755" t="s">
        <v>14</v>
      </c>
      <c r="R1350" s="1943" t="str">
        <f>IFERROR(VLOOKUP(F1350,[1]Trainingsarten!$A$9:$N$84,14,FALSE),"")</f>
        <v/>
      </c>
      <c r="S1350" s="1756" t="str">
        <f>IFERROR(L1350/J1350,"")</f>
        <v/>
      </c>
      <c r="T1350" s="1744">
        <f>T1349+(K1350-T1349)/7</f>
        <v>23.03668705895603</v>
      </c>
      <c r="U1350" s="1744">
        <f>U1349+(K1350-U1349)/42</f>
        <v>19.654143974122928</v>
      </c>
      <c r="V1350" s="1744">
        <f t="shared" si="81"/>
        <v>-6.74262156276993</v>
      </c>
      <c r="W1350" s="1927">
        <f t="shared" si="80"/>
        <v>1.1721033024529908</v>
      </c>
    </row>
    <row r="1351" spans="2:23" ht="15" x14ac:dyDescent="0.2">
      <c r="B1351" s="1759" t="s">
        <v>19</v>
      </c>
      <c r="C1351" s="1944">
        <v>44439</v>
      </c>
      <c r="D1351" s="1876">
        <v>96</v>
      </c>
      <c r="E1351" s="2190" t="s">
        <v>33</v>
      </c>
      <c r="F1351" s="2002" t="s">
        <v>276</v>
      </c>
      <c r="G1351" s="1997">
        <v>4.0462962962962964E-2</v>
      </c>
      <c r="H1351" s="1946">
        <v>10.49</v>
      </c>
      <c r="I1351" s="1947">
        <f t="shared" si="79"/>
        <v>3.8572891289764505E-3</v>
      </c>
      <c r="J1351" s="1948">
        <v>146</v>
      </c>
      <c r="K1351" s="1949">
        <v>75</v>
      </c>
      <c r="L1351" s="1950">
        <v>213</v>
      </c>
      <c r="M1351" s="1948">
        <v>32</v>
      </c>
      <c r="N1351" s="1816">
        <f>IFERROR((L1351/67)/(1/(I1351*24)/3.6),"")</f>
        <v>1.0594994522146182</v>
      </c>
      <c r="O1351" s="2402" t="s">
        <v>303</v>
      </c>
      <c r="P1351" s="1951">
        <f>IFERROR(VLOOKUP(F1351,[1]Trainingsarten!$A$9:$N$84,12,FALSE),"")</f>
        <v>209</v>
      </c>
      <c r="Q1351" s="1952" t="s">
        <v>14</v>
      </c>
      <c r="R1351" s="1953">
        <f>IFERROR(VLOOKUP(F1351,[1]Trainingsarten!$A$9:$N$84,14,FALSE),"")</f>
        <v>228.8</v>
      </c>
      <c r="S1351" s="1877">
        <f>IFERROR(L1351/J1351,"")</f>
        <v>1.4589041095890412</v>
      </c>
      <c r="T1351" s="1876">
        <f>T1350+(K1351-T1350)/7</f>
        <v>30.460017479105169</v>
      </c>
      <c r="U1351" s="1876">
        <f>U1350+(K1351-U1350)/42</f>
        <v>20.971902450929523</v>
      </c>
      <c r="V1351" s="1876">
        <f t="shared" si="81"/>
        <v>-3.3825430848331024</v>
      </c>
      <c r="W1351" s="1954">
        <f t="shared" si="80"/>
        <v>1.4524203300285288</v>
      </c>
    </row>
    <row r="1352" spans="2:23" ht="16" thickBot="1" x14ac:dyDescent="0.25">
      <c r="B1352" s="24">
        <f>SUM(H1350:H1356)</f>
        <v>30.1</v>
      </c>
      <c r="C1352" s="1944">
        <v>44440</v>
      </c>
      <c r="D1352" s="1876"/>
      <c r="E1352" s="2190"/>
      <c r="F1352" s="2002"/>
      <c r="G1352" s="1997"/>
      <c r="H1352" s="1946" t="str">
        <f>IFERROR(VLOOKUP(F1352,[1]Trainingsarten!$A$9:$K$84,10,FALSE),"")</f>
        <v/>
      </c>
      <c r="I1352" s="1947" t="str">
        <f t="shared" si="79"/>
        <v/>
      </c>
      <c r="J1352" s="1948"/>
      <c r="K1352" s="1949" t="str">
        <f>IFERROR(VLOOKUP(F1352,[1]Trainingsarten!$A$9:$K$84,11,FALSE),"0")</f>
        <v>0</v>
      </c>
      <c r="L1352" s="1950"/>
      <c r="M1352" s="1948"/>
      <c r="N1352" s="1816" t="str">
        <f>IFERROR((L1352/67)/(1/(I1352*24)/3.6),"")</f>
        <v/>
      </c>
      <c r="O1352" s="2402"/>
      <c r="P1352" s="1951" t="str">
        <f>IFERROR(VLOOKUP(F1352,[1]Trainingsarten!$A$9:$N$84,12,FALSE),"")</f>
        <v/>
      </c>
      <c r="Q1352" s="1952" t="s">
        <v>14</v>
      </c>
      <c r="R1352" s="1953" t="str">
        <f>IFERROR(VLOOKUP(F1352,[1]Trainingsarten!$A$9:$N$84,14,FALSE),"")</f>
        <v/>
      </c>
      <c r="S1352" s="1877" t="str">
        <f>IFERROR(L1352/J1352,"")</f>
        <v/>
      </c>
      <c r="T1352" s="1876">
        <f>T1351+(K1352-T1351)/7</f>
        <v>26.108586410661573</v>
      </c>
      <c r="U1352" s="1876">
        <f>U1351+(K1352-U1351)/42</f>
        <v>20.472571440193107</v>
      </c>
      <c r="V1352" s="1876">
        <f t="shared" si="81"/>
        <v>-9.4881150281756454</v>
      </c>
      <c r="W1352" s="1954">
        <f t="shared" si="80"/>
        <v>1.2752958995372448</v>
      </c>
    </row>
    <row r="1353" spans="2:23" ht="15" x14ac:dyDescent="0.2">
      <c r="B1353" s="1955" t="s">
        <v>9</v>
      </c>
      <c r="C1353" s="1944">
        <v>44441</v>
      </c>
      <c r="D1353" s="1876">
        <v>97</v>
      </c>
      <c r="E1353" s="2190" t="s">
        <v>33</v>
      </c>
      <c r="F1353" s="2002" t="s">
        <v>318</v>
      </c>
      <c r="G1353" s="1997">
        <v>3.1898148148148148E-2</v>
      </c>
      <c r="H1353" s="1946">
        <v>8.9700000000000006</v>
      </c>
      <c r="I1353" s="1947">
        <f t="shared" si="79"/>
        <v>3.556092324208266E-3</v>
      </c>
      <c r="J1353" s="1948">
        <v>152</v>
      </c>
      <c r="K1353" s="1949">
        <v>69</v>
      </c>
      <c r="L1353" s="1950">
        <v>226</v>
      </c>
      <c r="M1353" s="1948">
        <v>16</v>
      </c>
      <c r="N1353" s="1816">
        <f>IFERROR((L1353/67)/(1/(I1353*24)/3.6),"")</f>
        <v>1.0363833008868699</v>
      </c>
      <c r="O1353" s="2402" t="s">
        <v>304</v>
      </c>
      <c r="P1353" s="1951" t="str">
        <f>IFERROR(VLOOKUP(F1353,[1]Trainingsarten!$A$9:$N$84,12,FALSE),"")</f>
        <v/>
      </c>
      <c r="Q1353" s="1952" t="s">
        <v>14</v>
      </c>
      <c r="R1353" s="1953" t="str">
        <f>IFERROR(VLOOKUP(F1353,[1]Trainingsarten!$A$9:$N$84,14,FALSE),"")</f>
        <v/>
      </c>
      <c r="S1353" s="1877">
        <f>IFERROR(L1353/J1353,"")</f>
        <v>1.486842105263158</v>
      </c>
      <c r="T1353" s="1876">
        <f>T1352+(K1353-T1352)/7</f>
        <v>32.235931209138492</v>
      </c>
      <c r="U1353" s="1876">
        <f>U1352+(K1353-U1352)/42</f>
        <v>21.627986405902796</v>
      </c>
      <c r="V1353" s="1876">
        <f t="shared" si="81"/>
        <v>-5.6360149704684659</v>
      </c>
      <c r="W1353" s="1954">
        <f t="shared" si="80"/>
        <v>1.4904730659688474</v>
      </c>
    </row>
    <row r="1354" spans="2:23" ht="16" thickBot="1" x14ac:dyDescent="0.25">
      <c r="B1354" s="1956">
        <f>SUM(K1350:K1356)</f>
        <v>215</v>
      </c>
      <c r="C1354" s="1944">
        <v>44442</v>
      </c>
      <c r="D1354" s="1876"/>
      <c r="E1354" s="2190"/>
      <c r="F1354" s="2002"/>
      <c r="G1354" s="1997"/>
      <c r="H1354" s="1946" t="str">
        <f>IFERROR(VLOOKUP(F1354,[1]Trainingsarten!$A$9:$K$84,10,FALSE),"")</f>
        <v/>
      </c>
      <c r="I1354" s="1947" t="str">
        <f t="shared" si="79"/>
        <v/>
      </c>
      <c r="J1354" s="1948"/>
      <c r="K1354" s="1949" t="str">
        <f>IFERROR(VLOOKUP(F1354,[1]Trainingsarten!$A$9:$K$84,11,FALSE),"0")</f>
        <v>0</v>
      </c>
      <c r="L1354" s="1950"/>
      <c r="M1354" s="1948"/>
      <c r="N1354" s="1816" t="str">
        <f>IFERROR((L1354/67)/(1/(I1354*24)/3.6),"")</f>
        <v/>
      </c>
      <c r="O1354" s="2402"/>
      <c r="P1354" s="1951" t="str">
        <f>IFERROR(VLOOKUP(F1354,[1]Trainingsarten!$A$9:$N$84,12,FALSE),"")</f>
        <v/>
      </c>
      <c r="Q1354" s="1952" t="s">
        <v>14</v>
      </c>
      <c r="R1354" s="1953" t="str">
        <f>IFERROR(VLOOKUP(F1354,[1]Trainingsarten!$A$9:$N$84,14,FALSE),"")</f>
        <v/>
      </c>
      <c r="S1354" s="1877" t="str">
        <f>IFERROR(L1354/J1354,"")</f>
        <v/>
      </c>
      <c r="T1354" s="1876">
        <f>T1353+(K1354-T1353)/7</f>
        <v>27.630798179261564</v>
      </c>
      <c r="U1354" s="1876">
        <f>U1353+(K1354-U1353)/42</f>
        <v>21.113034348619397</v>
      </c>
      <c r="V1354" s="1876">
        <f t="shared" si="81"/>
        <v>-10.607944803235696</v>
      </c>
      <c r="W1354" s="1954">
        <f t="shared" si="80"/>
        <v>1.3087080579238659</v>
      </c>
    </row>
    <row r="1355" spans="2:23" ht="15" x14ac:dyDescent="0.2">
      <c r="B1355" s="1957" t="s">
        <v>20</v>
      </c>
      <c r="C1355" s="1944">
        <v>44443</v>
      </c>
      <c r="D1355" s="1876">
        <v>98</v>
      </c>
      <c r="E1355" s="2190" t="s">
        <v>281</v>
      </c>
      <c r="F1355" s="2002" t="s">
        <v>276</v>
      </c>
      <c r="G1355" s="1997">
        <v>4.3263888888888886E-2</v>
      </c>
      <c r="H1355" s="1946">
        <v>10.64</v>
      </c>
      <c r="I1355" s="1947">
        <f t="shared" si="79"/>
        <v>4.0661549707602333E-3</v>
      </c>
      <c r="J1355" s="1948">
        <v>134</v>
      </c>
      <c r="K1355" s="1949">
        <v>71</v>
      </c>
      <c r="L1355" s="1950">
        <v>200</v>
      </c>
      <c r="M1355" s="1948">
        <v>39</v>
      </c>
      <c r="N1355" s="1816">
        <f>IFERROR((L1355/67)/(1/(I1355*24)/3.6),"")</f>
        <v>1.0487038491751768</v>
      </c>
      <c r="O1355" s="2402" t="s">
        <v>295</v>
      </c>
      <c r="P1355" s="1951">
        <f>IFERROR(VLOOKUP(F1355,[1]Trainingsarten!$A$9:$N$84,12,FALSE),"")</f>
        <v>209</v>
      </c>
      <c r="Q1355" s="1952" t="s">
        <v>14</v>
      </c>
      <c r="R1355" s="1953">
        <f>IFERROR(VLOOKUP(F1355,[1]Trainingsarten!$A$9:$N$84,14,FALSE),"")</f>
        <v>228.8</v>
      </c>
      <c r="S1355" s="1877">
        <f>IFERROR(L1355/J1355,"")</f>
        <v>1.4925373134328359</v>
      </c>
      <c r="T1355" s="1876">
        <f>T1354+(K1355-T1354)/7</f>
        <v>33.826398439367054</v>
      </c>
      <c r="U1355" s="1876">
        <f>U1354+(K1355-U1354)/42</f>
        <v>22.300819245080842</v>
      </c>
      <c r="V1355" s="1876">
        <f t="shared" si="81"/>
        <v>-6.517763830642167</v>
      </c>
      <c r="W1355" s="1954">
        <f t="shared" si="80"/>
        <v>1.5168231295730783</v>
      </c>
    </row>
    <row r="1356" spans="2:23" ht="16" thickBot="1" x14ac:dyDescent="0.25">
      <c r="B1356" s="2003">
        <f>AVERAGE(W1350:W1356)</f>
        <v>1.3639526406602704</v>
      </c>
      <c r="C1356" s="1968">
        <v>44444</v>
      </c>
      <c r="D1356" s="1818"/>
      <c r="E1356" s="2183"/>
      <c r="F1356" s="1846"/>
      <c r="G1356" s="1998"/>
      <c r="H1356" s="1970" t="str">
        <f>IFERROR(VLOOKUP(F1356,[1]Trainingsarten!$A$9:$K$84,10,FALSE),"")</f>
        <v/>
      </c>
      <c r="I1356" s="1971" t="str">
        <f t="shared" ref="I1356:I1419" si="82">IFERROR(G1356/H1356,"")</f>
        <v/>
      </c>
      <c r="J1356" s="1862"/>
      <c r="K1356" s="1972" t="str">
        <f>IFERROR(VLOOKUP(F1356,[1]Trainingsarten!$A$9:$K$84,11,FALSE),"0")</f>
        <v>0</v>
      </c>
      <c r="L1356" s="1973"/>
      <c r="M1356" s="1862"/>
      <c r="N1356" s="1826" t="str">
        <f>IFERROR((L1356/67)/(1/(I1356*24)/3.6),"")</f>
        <v/>
      </c>
      <c r="O1356" s="2404"/>
      <c r="P1356" s="1974" t="str">
        <f>IFERROR(VLOOKUP(F1356,[1]Trainingsarten!$A$9:$N$84,12,FALSE),"")</f>
        <v/>
      </c>
      <c r="Q1356" s="1975" t="s">
        <v>14</v>
      </c>
      <c r="R1356" s="1976" t="str">
        <f>IFERROR(VLOOKUP(F1356,[1]Trainingsarten!$A$9:$N$84,14,FALSE),"")</f>
        <v/>
      </c>
      <c r="S1356" s="1827" t="str">
        <f>IFERROR(L1356/J1356,"")</f>
        <v/>
      </c>
      <c r="T1356" s="1818">
        <f>T1355+(K1356-T1355)/7</f>
        <v>28.994055805171762</v>
      </c>
      <c r="U1356" s="1818">
        <f>U1355+(K1356-U1355)/42</f>
        <v>21.769847358293202</v>
      </c>
      <c r="V1356" s="1818">
        <f t="shared" si="81"/>
        <v>-11.525579194286212</v>
      </c>
      <c r="W1356" s="1977">
        <f t="shared" si="80"/>
        <v>1.3318446991373372</v>
      </c>
    </row>
    <row r="1357" spans="2:23" ht="16" thickBot="1" x14ac:dyDescent="0.25">
      <c r="B1357" s="1742">
        <f>B1350+1</f>
        <v>36</v>
      </c>
      <c r="C1357" s="1978">
        <v>44445</v>
      </c>
      <c r="D1357" s="50"/>
      <c r="E1357" s="2134"/>
      <c r="F1357" s="2001"/>
      <c r="G1357" s="1999"/>
      <c r="H1357" s="1980" t="str">
        <f>IFERROR(VLOOKUP(F1357,[1]Trainingsarten!$A$9:$K$84,10,FALSE),"")</f>
        <v/>
      </c>
      <c r="I1357" s="1981" t="str">
        <f t="shared" si="82"/>
        <v/>
      </c>
      <c r="J1357" s="506"/>
      <c r="K1357" s="1982" t="str">
        <f>IFERROR(VLOOKUP(F1357,[1]Trainingsarten!$A$9:$K$84,11,FALSE),"0")</f>
        <v>0</v>
      </c>
      <c r="L1357" s="1983"/>
      <c r="M1357" s="506"/>
      <c r="N1357" s="59" t="str">
        <f>IFERROR((L1357/67)/(1/(I1357*24)/3.6),"")</f>
        <v/>
      </c>
      <c r="O1357" s="2405"/>
      <c r="P1357" s="319" t="str">
        <f>IFERROR(VLOOKUP(F1357,[1]Trainingsarten!$A$9:$N$84,12,FALSE),"")</f>
        <v/>
      </c>
      <c r="Q1357" s="61" t="s">
        <v>14</v>
      </c>
      <c r="R1357" s="1984" t="str">
        <f>IFERROR(VLOOKUP(F1357,[1]Trainingsarten!$A$9:$N$84,14,FALSE),"")</f>
        <v/>
      </c>
      <c r="S1357" s="1898" t="str">
        <f>IFERROR(L1357/J1357,"")</f>
        <v/>
      </c>
      <c r="T1357" s="50">
        <f>T1356+(K1357-T1356)/7</f>
        <v>24.852047833004367</v>
      </c>
      <c r="U1357" s="50">
        <f>U1356+(K1357-U1356)/42</f>
        <v>21.251517659286222</v>
      </c>
      <c r="V1357" s="50">
        <f t="shared" si="81"/>
        <v>-7.2242084468785599</v>
      </c>
      <c r="W1357" s="322">
        <f t="shared" si="80"/>
        <v>1.1694246138766862</v>
      </c>
    </row>
    <row r="1358" spans="2:23" ht="15" x14ac:dyDescent="0.2">
      <c r="B1358" s="1759" t="s">
        <v>19</v>
      </c>
      <c r="C1358" s="1944">
        <v>44446</v>
      </c>
      <c r="D1358" s="1876">
        <v>99</v>
      </c>
      <c r="E1358" s="2190" t="s">
        <v>33</v>
      </c>
      <c r="F1358" s="2002" t="s">
        <v>276</v>
      </c>
      <c r="G1358" s="1997">
        <v>4.2905092592592592E-2</v>
      </c>
      <c r="H1358" s="1946">
        <v>11.3</v>
      </c>
      <c r="I1358" s="1947">
        <f t="shared" si="82"/>
        <v>3.7969108489019992E-3</v>
      </c>
      <c r="J1358" s="1948">
        <v>139</v>
      </c>
      <c r="K1358" s="1949">
        <v>78</v>
      </c>
      <c r="L1358" s="1950">
        <v>215</v>
      </c>
      <c r="M1358" s="1948">
        <v>33</v>
      </c>
      <c r="N1358" s="1816">
        <f>IFERROR((L1358/67)/(1/(I1358*24)/3.6),"")</f>
        <v>1.0527077004358736</v>
      </c>
      <c r="O1358" s="2402" t="s">
        <v>303</v>
      </c>
      <c r="P1358" s="1951">
        <f>IFERROR(VLOOKUP(F1358,[1]Trainingsarten!$A$9:$N$84,12,FALSE),"")</f>
        <v>209</v>
      </c>
      <c r="Q1358" s="1952" t="s">
        <v>14</v>
      </c>
      <c r="R1358" s="1953">
        <f>IFERROR(VLOOKUP(F1358,[1]Trainingsarten!$A$9:$N$84,14,FALSE),"")</f>
        <v>228.8</v>
      </c>
      <c r="S1358" s="1877">
        <f>IFERROR(L1358/J1358,"")</f>
        <v>1.5467625899280575</v>
      </c>
      <c r="T1358" s="1876">
        <f>T1357+(K1358-T1357)/7</f>
        <v>32.44461242828946</v>
      </c>
      <c r="U1358" s="1876">
        <f>U1357+(K1358-U1357)/42</f>
        <v>22.602672000731786</v>
      </c>
      <c r="V1358" s="1876">
        <f t="shared" si="81"/>
        <v>-3.6005301737181448</v>
      </c>
      <c r="W1358" s="1954">
        <f t="shared" si="80"/>
        <v>1.4354326084650093</v>
      </c>
    </row>
    <row r="1359" spans="2:23" ht="16" thickBot="1" x14ac:dyDescent="0.25">
      <c r="B1359" s="24">
        <f>SUM(H1357:H1363)</f>
        <v>31.53</v>
      </c>
      <c r="C1359" s="1944">
        <v>44447</v>
      </c>
      <c r="D1359" s="1876"/>
      <c r="E1359" s="2190"/>
      <c r="F1359" s="2002"/>
      <c r="G1359" s="1997"/>
      <c r="H1359" s="1946" t="str">
        <f>IFERROR(VLOOKUP(F1359,[1]Trainingsarten!$A$9:$K$84,10,FALSE),"")</f>
        <v/>
      </c>
      <c r="I1359" s="1947" t="str">
        <f t="shared" si="82"/>
        <v/>
      </c>
      <c r="J1359" s="1948"/>
      <c r="K1359" s="1949" t="str">
        <f>IFERROR(VLOOKUP(F1359,[1]Trainingsarten!$A$9:$K$84,11,FALSE),"0")</f>
        <v>0</v>
      </c>
      <c r="L1359" s="1950"/>
      <c r="M1359" s="1948"/>
      <c r="N1359" s="1816" t="str">
        <f>IFERROR((L1359/67)/(1/(I1359*24)/3.6),"")</f>
        <v/>
      </c>
      <c r="O1359" s="2402"/>
      <c r="P1359" s="1951" t="str">
        <f>IFERROR(VLOOKUP(F1359,[1]Trainingsarten!$A$9:$N$84,12,FALSE),"")</f>
        <v/>
      </c>
      <c r="Q1359" s="1952" t="s">
        <v>14</v>
      </c>
      <c r="R1359" s="1953" t="str">
        <f>IFERROR(VLOOKUP(F1359,[1]Trainingsarten!$A$9:$N$84,14,FALSE),"")</f>
        <v/>
      </c>
      <c r="S1359" s="1877" t="str">
        <f>IFERROR(L1359/J1359,"")</f>
        <v/>
      </c>
      <c r="T1359" s="1876">
        <f>T1358+(K1359-T1358)/7</f>
        <v>27.809667795676681</v>
      </c>
      <c r="U1359" s="1876">
        <f>U1358+(K1359-U1358)/42</f>
        <v>22.064513143571507</v>
      </c>
      <c r="V1359" s="1876">
        <f t="shared" si="81"/>
        <v>-9.8419404275576738</v>
      </c>
      <c r="W1359" s="1954">
        <f t="shared" si="80"/>
        <v>1.2603798513351301</v>
      </c>
    </row>
    <row r="1360" spans="2:23" ht="15" x14ac:dyDescent="0.2">
      <c r="B1360" s="1955" t="s">
        <v>9</v>
      </c>
      <c r="C1360" s="1944">
        <v>44448</v>
      </c>
      <c r="D1360" s="1876">
        <v>100</v>
      </c>
      <c r="E1360" s="2190" t="s">
        <v>281</v>
      </c>
      <c r="F1360" s="2002" t="s">
        <v>276</v>
      </c>
      <c r="G1360" s="1997">
        <v>4.1909722222222223E-2</v>
      </c>
      <c r="H1360" s="1946">
        <v>10.52</v>
      </c>
      <c r="I1360" s="1947">
        <f t="shared" si="82"/>
        <v>3.9838138994507822E-3</v>
      </c>
      <c r="J1360" s="1948">
        <v>136</v>
      </c>
      <c r="K1360" s="1949">
        <v>69</v>
      </c>
      <c r="L1360" s="1950">
        <v>203</v>
      </c>
      <c r="M1360" s="1948">
        <v>26</v>
      </c>
      <c r="N1360" s="1816">
        <f>IFERROR((L1360/67)/(1/(I1360*24)/3.6),"")</f>
        <v>1.0428792350036891</v>
      </c>
      <c r="O1360" s="2402" t="s">
        <v>280</v>
      </c>
      <c r="P1360" s="1951">
        <f>IFERROR(VLOOKUP(F1360,[1]Trainingsarten!$A$9:$N$84,12,FALSE),"")</f>
        <v>209</v>
      </c>
      <c r="Q1360" s="1952" t="s">
        <v>14</v>
      </c>
      <c r="R1360" s="1953">
        <f>IFERROR(VLOOKUP(F1360,[1]Trainingsarten!$A$9:$N$84,14,FALSE),"")</f>
        <v>228.8</v>
      </c>
      <c r="S1360" s="1877">
        <f>IFERROR(L1360/J1360,"")</f>
        <v>1.4926470588235294</v>
      </c>
      <c r="T1360" s="1876">
        <f>T1359+(K1360-T1359)/7</f>
        <v>33.694000967722872</v>
      </c>
      <c r="U1360" s="1876">
        <f>U1359+(K1360-U1359)/42</f>
        <v>23.182024735391231</v>
      </c>
      <c r="V1360" s="1876">
        <f t="shared" si="81"/>
        <v>-5.7451546521051746</v>
      </c>
      <c r="W1360" s="1954">
        <f t="shared" si="80"/>
        <v>1.4534537579145688</v>
      </c>
    </row>
    <row r="1361" spans="2:23" ht="16" thickBot="1" x14ac:dyDescent="0.25">
      <c r="B1361" s="1956">
        <f>SUM(K1357:K1363)</f>
        <v>221</v>
      </c>
      <c r="C1361" s="1944">
        <v>44449</v>
      </c>
      <c r="D1361" s="1876"/>
      <c r="E1361" s="2190"/>
      <c r="F1361" s="2002"/>
      <c r="G1361" s="1997"/>
      <c r="H1361" s="1946" t="str">
        <f>IFERROR(VLOOKUP(F1361,[1]Trainingsarten!$A$9:$K$84,10,FALSE),"")</f>
        <v/>
      </c>
      <c r="I1361" s="1947" t="str">
        <f t="shared" si="82"/>
        <v/>
      </c>
      <c r="J1361" s="1948"/>
      <c r="K1361" s="1949" t="str">
        <f>IFERROR(VLOOKUP(F1361,[1]Trainingsarten!$A$9:$K$84,11,FALSE),"0")</f>
        <v>0</v>
      </c>
      <c r="L1361" s="1950"/>
      <c r="M1361" s="1948"/>
      <c r="N1361" s="1816" t="str">
        <f>IFERROR((L1361/67)/(1/(I1361*24)/3.6),"")</f>
        <v/>
      </c>
      <c r="O1361" s="2402"/>
      <c r="P1361" s="1951" t="str">
        <f>IFERROR(VLOOKUP(F1361,[1]Trainingsarten!$A$9:$N$84,12,FALSE),"")</f>
        <v/>
      </c>
      <c r="Q1361" s="1952" t="s">
        <v>14</v>
      </c>
      <c r="R1361" s="1953" t="str">
        <f>IFERROR(VLOOKUP(F1361,[1]Trainingsarten!$A$9:$N$84,14,FALSE),"")</f>
        <v/>
      </c>
      <c r="S1361" s="1877" t="str">
        <f>IFERROR(L1361/J1361,"")</f>
        <v/>
      </c>
      <c r="T1361" s="1876">
        <f>T1360+(K1361-T1360)/7</f>
        <v>28.880572258048176</v>
      </c>
      <c r="U1361" s="1876">
        <f>U1360+(K1361-U1360)/42</f>
        <v>22.630071765500965</v>
      </c>
      <c r="V1361" s="1876">
        <f t="shared" si="81"/>
        <v>-10.511976232331641</v>
      </c>
      <c r="W1361" s="1954">
        <f t="shared" si="80"/>
        <v>1.2762032996323043</v>
      </c>
    </row>
    <row r="1362" spans="2:23" ht="15" x14ac:dyDescent="0.2">
      <c r="B1362" s="1957" t="s">
        <v>20</v>
      </c>
      <c r="C1362" s="1944">
        <v>44450</v>
      </c>
      <c r="D1362" s="1876"/>
      <c r="E1362" s="2190"/>
      <c r="F1362" s="2002"/>
      <c r="G1362" s="1997"/>
      <c r="H1362" s="1946" t="str">
        <f>IFERROR(VLOOKUP(F1362,[1]Trainingsarten!$A$9:$K$84,10,FALSE),"")</f>
        <v/>
      </c>
      <c r="I1362" s="1947" t="str">
        <f t="shared" si="82"/>
        <v/>
      </c>
      <c r="J1362" s="1948"/>
      <c r="K1362" s="1949" t="str">
        <f>IFERROR(VLOOKUP(F1362,[1]Trainingsarten!$A$9:$K$84,11,FALSE),"0")</f>
        <v>0</v>
      </c>
      <c r="L1362" s="1950"/>
      <c r="M1362" s="1948"/>
      <c r="N1362" s="1816" t="str">
        <f>IFERROR((L1362/67)/(1/(I1362*24)/3.6),"")</f>
        <v/>
      </c>
      <c r="O1362" s="2402"/>
      <c r="P1362" s="1951" t="str">
        <f>IFERROR(VLOOKUP(F1362,[1]Trainingsarten!$A$9:$N$84,12,FALSE),"")</f>
        <v/>
      </c>
      <c r="Q1362" s="1952" t="s">
        <v>14</v>
      </c>
      <c r="R1362" s="1953" t="str">
        <f>IFERROR(VLOOKUP(F1362,[1]Trainingsarten!$A$9:$N$84,14,FALSE),"")</f>
        <v/>
      </c>
      <c r="S1362" s="1877" t="str">
        <f>IFERROR(L1362/J1362,"")</f>
        <v/>
      </c>
      <c r="T1362" s="1876">
        <f>T1361+(K1362-T1361)/7</f>
        <v>24.754776221184152</v>
      </c>
      <c r="U1362" s="1876">
        <f>U1361+(K1362-U1361)/42</f>
        <v>22.091260532989036</v>
      </c>
      <c r="V1362" s="1876">
        <f t="shared" si="81"/>
        <v>-6.2505004925472107</v>
      </c>
      <c r="W1362" s="1954">
        <f t="shared" si="80"/>
        <v>1.1205687508966575</v>
      </c>
    </row>
    <row r="1363" spans="2:23" ht="16" thickBot="1" x14ac:dyDescent="0.25">
      <c r="B1363" s="2003">
        <f>AVERAGE(W1357:W1363)</f>
        <v>1.2968917782993359</v>
      </c>
      <c r="C1363" s="1959">
        <v>44451</v>
      </c>
      <c r="D1363" s="1885">
        <v>101</v>
      </c>
      <c r="E1363" s="2135" t="s">
        <v>33</v>
      </c>
      <c r="F1363" s="1846" t="s">
        <v>292</v>
      </c>
      <c r="G1363" s="1995">
        <v>4.8344907407407406E-2</v>
      </c>
      <c r="H1363" s="1962">
        <v>9.7100000000000009</v>
      </c>
      <c r="I1363" s="1963">
        <f t="shared" si="82"/>
        <v>4.9788782087958191E-3</v>
      </c>
      <c r="J1363" s="1964">
        <v>140</v>
      </c>
      <c r="K1363" s="1965">
        <v>74</v>
      </c>
      <c r="L1363" s="1859">
        <v>188</v>
      </c>
      <c r="M1363" s="1964">
        <v>381</v>
      </c>
      <c r="N1363" s="1843"/>
      <c r="O1363" s="2403" t="s">
        <v>293</v>
      </c>
      <c r="P1363" s="78" t="str">
        <f>IFERROR(VLOOKUP(F1363,[1]Trainingsarten!$A$9:$N$84,12,FALSE),"")</f>
        <v/>
      </c>
      <c r="Q1363" s="79" t="s">
        <v>14</v>
      </c>
      <c r="R1363" s="1966" t="str">
        <f>IFERROR(VLOOKUP(F1363,[1]Trainingsarten!$A$9:$N$84,14,FALSE),"")</f>
        <v/>
      </c>
      <c r="S1363" s="1967"/>
      <c r="T1363" s="1885">
        <f>T1362+(K1363-T1362)/7</f>
        <v>31.789808189586417</v>
      </c>
      <c r="U1363" s="1885">
        <f>U1362+(K1363-U1362)/42</f>
        <v>23.327182901251202</v>
      </c>
      <c r="V1363" s="1885">
        <f t="shared" si="81"/>
        <v>-2.6635156881951154</v>
      </c>
      <c r="W1363" s="82">
        <f t="shared" si="80"/>
        <v>1.3627795659749942</v>
      </c>
    </row>
    <row r="1364" spans="2:23" ht="16" thickBot="1" x14ac:dyDescent="0.25">
      <c r="B1364" s="1742">
        <f>B1357+1</f>
        <v>37</v>
      </c>
      <c r="C1364" s="1935">
        <v>44452</v>
      </c>
      <c r="D1364" s="1744"/>
      <c r="E1364" s="2197"/>
      <c r="F1364" s="2001"/>
      <c r="G1364" s="1996"/>
      <c r="H1364" s="1938" t="str">
        <f>IFERROR(VLOOKUP(F1364,[1]Trainingsarten!$A$9:$K$84,10,FALSE),"")</f>
        <v/>
      </c>
      <c r="I1364" s="1939" t="str">
        <f t="shared" si="82"/>
        <v/>
      </c>
      <c r="J1364" s="1940"/>
      <c r="K1364" s="1941" t="str">
        <f>IFERROR(VLOOKUP(F1364,[1]Trainingsarten!$A$9:$K$84,11,FALSE),"0")</f>
        <v>0</v>
      </c>
      <c r="L1364" s="1942"/>
      <c r="M1364" s="1940"/>
      <c r="N1364" s="1753" t="str">
        <f>IFERROR((L1364/67)/(1/(I1364*24)/3.6),"")</f>
        <v/>
      </c>
      <c r="O1364" s="2401"/>
      <c r="P1364" s="1754" t="str">
        <f>IFERROR(VLOOKUP(F1364,[1]Trainingsarten!$A$9:$N$84,12,FALSE),"")</f>
        <v/>
      </c>
      <c r="Q1364" s="1755" t="s">
        <v>14</v>
      </c>
      <c r="R1364" s="1943" t="str">
        <f>IFERROR(VLOOKUP(F1364,[1]Trainingsarten!$A$9:$N$84,14,FALSE),"")</f>
        <v/>
      </c>
      <c r="S1364" s="1756" t="str">
        <f>IFERROR(L1364/J1364,"")</f>
        <v/>
      </c>
      <c r="T1364" s="1744">
        <f>T1363+(K1364-T1363)/7</f>
        <v>27.248407019645498</v>
      </c>
      <c r="U1364" s="1744">
        <f>U1363+(K1364-U1363)/42</f>
        <v>22.771773784554746</v>
      </c>
      <c r="V1364" s="1744">
        <f t="shared" si="81"/>
        <v>-8.4626252883352144</v>
      </c>
      <c r="W1364" s="1927">
        <f t="shared" si="80"/>
        <v>1.1965869359780434</v>
      </c>
    </row>
    <row r="1365" spans="2:23" ht="15" x14ac:dyDescent="0.2">
      <c r="B1365" s="1759" t="s">
        <v>19</v>
      </c>
      <c r="C1365" s="1944">
        <v>44453</v>
      </c>
      <c r="D1365" s="1876">
        <v>102</v>
      </c>
      <c r="E1365" s="2190" t="s">
        <v>33</v>
      </c>
      <c r="F1365" s="2002" t="s">
        <v>316</v>
      </c>
      <c r="G1365" s="1997">
        <v>2.5451388888888888E-2</v>
      </c>
      <c r="H1365" s="1946">
        <v>6.24</v>
      </c>
      <c r="I1365" s="1947">
        <f t="shared" si="82"/>
        <v>4.0787482193732193E-3</v>
      </c>
      <c r="J1365" s="1948">
        <v>140</v>
      </c>
      <c r="K1365" s="1949">
        <v>40</v>
      </c>
      <c r="L1365" s="1950">
        <v>201</v>
      </c>
      <c r="M1365" s="1948">
        <v>15</v>
      </c>
      <c r="N1365" s="1816">
        <f>IFERROR((L1365/67)/(1/(I1365*24)/3.6),"")</f>
        <v>1.0572115384615384</v>
      </c>
      <c r="O1365" s="2402" t="s">
        <v>295</v>
      </c>
      <c r="P1365" s="1951">
        <f>IFERROR(VLOOKUP(F1365,[1]Trainingsarten!$A$9:$N$84,12,FALSE),"")</f>
        <v>209</v>
      </c>
      <c r="Q1365" s="1952" t="s">
        <v>14</v>
      </c>
      <c r="R1365" s="1953">
        <f>IFERROR(VLOOKUP(F1365,[1]Trainingsarten!$A$9:$N$84,14,FALSE),"")</f>
        <v>228.8</v>
      </c>
      <c r="S1365" s="1877">
        <f>IFERROR(L1365/J1365,"")</f>
        <v>1.4357142857142857</v>
      </c>
      <c r="T1365" s="1876">
        <f>T1364+(K1365-T1364)/7</f>
        <v>29.07006315969614</v>
      </c>
      <c r="U1365" s="1876">
        <f>U1364+(K1365-U1364)/42</f>
        <v>23.181969646827252</v>
      </c>
      <c r="V1365" s="1876">
        <f t="shared" si="81"/>
        <v>-4.4766332350907518</v>
      </c>
      <c r="W1365" s="1954">
        <f t="shared" si="80"/>
        <v>1.2539945312056238</v>
      </c>
    </row>
    <row r="1366" spans="2:23" ht="16" thickBot="1" x14ac:dyDescent="0.25">
      <c r="B1366" s="24">
        <f>SUM(H1364:H1370)</f>
        <v>23.58</v>
      </c>
      <c r="C1366" s="1944">
        <v>44454</v>
      </c>
      <c r="D1366" s="1876"/>
      <c r="E1366" s="2190"/>
      <c r="F1366" s="2002"/>
      <c r="G1366" s="1997"/>
      <c r="H1366" s="1946" t="str">
        <f>IFERROR(VLOOKUP(F1366,[1]Trainingsarten!$A$9:$K$84,10,FALSE),"")</f>
        <v/>
      </c>
      <c r="I1366" s="1947" t="str">
        <f t="shared" si="82"/>
        <v/>
      </c>
      <c r="J1366" s="1948"/>
      <c r="K1366" s="1949" t="str">
        <f>IFERROR(VLOOKUP(F1366,[1]Trainingsarten!$A$9:$K$84,11,FALSE),"0")</f>
        <v>0</v>
      </c>
      <c r="L1366" s="1950"/>
      <c r="M1366" s="1948"/>
      <c r="N1366" s="1816" t="str">
        <f>IFERROR((L1366/67)/(1/(I1366*24)/3.6),"")</f>
        <v/>
      </c>
      <c r="O1366" s="2402"/>
      <c r="P1366" s="1951" t="str">
        <f>IFERROR(VLOOKUP(F1366,[1]Trainingsarten!$A$9:$N$84,12,FALSE),"")</f>
        <v/>
      </c>
      <c r="Q1366" s="1952" t="s">
        <v>14</v>
      </c>
      <c r="R1366" s="1953" t="str">
        <f>IFERROR(VLOOKUP(F1366,[1]Trainingsarten!$A$9:$N$84,14,FALSE),"")</f>
        <v/>
      </c>
      <c r="S1366" s="1877" t="str">
        <f>IFERROR(L1366/J1366,"")</f>
        <v/>
      </c>
      <c r="T1366" s="1876">
        <f>T1365+(K1366-T1365)/7</f>
        <v>24.917196994025261</v>
      </c>
      <c r="U1366" s="1876">
        <f>U1365+(K1366-U1365)/42</f>
        <v>22.63001798856946</v>
      </c>
      <c r="V1366" s="1876">
        <f t="shared" si="81"/>
        <v>-5.8880935128688883</v>
      </c>
      <c r="W1366" s="1954">
        <f t="shared" si="80"/>
        <v>1.1010683688634746</v>
      </c>
    </row>
    <row r="1367" spans="2:23" ht="15" x14ac:dyDescent="0.2">
      <c r="B1367" s="1955" t="s">
        <v>9</v>
      </c>
      <c r="C1367" s="1944">
        <v>44455</v>
      </c>
      <c r="D1367" s="1876">
        <v>103</v>
      </c>
      <c r="E1367" s="2190" t="s">
        <v>33</v>
      </c>
      <c r="F1367" s="2002" t="s">
        <v>316</v>
      </c>
      <c r="G1367" s="1997">
        <v>2.9710648148148149E-2</v>
      </c>
      <c r="H1367" s="1946">
        <v>7.46</v>
      </c>
      <c r="I1367" s="1947">
        <f t="shared" si="82"/>
        <v>3.9826606096713341E-3</v>
      </c>
      <c r="J1367" s="1948">
        <v>141</v>
      </c>
      <c r="K1367" s="1949">
        <v>49</v>
      </c>
      <c r="L1367" s="1950">
        <v>205</v>
      </c>
      <c r="M1367" s="1948">
        <v>19</v>
      </c>
      <c r="N1367" s="1816">
        <f>IFERROR((L1367/67)/(1/(I1367*24)/3.6),"")</f>
        <v>1.0528490256492342</v>
      </c>
      <c r="O1367" s="2402" t="s">
        <v>303</v>
      </c>
      <c r="P1367" s="1951">
        <f>IFERROR(VLOOKUP(F1367,[1]Trainingsarten!$A$9:$N$84,12,FALSE),"")</f>
        <v>209</v>
      </c>
      <c r="Q1367" s="1952" t="s">
        <v>14</v>
      </c>
      <c r="R1367" s="1953">
        <f>IFERROR(VLOOKUP(F1367,[1]Trainingsarten!$A$9:$N$84,14,FALSE),"")</f>
        <v>228.8</v>
      </c>
      <c r="S1367" s="1877">
        <f>IFERROR(L1367/J1367,"")</f>
        <v>1.4539007092198581</v>
      </c>
      <c r="T1367" s="1876">
        <f>T1366+(K1367-T1366)/7</f>
        <v>28.357597423450223</v>
      </c>
      <c r="U1367" s="1876">
        <f>U1366+(K1367-U1366)/42</f>
        <v>23.257874703127328</v>
      </c>
      <c r="V1367" s="1876">
        <f t="shared" si="81"/>
        <v>-2.2871790054558012</v>
      </c>
      <c r="W1367" s="1954">
        <f t="shared" si="80"/>
        <v>1.2192686470891156</v>
      </c>
    </row>
    <row r="1368" spans="2:23" ht="16" thickBot="1" x14ac:dyDescent="0.25">
      <c r="B1368" s="1956">
        <f>SUM(K1364:K1370)</f>
        <v>155</v>
      </c>
      <c r="C1368" s="1944">
        <v>44456</v>
      </c>
      <c r="D1368" s="1876"/>
      <c r="E1368" s="2190"/>
      <c r="F1368" s="2002"/>
      <c r="G1368" s="1997"/>
      <c r="H1368" s="1946" t="str">
        <f>IFERROR(VLOOKUP(F1368,[1]Trainingsarten!$A$9:$K$84,10,FALSE),"")</f>
        <v/>
      </c>
      <c r="I1368" s="1947" t="str">
        <f t="shared" si="82"/>
        <v/>
      </c>
      <c r="J1368" s="1948"/>
      <c r="K1368" s="1949" t="str">
        <f>IFERROR(VLOOKUP(F1368,[1]Trainingsarten!$A$9:$K$84,11,FALSE),"0")</f>
        <v>0</v>
      </c>
      <c r="L1368" s="1950"/>
      <c r="M1368" s="1948"/>
      <c r="N1368" s="1816" t="str">
        <f>IFERROR((L1368/67)/(1/(I1368*24)/3.6),"")</f>
        <v/>
      </c>
      <c r="O1368" s="2402"/>
      <c r="P1368" s="1951" t="str">
        <f>IFERROR(VLOOKUP(F1368,[1]Trainingsarten!$A$9:$N$84,12,FALSE),"")</f>
        <v/>
      </c>
      <c r="Q1368" s="1952" t="s">
        <v>14</v>
      </c>
      <c r="R1368" s="1953" t="str">
        <f>IFERROR(VLOOKUP(F1368,[1]Trainingsarten!$A$9:$N$84,14,FALSE),"")</f>
        <v/>
      </c>
      <c r="S1368" s="1877" t="str">
        <f>IFERROR(L1368/J1368,"")</f>
        <v/>
      </c>
      <c r="T1368" s="1876">
        <f>T1367+(K1368-T1367)/7</f>
        <v>24.306512077243049</v>
      </c>
      <c r="U1368" s="1876">
        <f>U1367+(K1368-U1367)/42</f>
        <v>22.704115781624296</v>
      </c>
      <c r="V1368" s="1876">
        <f t="shared" si="81"/>
        <v>-5.0997227203228945</v>
      </c>
      <c r="W1368" s="1954">
        <f t="shared" si="80"/>
        <v>1.0705773486636136</v>
      </c>
    </row>
    <row r="1369" spans="2:23" ht="15" x14ac:dyDescent="0.2">
      <c r="B1369" s="1957" t="s">
        <v>20</v>
      </c>
      <c r="C1369" s="1944">
        <v>44457</v>
      </c>
      <c r="D1369" s="1876">
        <v>104</v>
      </c>
      <c r="E1369" s="2190" t="s">
        <v>281</v>
      </c>
      <c r="F1369" s="2002" t="s">
        <v>276</v>
      </c>
      <c r="G1369" s="1997">
        <v>3.8946759259259257E-2</v>
      </c>
      <c r="H1369" s="1946">
        <v>9.8800000000000008</v>
      </c>
      <c r="I1369" s="1947">
        <f t="shared" si="82"/>
        <v>3.9419796821112607E-3</v>
      </c>
      <c r="J1369" s="1948">
        <v>140</v>
      </c>
      <c r="K1369" s="1949">
        <v>66</v>
      </c>
      <c r="L1369" s="1950">
        <v>205</v>
      </c>
      <c r="M1369" s="1948">
        <v>30</v>
      </c>
      <c r="N1369" s="1816">
        <f>IFERROR((L1369/67)/(1/(I1369*24)/3.6),"")</f>
        <v>1.0420946885008158</v>
      </c>
      <c r="O1369" s="2402" t="s">
        <v>295</v>
      </c>
      <c r="P1369" s="1951">
        <f>IFERROR(VLOOKUP(F1369,[1]Trainingsarten!$A$9:$N$84,12,FALSE),"")</f>
        <v>209</v>
      </c>
      <c r="Q1369" s="1952" t="s">
        <v>14</v>
      </c>
      <c r="R1369" s="1953">
        <f>IFERROR(VLOOKUP(F1369,[1]Trainingsarten!$A$9:$N$84,14,FALSE),"")</f>
        <v>228.8</v>
      </c>
      <c r="S1369" s="1877">
        <f>IFERROR(L1369/J1369,"")</f>
        <v>1.4642857142857142</v>
      </c>
      <c r="T1369" s="1876">
        <f>T1368+(K1369-T1368)/7</f>
        <v>30.2627246376369</v>
      </c>
      <c r="U1369" s="1876">
        <f>U1368+(K1369-U1368)/42</f>
        <v>23.734970167776098</v>
      </c>
      <c r="V1369" s="1876">
        <f t="shared" si="81"/>
        <v>-1.6023962956187532</v>
      </c>
      <c r="W1369" s="1954">
        <f t="shared" si="80"/>
        <v>1.2750268664219027</v>
      </c>
    </row>
    <row r="1370" spans="2:23" ht="16" thickBot="1" x14ac:dyDescent="0.25">
      <c r="B1370" s="1958">
        <f>AVERAGE(W1364:W1370)</f>
        <v>1.1765797833389589</v>
      </c>
      <c r="C1370" s="1968">
        <v>44458</v>
      </c>
      <c r="D1370" s="1818"/>
      <c r="E1370" s="2183"/>
      <c r="F1370" s="1846"/>
      <c r="G1370" s="1998"/>
      <c r="H1370" s="1970" t="str">
        <f>IFERROR(VLOOKUP(F1370,[1]Trainingsarten!$A$9:$K$84,10,FALSE),"")</f>
        <v/>
      </c>
      <c r="I1370" s="1971" t="str">
        <f t="shared" si="82"/>
        <v/>
      </c>
      <c r="J1370" s="1862"/>
      <c r="K1370" s="1972" t="str">
        <f>IFERROR(VLOOKUP(F1370,[1]Trainingsarten!$A$9:$K$84,11,FALSE),"0")</f>
        <v>0</v>
      </c>
      <c r="L1370" s="1973"/>
      <c r="M1370" s="1862"/>
      <c r="N1370" s="1826" t="str">
        <f>IFERROR((L1370/67)/(1/(I1370*24)/3.6),"")</f>
        <v/>
      </c>
      <c r="O1370" s="2404"/>
      <c r="P1370" s="1974" t="str">
        <f>IFERROR(VLOOKUP(F1370,[1]Trainingsarten!$A$9:$N$84,12,FALSE),"")</f>
        <v/>
      </c>
      <c r="Q1370" s="1975" t="s">
        <v>14</v>
      </c>
      <c r="R1370" s="1976" t="str">
        <f>IFERROR(VLOOKUP(F1370,[1]Trainingsarten!$A$9:$N$84,14,FALSE),"")</f>
        <v/>
      </c>
      <c r="S1370" s="1827" t="str">
        <f>IFERROR(L1370/J1370,"")</f>
        <v/>
      </c>
      <c r="T1370" s="1818">
        <f>T1369+(K1370-T1369)/7</f>
        <v>25.939478260831628</v>
      </c>
      <c r="U1370" s="1818">
        <f>U1369+(K1370-U1369)/42</f>
        <v>23.169851830448096</v>
      </c>
      <c r="V1370" s="1818">
        <f t="shared" si="81"/>
        <v>-6.5277544698608025</v>
      </c>
      <c r="W1370" s="1977">
        <f t="shared" si="80"/>
        <v>1.1195357851509389</v>
      </c>
    </row>
    <row r="1371" spans="2:23" ht="16" thickBot="1" x14ac:dyDescent="0.25">
      <c r="B1371" s="1742">
        <f>B1364+1</f>
        <v>38</v>
      </c>
      <c r="C1371" s="1978">
        <v>44459</v>
      </c>
      <c r="D1371" s="50">
        <v>105</v>
      </c>
      <c r="E1371" s="2134" t="s">
        <v>33</v>
      </c>
      <c r="F1371" s="2001" t="s">
        <v>271</v>
      </c>
      <c r="G1371" s="1999">
        <v>3.8217592592592588E-2</v>
      </c>
      <c r="H1371" s="1980">
        <v>9.99</v>
      </c>
      <c r="I1371" s="1981">
        <f t="shared" si="82"/>
        <v>3.8255848441033622E-3</v>
      </c>
      <c r="J1371" s="506">
        <v>141</v>
      </c>
      <c r="K1371" s="1982">
        <v>69</v>
      </c>
      <c r="L1371" s="1983">
        <v>213</v>
      </c>
      <c r="M1371" s="506">
        <v>28</v>
      </c>
      <c r="N1371" s="59">
        <f>IFERROR((L1371/67)/(1/(I1371*24)/3.6),"")</f>
        <v>1.0507910895970598</v>
      </c>
      <c r="O1371" s="2405" t="s">
        <v>303</v>
      </c>
      <c r="P1371" s="319">
        <f>IFERROR(VLOOKUP(F1371,[1]Trainingsarten!$A$9:$N$84,12,FALSE),"")</f>
        <v>209</v>
      </c>
      <c r="Q1371" s="61" t="s">
        <v>14</v>
      </c>
      <c r="R1371" s="1984">
        <f>IFERROR(VLOOKUP(F1371,[1]Trainingsarten!$A$9:$N$84,14,FALSE),"")</f>
        <v>228.8</v>
      </c>
      <c r="S1371" s="1898">
        <f>IFERROR(L1371/J1371,"")</f>
        <v>1.5106382978723405</v>
      </c>
      <c r="T1371" s="50">
        <f>T1370+(K1371-T1370)/7</f>
        <v>32.090981366427108</v>
      </c>
      <c r="U1371" s="50">
        <f>U1370+(K1371-U1370)/42</f>
        <v>24.261045834485046</v>
      </c>
      <c r="V1371" s="50">
        <f t="shared" si="81"/>
        <v>-2.7696264303835321</v>
      </c>
      <c r="W1371" s="322">
        <f t="shared" si="80"/>
        <v>1.3227369333276007</v>
      </c>
    </row>
    <row r="1372" spans="2:23" ht="15" x14ac:dyDescent="0.2">
      <c r="B1372" s="1759" t="s">
        <v>19</v>
      </c>
      <c r="C1372" s="1944">
        <v>44460</v>
      </c>
      <c r="D1372" s="1876"/>
      <c r="E1372" s="2190"/>
      <c r="F1372" s="2002"/>
      <c r="G1372" s="1997"/>
      <c r="H1372" s="1946" t="str">
        <f>IFERROR(VLOOKUP(F1372,[1]Trainingsarten!$A$9:$K$84,10,FALSE),"")</f>
        <v/>
      </c>
      <c r="I1372" s="1947" t="str">
        <f t="shared" si="82"/>
        <v/>
      </c>
      <c r="J1372" s="1948"/>
      <c r="K1372" s="1949" t="str">
        <f>IFERROR(VLOOKUP(F1372,[1]Trainingsarten!$A$9:$K$84,11,FALSE),"0")</f>
        <v>0</v>
      </c>
      <c r="L1372" s="1950"/>
      <c r="M1372" s="1948"/>
      <c r="N1372" s="1816" t="str">
        <f>IFERROR((L1372/67)/(1/(I1372*24)/3.6),"")</f>
        <v/>
      </c>
      <c r="O1372" s="2402"/>
      <c r="P1372" s="1951" t="str">
        <f>IFERROR(VLOOKUP(F1372,[1]Trainingsarten!$A$9:$N$84,12,FALSE),"")</f>
        <v/>
      </c>
      <c r="Q1372" s="1952" t="s">
        <v>14</v>
      </c>
      <c r="R1372" s="1953" t="str">
        <f>IFERROR(VLOOKUP(F1372,[1]Trainingsarten!$A$9:$N$84,14,FALSE),"")</f>
        <v/>
      </c>
      <c r="S1372" s="1877" t="str">
        <f>IFERROR(L1372/J1372,"")</f>
        <v/>
      </c>
      <c r="T1372" s="1876">
        <f>T1371+(K1372-T1371)/7</f>
        <v>27.506555456937519</v>
      </c>
      <c r="U1372" s="1876">
        <f>U1371+(K1372-U1371)/42</f>
        <v>23.683401886044926</v>
      </c>
      <c r="V1372" s="1876">
        <f t="shared" si="81"/>
        <v>-7.8299355319420627</v>
      </c>
      <c r="W1372" s="1954">
        <f t="shared" si="80"/>
        <v>1.1614275512144785</v>
      </c>
    </row>
    <row r="1373" spans="2:23" ht="16" thickBot="1" x14ac:dyDescent="0.25">
      <c r="B1373" s="24">
        <f>SUM(H1371:H1377)</f>
        <v>31.92</v>
      </c>
      <c r="C1373" s="1944">
        <v>44461</v>
      </c>
      <c r="D1373" s="1876">
        <v>106</v>
      </c>
      <c r="E1373" s="2190" t="s">
        <v>33</v>
      </c>
      <c r="F1373" s="2002" t="s">
        <v>319</v>
      </c>
      <c r="G1373" s="1997">
        <v>3.1446759259259258E-2</v>
      </c>
      <c r="H1373" s="1946">
        <v>8.9600000000000009</v>
      </c>
      <c r="I1373" s="1947">
        <f t="shared" si="82"/>
        <v>3.5096829530423274E-3</v>
      </c>
      <c r="J1373" s="1948">
        <v>155</v>
      </c>
      <c r="K1373" s="1949">
        <v>68</v>
      </c>
      <c r="L1373" s="1950">
        <v>228</v>
      </c>
      <c r="M1373" s="1948">
        <v>24</v>
      </c>
      <c r="N1373" s="1816">
        <f>IFERROR((L1373/67)/(1/(I1373*24)/3.6),"")</f>
        <v>1.0319096481876333</v>
      </c>
      <c r="O1373" s="2402" t="s">
        <v>304</v>
      </c>
      <c r="P1373" s="1951">
        <f>IFERROR(VLOOKUP(F1373,[1]Trainingsarten!$A$9:$N$84,12,FALSE),"")</f>
        <v>248</v>
      </c>
      <c r="Q1373" s="1952" t="s">
        <v>14</v>
      </c>
      <c r="R1373" s="1953">
        <f>IFERROR(VLOOKUP(F1373,[1]Trainingsarten!$A$9:$N$84,14,FALSE),"")</f>
        <v>273</v>
      </c>
      <c r="S1373" s="1877">
        <f>IFERROR(L1373/J1373,"")</f>
        <v>1.4709677419354839</v>
      </c>
      <c r="T1373" s="1876">
        <f>T1372+(K1373-T1372)/7</f>
        <v>33.291333248803589</v>
      </c>
      <c r="U1373" s="1876">
        <f>U1372+(K1373-U1372)/42</f>
        <v>24.738558983996239</v>
      </c>
      <c r="V1373" s="1876">
        <f t="shared" si="81"/>
        <v>-3.8231535708925932</v>
      </c>
      <c r="W1373" s="1954">
        <f t="shared" si="80"/>
        <v>1.3457264536038771</v>
      </c>
    </row>
    <row r="1374" spans="2:23" ht="15" x14ac:dyDescent="0.2">
      <c r="B1374" s="1955" t="s">
        <v>9</v>
      </c>
      <c r="C1374" s="1944">
        <v>44462</v>
      </c>
      <c r="D1374" s="1876">
        <v>107</v>
      </c>
      <c r="E1374" s="2190" t="s">
        <v>33</v>
      </c>
      <c r="F1374" s="2002" t="s">
        <v>320</v>
      </c>
      <c r="G1374" s="1997">
        <v>3.0682870370370371E-2</v>
      </c>
      <c r="H1374" s="1946">
        <v>7.4</v>
      </c>
      <c r="I1374" s="1947">
        <f t="shared" si="82"/>
        <v>4.1463338338338339E-3</v>
      </c>
      <c r="J1374" s="1948">
        <v>138</v>
      </c>
      <c r="K1374" s="1949">
        <v>46</v>
      </c>
      <c r="L1374" s="1950">
        <v>198</v>
      </c>
      <c r="M1374" s="1948">
        <v>21</v>
      </c>
      <c r="N1374" s="1816">
        <f>IFERROR((L1374/67)/(1/(I1374*24)/3.6),"")</f>
        <v>1.0586889874949577</v>
      </c>
      <c r="O1374" s="2402" t="s">
        <v>295</v>
      </c>
      <c r="P1374" s="1951">
        <f>IFERROR(VLOOKUP(F1374,[1]Trainingsarten!$A$9:$N$84,12,FALSE),"")</f>
        <v>182</v>
      </c>
      <c r="Q1374" s="1952" t="s">
        <v>14</v>
      </c>
      <c r="R1374" s="1953">
        <f>IFERROR(VLOOKUP(F1374,[1]Trainingsarten!$A$9:$N$84,14,FALSE),"")</f>
        <v>208</v>
      </c>
      <c r="S1374" s="1877">
        <f>IFERROR(L1374/J1374,"")</f>
        <v>1.4347826086956521</v>
      </c>
      <c r="T1374" s="1876">
        <f>T1373+(K1374-T1373)/7</f>
        <v>35.106857070403073</v>
      </c>
      <c r="U1374" s="1876">
        <f>U1373+(K1374-U1373)/42</f>
        <v>25.244783770091566</v>
      </c>
      <c r="V1374" s="1876">
        <f t="shared" si="81"/>
        <v>-8.5527742648073506</v>
      </c>
      <c r="W1374" s="1954">
        <f t="shared" si="80"/>
        <v>1.3906578638235545</v>
      </c>
    </row>
    <row r="1375" spans="2:23" ht="16" thickBot="1" x14ac:dyDescent="0.25">
      <c r="B1375" s="1956">
        <f>SUM(K1371:K1377)</f>
        <v>233</v>
      </c>
      <c r="C1375" s="1944">
        <v>44463</v>
      </c>
      <c r="D1375" s="1876"/>
      <c r="E1375" s="2190"/>
      <c r="F1375" s="2002"/>
      <c r="G1375" s="1997"/>
      <c r="H1375" s="1946" t="str">
        <f>IFERROR(VLOOKUP(F1375,[1]Trainingsarten!$A$9:$K$84,10,FALSE),"")</f>
        <v/>
      </c>
      <c r="I1375" s="1947" t="str">
        <f t="shared" si="82"/>
        <v/>
      </c>
      <c r="J1375" s="1948"/>
      <c r="K1375" s="1949" t="str">
        <f>IFERROR(VLOOKUP(F1375,[1]Trainingsarten!$A$9:$K$84,11,FALSE),"0")</f>
        <v>0</v>
      </c>
      <c r="L1375" s="1950"/>
      <c r="M1375" s="1948"/>
      <c r="N1375" s="1816" t="str">
        <f>IFERROR((L1375/67)/(1/(I1375*24)/3.6),"")</f>
        <v/>
      </c>
      <c r="O1375" s="2402"/>
      <c r="P1375" s="1951" t="str">
        <f>IFERROR(VLOOKUP(F1375,[1]Trainingsarten!$A$9:$N$84,12,FALSE),"")</f>
        <v/>
      </c>
      <c r="Q1375" s="1952" t="s">
        <v>14</v>
      </c>
      <c r="R1375" s="1953" t="str">
        <f>IFERROR(VLOOKUP(F1375,[1]Trainingsarten!$A$9:$N$84,14,FALSE),"")</f>
        <v/>
      </c>
      <c r="S1375" s="1877" t="str">
        <f>IFERROR(L1375/J1375,"")</f>
        <v/>
      </c>
      <c r="T1375" s="1876">
        <f>T1374+(K1375-T1374)/7</f>
        <v>30.091591774631205</v>
      </c>
      <c r="U1375" s="1876">
        <f>U1374+(K1375-U1374)/42</f>
        <v>24.643717489851291</v>
      </c>
      <c r="V1375" s="1876">
        <f t="shared" si="81"/>
        <v>-9.8620733003115078</v>
      </c>
      <c r="W1375" s="1954">
        <f t="shared" si="80"/>
        <v>1.2210654414060478</v>
      </c>
    </row>
    <row r="1376" spans="2:23" ht="15" x14ac:dyDescent="0.2">
      <c r="B1376" s="1957" t="s">
        <v>20</v>
      </c>
      <c r="C1376" s="1944">
        <v>44464</v>
      </c>
      <c r="D1376" s="1876">
        <v>108</v>
      </c>
      <c r="E1376" s="2190" t="s">
        <v>33</v>
      </c>
      <c r="F1376" s="2002" t="s">
        <v>292</v>
      </c>
      <c r="G1376" s="1997">
        <v>3.0150462962962962E-2</v>
      </c>
      <c r="H1376" s="1946">
        <v>5.57</v>
      </c>
      <c r="I1376" s="1947">
        <f t="shared" si="82"/>
        <v>5.4130095086109449E-3</v>
      </c>
      <c r="J1376" s="1948">
        <v>151</v>
      </c>
      <c r="K1376" s="1949">
        <v>50</v>
      </c>
      <c r="L1376" s="1950">
        <v>191</v>
      </c>
      <c r="M1376" s="1948">
        <v>334</v>
      </c>
      <c r="N1376" s="1816"/>
      <c r="O1376" s="2402" t="s">
        <v>293</v>
      </c>
      <c r="P1376" s="1951" t="str">
        <f>IFERROR(VLOOKUP(F1376,[1]Trainingsarten!$A$9:$N$84,12,FALSE),"")</f>
        <v/>
      </c>
      <c r="Q1376" s="1952" t="s">
        <v>14</v>
      </c>
      <c r="R1376" s="1953" t="str">
        <f>IFERROR(VLOOKUP(F1376,[1]Trainingsarten!$A$9:$N$84,14,FALSE),"")</f>
        <v/>
      </c>
      <c r="S1376" s="1877"/>
      <c r="T1376" s="1876">
        <f>T1375+(K1376-T1375)/7</f>
        <v>32.935650092541032</v>
      </c>
      <c r="U1376" s="1876">
        <f>U1375+(K1376-U1375)/42</f>
        <v>25.247438501997689</v>
      </c>
      <c r="V1376" s="1876">
        <f t="shared" si="81"/>
        <v>-5.447874284779914</v>
      </c>
      <c r="W1376" s="1954">
        <f t="shared" si="80"/>
        <v>1.3045145189653602</v>
      </c>
    </row>
    <row r="1377" spans="2:23" ht="16" thickBot="1" x14ac:dyDescent="0.25">
      <c r="B1377" s="2003">
        <f>AVERAGE(W1371:W1377)</f>
        <v>1.2702223064067268</v>
      </c>
      <c r="C1377" s="1959">
        <v>44465</v>
      </c>
      <c r="D1377" s="1885"/>
      <c r="E1377" s="2135"/>
      <c r="F1377" s="1846"/>
      <c r="G1377" s="1995"/>
      <c r="H1377" s="1962" t="str">
        <f>IFERROR(VLOOKUP(F1377,[1]Trainingsarten!$A$9:$K$84,10,FALSE),"")</f>
        <v/>
      </c>
      <c r="I1377" s="1963" t="str">
        <f t="shared" si="82"/>
        <v/>
      </c>
      <c r="J1377" s="1964"/>
      <c r="K1377" s="1965" t="str">
        <f>IFERROR(VLOOKUP(F1377,[1]Trainingsarten!$A$9:$K$84,11,FALSE),"0")</f>
        <v>0</v>
      </c>
      <c r="L1377" s="1859"/>
      <c r="M1377" s="1964"/>
      <c r="N1377" s="1843" t="str">
        <f>IFERROR((L1377/67)/(1/(I1377*24)/3.6),"")</f>
        <v/>
      </c>
      <c r="O1377" s="2403"/>
      <c r="P1377" s="78" t="str">
        <f>IFERROR(VLOOKUP(F1377,[1]Trainingsarten!$A$9:$N$84,12,FALSE),"")</f>
        <v/>
      </c>
      <c r="Q1377" s="79" t="s">
        <v>14</v>
      </c>
      <c r="R1377" s="1966" t="str">
        <f>IFERROR(VLOOKUP(F1377,[1]Trainingsarten!$A$9:$N$84,14,FALSE),"")</f>
        <v/>
      </c>
      <c r="S1377" s="1967" t="str">
        <f>IFERROR(L1377/J1377,"")</f>
        <v/>
      </c>
      <c r="T1377" s="1885">
        <f>T1376+(K1377-T1376)/7</f>
        <v>28.230557222178028</v>
      </c>
      <c r="U1377" s="1885">
        <f>U1376+(K1377-U1376)/42</f>
        <v>24.646309013854886</v>
      </c>
      <c r="V1377" s="1885">
        <f t="shared" si="81"/>
        <v>-7.688211590543343</v>
      </c>
      <c r="W1377" s="82">
        <f t="shared" si="80"/>
        <v>1.14542738250617</v>
      </c>
    </row>
    <row r="1378" spans="2:23" ht="16" thickBot="1" x14ac:dyDescent="0.25">
      <c r="B1378" s="1742">
        <f>B1371+1</f>
        <v>39</v>
      </c>
      <c r="C1378" s="1935">
        <v>44466</v>
      </c>
      <c r="D1378" s="1744">
        <v>109</v>
      </c>
      <c r="E1378" s="2197" t="s">
        <v>33</v>
      </c>
      <c r="F1378" s="2001" t="s">
        <v>271</v>
      </c>
      <c r="G1378" s="1996">
        <v>4.2673611111111114E-2</v>
      </c>
      <c r="H1378" s="1938">
        <v>10.8</v>
      </c>
      <c r="I1378" s="1939">
        <f t="shared" si="82"/>
        <v>3.9512602880658436E-3</v>
      </c>
      <c r="J1378" s="1940">
        <v>141</v>
      </c>
      <c r="K1378" s="1941">
        <v>72</v>
      </c>
      <c r="L1378" s="1942">
        <v>208</v>
      </c>
      <c r="M1378" s="1940">
        <v>28</v>
      </c>
      <c r="N1378" s="1753">
        <f>IFERROR((L1378/67)/(1/(I1378*24)/3.6),"")</f>
        <v>1.0598341625207297</v>
      </c>
      <c r="O1378" s="2401" t="s">
        <v>303</v>
      </c>
      <c r="P1378" s="1754">
        <f>IFERROR(VLOOKUP(F1378,[1]Trainingsarten!$A$9:$N$84,12,FALSE),"")</f>
        <v>209</v>
      </c>
      <c r="Q1378" s="1755" t="s">
        <v>14</v>
      </c>
      <c r="R1378" s="1943">
        <f>IFERROR(VLOOKUP(F1378,[1]Trainingsarten!$A$9:$N$84,14,FALSE),"")</f>
        <v>228.8</v>
      </c>
      <c r="S1378" s="1756">
        <f>IFERROR(L1378/J1378,"")</f>
        <v>1.4751773049645389</v>
      </c>
      <c r="T1378" s="1744">
        <f>T1377+(K1378-T1377)/7</f>
        <v>34.483334761866878</v>
      </c>
      <c r="U1378" s="1744">
        <f>U1377+(K1378-U1377)/42</f>
        <v>25.773777846858341</v>
      </c>
      <c r="V1378" s="1744">
        <f t="shared" si="81"/>
        <v>-3.5842482083231424</v>
      </c>
      <c r="W1378" s="1927">
        <f t="shared" si="80"/>
        <v>1.3379231778421719</v>
      </c>
    </row>
    <row r="1379" spans="2:23" ht="15" x14ac:dyDescent="0.2">
      <c r="B1379" s="1759" t="s">
        <v>19</v>
      </c>
      <c r="C1379" s="1944">
        <v>44467</v>
      </c>
      <c r="D1379" s="1876"/>
      <c r="E1379" s="2190"/>
      <c r="F1379" s="2002"/>
      <c r="G1379" s="1997"/>
      <c r="H1379" s="1946" t="str">
        <f>IFERROR(VLOOKUP(F1379,[1]Trainingsarten!$A$9:$K$84,10,FALSE),"")</f>
        <v/>
      </c>
      <c r="I1379" s="1947" t="str">
        <f t="shared" si="82"/>
        <v/>
      </c>
      <c r="J1379" s="1948"/>
      <c r="K1379" s="1949" t="str">
        <f>IFERROR(VLOOKUP(F1379,[1]Trainingsarten!$A$9:$K$84,11,FALSE),"0")</f>
        <v>0</v>
      </c>
      <c r="L1379" s="1950"/>
      <c r="M1379" s="1948"/>
      <c r="N1379" s="1816" t="str">
        <f>IFERROR((L1379/67)/(1/(I1379*24)/3.6),"")</f>
        <v/>
      </c>
      <c r="O1379" s="2402"/>
      <c r="P1379" s="1951" t="str">
        <f>IFERROR(VLOOKUP(F1379,[1]Trainingsarten!$A$9:$N$84,12,FALSE),"")</f>
        <v/>
      </c>
      <c r="Q1379" s="1952" t="s">
        <v>14</v>
      </c>
      <c r="R1379" s="1953" t="str">
        <f>IFERROR(VLOOKUP(F1379,[1]Trainingsarten!$A$9:$N$84,14,FALSE),"")</f>
        <v/>
      </c>
      <c r="S1379" s="1877" t="str">
        <f>IFERROR(L1379/J1379,"")</f>
        <v/>
      </c>
      <c r="T1379" s="1876">
        <f>T1378+(K1379-T1378)/7</f>
        <v>29.557144081600182</v>
      </c>
      <c r="U1379" s="1876">
        <f>U1378+(K1379-U1378)/42</f>
        <v>25.160116469552189</v>
      </c>
      <c r="V1379" s="1876">
        <f t="shared" si="81"/>
        <v>-8.7095569150085375</v>
      </c>
      <c r="W1379" s="1954">
        <f t="shared" si="80"/>
        <v>1.1747618146906875</v>
      </c>
    </row>
    <row r="1380" spans="2:23" ht="16" thickBot="1" x14ac:dyDescent="0.25">
      <c r="B1380" s="24">
        <f>SUM(H1378:H1384)</f>
        <v>17.22</v>
      </c>
      <c r="C1380" s="1944">
        <v>44468</v>
      </c>
      <c r="D1380" s="1876">
        <v>110</v>
      </c>
      <c r="E1380" s="2190" t="s">
        <v>33</v>
      </c>
      <c r="F1380" s="2002" t="s">
        <v>320</v>
      </c>
      <c r="G1380" s="1997">
        <v>2.6053240740740738E-2</v>
      </c>
      <c r="H1380" s="1946">
        <v>6.42</v>
      </c>
      <c r="I1380" s="1947">
        <f t="shared" si="82"/>
        <v>4.0581371870312679E-3</v>
      </c>
      <c r="J1380" s="1948">
        <v>133</v>
      </c>
      <c r="K1380" s="1949">
        <v>41</v>
      </c>
      <c r="L1380" s="1950">
        <v>202</v>
      </c>
      <c r="M1380" s="1948">
        <v>17</v>
      </c>
      <c r="N1380" s="1816">
        <f>IFERROR((L1380/67)/(1/(I1380*24)/3.6),"")</f>
        <v>1.0571023387734224</v>
      </c>
      <c r="O1380" s="2402" t="s">
        <v>303</v>
      </c>
      <c r="P1380" s="1951">
        <f>IFERROR(VLOOKUP(F1380,[1]Trainingsarten!$A$9:$N$84,12,FALSE),"")</f>
        <v>182</v>
      </c>
      <c r="Q1380" s="1952" t="s">
        <v>14</v>
      </c>
      <c r="R1380" s="1953">
        <f>IFERROR(VLOOKUP(F1380,[1]Trainingsarten!$A$9:$N$84,14,FALSE),"")</f>
        <v>208</v>
      </c>
      <c r="S1380" s="1877">
        <f>IFERROR(L1380/J1380,"")</f>
        <v>1.518796992481203</v>
      </c>
      <c r="T1380" s="1876">
        <f>T1379+(K1380-T1379)/7</f>
        <v>31.191837784228728</v>
      </c>
      <c r="U1380" s="1876">
        <f>U1379+(K1380-U1379)/42</f>
        <v>25.537256553610472</v>
      </c>
      <c r="V1380" s="1876">
        <f t="shared" si="81"/>
        <v>-4.3970276120479923</v>
      </c>
      <c r="W1380" s="1954">
        <f t="shared" si="80"/>
        <v>1.2214247728117376</v>
      </c>
    </row>
    <row r="1381" spans="2:23" ht="15" x14ac:dyDescent="0.2">
      <c r="B1381" s="1955" t="s">
        <v>9</v>
      </c>
      <c r="C1381" s="1944">
        <v>44469</v>
      </c>
      <c r="D1381" s="1876"/>
      <c r="E1381" s="2190"/>
      <c r="F1381" s="2002"/>
      <c r="G1381" s="1997"/>
      <c r="H1381" s="1946" t="str">
        <f>IFERROR(VLOOKUP(F1381,[1]Trainingsarten!$A$9:$K$84,10,FALSE),"")</f>
        <v/>
      </c>
      <c r="I1381" s="1947" t="str">
        <f t="shared" si="82"/>
        <v/>
      </c>
      <c r="J1381" s="1948"/>
      <c r="K1381" s="1949" t="str">
        <f>IFERROR(VLOOKUP(F1381,[1]Trainingsarten!$A$9:$K$84,11,FALSE),"0")</f>
        <v>0</v>
      </c>
      <c r="L1381" s="1950"/>
      <c r="M1381" s="1948"/>
      <c r="N1381" s="1816" t="str">
        <f>IFERROR((L1381/67)/(1/(I1381*24)/3.6),"")</f>
        <v/>
      </c>
      <c r="O1381" s="2402"/>
      <c r="P1381" s="1951" t="str">
        <f>IFERROR(VLOOKUP(F1381,[1]Trainingsarten!$A$9:$N$84,12,FALSE),"")</f>
        <v/>
      </c>
      <c r="Q1381" s="1952" t="s">
        <v>14</v>
      </c>
      <c r="R1381" s="1953" t="str">
        <f>IFERROR(VLOOKUP(F1381,[1]Trainingsarten!$A$9:$N$84,14,FALSE),"")</f>
        <v/>
      </c>
      <c r="S1381" s="1877" t="str">
        <f>IFERROR(L1381/J1381,"")</f>
        <v/>
      </c>
      <c r="T1381" s="1876">
        <f>T1380+(K1381-T1380)/7</f>
        <v>26.73586095791034</v>
      </c>
      <c r="U1381" s="1876">
        <f>U1380+(K1381-U1380)/42</f>
        <v>24.929226635667366</v>
      </c>
      <c r="V1381" s="1876">
        <f t="shared" si="81"/>
        <v>-5.6545812306182555</v>
      </c>
      <c r="W1381" s="1954">
        <f t="shared" si="80"/>
        <v>1.0724705322249404</v>
      </c>
    </row>
    <row r="1382" spans="2:23" ht="16" thickBot="1" x14ac:dyDescent="0.25">
      <c r="B1382" s="1956">
        <f>SUM(K1378:K1384)</f>
        <v>113</v>
      </c>
      <c r="C1382" s="1944">
        <v>44470</v>
      </c>
      <c r="D1382" s="1876"/>
      <c r="E1382" s="2190"/>
      <c r="F1382" s="2002"/>
      <c r="G1382" s="1997"/>
      <c r="H1382" s="1946" t="str">
        <f>IFERROR(VLOOKUP(F1382,[1]Trainingsarten!$A$9:$K$84,10,FALSE),"")</f>
        <v/>
      </c>
      <c r="I1382" s="1947" t="str">
        <f t="shared" si="82"/>
        <v/>
      </c>
      <c r="J1382" s="1948"/>
      <c r="K1382" s="1949" t="str">
        <f>IFERROR(VLOOKUP(F1382,[1]Trainingsarten!$A$9:$K$84,11,FALSE),"0")</f>
        <v>0</v>
      </c>
      <c r="L1382" s="1950"/>
      <c r="M1382" s="1948"/>
      <c r="N1382" s="1816" t="str">
        <f>IFERROR((L1382/67)/(1/(I1382*24)/3.6),"")</f>
        <v/>
      </c>
      <c r="O1382" s="2402"/>
      <c r="P1382" s="1951" t="str">
        <f>IFERROR(VLOOKUP(F1382,[1]Trainingsarten!$A$9:$N$84,12,FALSE),"")</f>
        <v/>
      </c>
      <c r="Q1382" s="1952" t="s">
        <v>14</v>
      </c>
      <c r="R1382" s="1953" t="str">
        <f>IFERROR(VLOOKUP(F1382,[1]Trainingsarten!$A$9:$N$84,14,FALSE),"")</f>
        <v/>
      </c>
      <c r="S1382" s="1877" t="str">
        <f>IFERROR(L1382/J1382,"")</f>
        <v/>
      </c>
      <c r="T1382" s="1876">
        <f>T1381+(K1382-T1381)/7</f>
        <v>22.916452249637434</v>
      </c>
      <c r="U1382" s="1876">
        <f>U1381+(K1382-U1381)/42</f>
        <v>24.335673620532429</v>
      </c>
      <c r="V1382" s="1876">
        <f t="shared" si="81"/>
        <v>-1.8066343222429744</v>
      </c>
      <c r="W1382" s="1954">
        <f t="shared" si="80"/>
        <v>0.94168144292921596</v>
      </c>
    </row>
    <row r="1383" spans="2:23" ht="15" x14ac:dyDescent="0.2">
      <c r="B1383" s="1957" t="s">
        <v>20</v>
      </c>
      <c r="C1383" s="1944">
        <v>44471</v>
      </c>
      <c r="D1383" s="1876"/>
      <c r="E1383" s="2190"/>
      <c r="F1383" s="2002"/>
      <c r="G1383" s="1997"/>
      <c r="H1383" s="1946" t="str">
        <f>IFERROR(VLOOKUP(F1383,[1]Trainingsarten!$A$9:$K$84,10,FALSE),"")</f>
        <v/>
      </c>
      <c r="I1383" s="1947" t="str">
        <f t="shared" si="82"/>
        <v/>
      </c>
      <c r="J1383" s="1948"/>
      <c r="K1383" s="1949" t="str">
        <f>IFERROR(VLOOKUP(F1383,[1]Trainingsarten!$A$9:$K$84,11,FALSE),"0")</f>
        <v>0</v>
      </c>
      <c r="L1383" s="1950"/>
      <c r="M1383" s="1948"/>
      <c r="N1383" s="1816" t="str">
        <f>IFERROR((L1383/67)/(1/(I1383*24)/3.6),"")</f>
        <v/>
      </c>
      <c r="O1383" s="2402"/>
      <c r="P1383" s="1951" t="str">
        <f>IFERROR(VLOOKUP(F1383,[1]Trainingsarten!$A$9:$N$84,12,FALSE),"")</f>
        <v/>
      </c>
      <c r="Q1383" s="1952" t="s">
        <v>14</v>
      </c>
      <c r="R1383" s="1953" t="str">
        <f>IFERROR(VLOOKUP(F1383,[1]Trainingsarten!$A$9:$N$84,14,FALSE),"")</f>
        <v/>
      </c>
      <c r="S1383" s="1877" t="str">
        <f>IFERROR(L1383/J1383,"")</f>
        <v/>
      </c>
      <c r="T1383" s="1876">
        <f>T1382+(K1383-T1382)/7</f>
        <v>19.642673356832088</v>
      </c>
      <c r="U1383" s="1876">
        <f>U1382+(K1383-U1382)/42</f>
        <v>23.75625282004356</v>
      </c>
      <c r="V1383" s="1876">
        <f t="shared" si="81"/>
        <v>1.419221370894995</v>
      </c>
      <c r="W1383" s="1954">
        <f t="shared" si="80"/>
        <v>0.82684224257199457</v>
      </c>
    </row>
    <row r="1384" spans="2:23" ht="16" thickBot="1" x14ac:dyDescent="0.25">
      <c r="B1384" s="2003">
        <f>AVERAGE(W1378:W1384)</f>
        <v>1.0430159722595556</v>
      </c>
      <c r="C1384" s="1968">
        <v>44472</v>
      </c>
      <c r="D1384" s="1818"/>
      <c r="E1384" s="2183"/>
      <c r="F1384" s="1846"/>
      <c r="G1384" s="1998"/>
      <c r="H1384" s="1970" t="str">
        <f>IFERROR(VLOOKUP(F1384,[1]Trainingsarten!$A$9:$K$84,10,FALSE),"")</f>
        <v/>
      </c>
      <c r="I1384" s="1971" t="str">
        <f t="shared" si="82"/>
        <v/>
      </c>
      <c r="J1384" s="1862"/>
      <c r="K1384" s="1972" t="str">
        <f>IFERROR(VLOOKUP(F1384,[1]Trainingsarten!$A$9:$K$84,11,FALSE),"0")</f>
        <v>0</v>
      </c>
      <c r="L1384" s="1973"/>
      <c r="M1384" s="1862"/>
      <c r="N1384" s="1826" t="str">
        <f>IFERROR((L1384/67)/(1/(I1384*24)/3.6),"")</f>
        <v/>
      </c>
      <c r="O1384" s="2404"/>
      <c r="P1384" s="1974" t="str">
        <f>IFERROR(VLOOKUP(F1384,[1]Trainingsarten!$A$9:$N$84,12,FALSE),"")</f>
        <v/>
      </c>
      <c r="Q1384" s="1975" t="s">
        <v>14</v>
      </c>
      <c r="R1384" s="1976" t="str">
        <f>IFERROR(VLOOKUP(F1384,[1]Trainingsarten!$A$9:$N$84,14,FALSE),"")</f>
        <v/>
      </c>
      <c r="S1384" s="1827" t="str">
        <f>IFERROR(L1384/J1384,"")</f>
        <v/>
      </c>
      <c r="T1384" s="1818">
        <f>T1383+(K1384-T1383)/7</f>
        <v>16.836577162998932</v>
      </c>
      <c r="U1384" s="1818">
        <f>U1383+(K1384-U1383)/42</f>
        <v>23.190627752899665</v>
      </c>
      <c r="V1384" s="1818">
        <f t="shared" si="81"/>
        <v>4.1135794632114724</v>
      </c>
      <c r="W1384" s="1977">
        <f t="shared" si="80"/>
        <v>0.72600782274614162</v>
      </c>
    </row>
    <row r="1385" spans="2:23" ht="16" thickBot="1" x14ac:dyDescent="0.25">
      <c r="B1385" s="1742">
        <f>B1378+1</f>
        <v>40</v>
      </c>
      <c r="C1385" s="1978">
        <v>44473</v>
      </c>
      <c r="D1385" s="50"/>
      <c r="E1385" s="2134"/>
      <c r="F1385" s="2001"/>
      <c r="G1385" s="1999"/>
      <c r="H1385" s="1980" t="str">
        <f>IFERROR(VLOOKUP(F1385,[1]Trainingsarten!$A$9:$K$84,10,FALSE),"")</f>
        <v/>
      </c>
      <c r="I1385" s="1981" t="str">
        <f t="shared" si="82"/>
        <v/>
      </c>
      <c r="J1385" s="506"/>
      <c r="K1385" s="1982" t="str">
        <f>IFERROR(VLOOKUP(F1385,[1]Trainingsarten!$A$9:$K$84,11,FALSE),"0")</f>
        <v>0</v>
      </c>
      <c r="L1385" s="1983"/>
      <c r="M1385" s="506"/>
      <c r="N1385" s="59" t="str">
        <f>IFERROR((L1385/67)/(1/(I1385*24)/3.6),"")</f>
        <v/>
      </c>
      <c r="O1385" s="2405"/>
      <c r="P1385" s="319" t="str">
        <f>IFERROR(VLOOKUP(F1385,[1]Trainingsarten!$A$9:$N$84,12,FALSE),"")</f>
        <v/>
      </c>
      <c r="Q1385" s="61" t="s">
        <v>14</v>
      </c>
      <c r="R1385" s="1984" t="str">
        <f>IFERROR(VLOOKUP(F1385,[1]Trainingsarten!$A$9:$N$84,14,FALSE),"")</f>
        <v/>
      </c>
      <c r="S1385" s="1898" t="str">
        <f>IFERROR(L1385/J1385,"")</f>
        <v/>
      </c>
      <c r="T1385" s="50">
        <f>T1384+(K1385-T1384)/7</f>
        <v>14.431351853999084</v>
      </c>
      <c r="U1385" s="50">
        <f>U1384+(K1385-U1384)/42</f>
        <v>22.638469949259196</v>
      </c>
      <c r="V1385" s="50">
        <f t="shared" si="81"/>
        <v>6.3540505899007336</v>
      </c>
      <c r="W1385" s="322">
        <f t="shared" ref="W1385:W1448" si="83">T1385/U1385</f>
        <v>0.63747028338685607</v>
      </c>
    </row>
    <row r="1386" spans="2:23" ht="15" x14ac:dyDescent="0.2">
      <c r="B1386" s="1759" t="s">
        <v>19</v>
      </c>
      <c r="C1386" s="1944">
        <v>44474</v>
      </c>
      <c r="D1386" s="1876"/>
      <c r="E1386" s="2190"/>
      <c r="F1386" s="2002"/>
      <c r="G1386" s="1997"/>
      <c r="H1386" s="1946" t="str">
        <f>IFERROR(VLOOKUP(F1386,[1]Trainingsarten!$A$9:$K$84,10,FALSE),"")</f>
        <v/>
      </c>
      <c r="I1386" s="1947" t="str">
        <f t="shared" si="82"/>
        <v/>
      </c>
      <c r="J1386" s="1948"/>
      <c r="K1386" s="1949" t="str">
        <f>IFERROR(VLOOKUP(F1386,[1]Trainingsarten!$A$9:$K$84,11,FALSE),"0")</f>
        <v>0</v>
      </c>
      <c r="L1386" s="1950"/>
      <c r="M1386" s="1948"/>
      <c r="N1386" s="1816" t="str">
        <f>IFERROR((L1386/67)/(1/(I1386*24)/3.6),"")</f>
        <v/>
      </c>
      <c r="O1386" s="2402"/>
      <c r="P1386" s="1951" t="str">
        <f>IFERROR(VLOOKUP(F1386,[1]Trainingsarten!$A$9:$N$84,12,FALSE),"")</f>
        <v/>
      </c>
      <c r="Q1386" s="1952" t="s">
        <v>14</v>
      </c>
      <c r="R1386" s="1953" t="str">
        <f>IFERROR(VLOOKUP(F1386,[1]Trainingsarten!$A$9:$N$84,14,FALSE),"")</f>
        <v/>
      </c>
      <c r="S1386" s="1877" t="str">
        <f>IFERROR(L1386/J1386,"")</f>
        <v/>
      </c>
      <c r="T1386" s="1876">
        <f>T1385+(K1386-T1385)/7</f>
        <v>12.369730160570644</v>
      </c>
      <c r="U1386" s="1876">
        <f>U1385+(K1386-U1385)/42</f>
        <v>22.099458759991119</v>
      </c>
      <c r="V1386" s="1876">
        <f t="shared" si="81"/>
        <v>8.2071180952601122</v>
      </c>
      <c r="W1386" s="1954">
        <f t="shared" si="83"/>
        <v>0.55973000492504432</v>
      </c>
    </row>
    <row r="1387" spans="2:23" ht="16" thickBot="1" x14ac:dyDescent="0.25">
      <c r="B1387" s="24">
        <f>SUM(H1385:H1391)</f>
        <v>0</v>
      </c>
      <c r="C1387" s="1944">
        <v>44475</v>
      </c>
      <c r="D1387" s="1876"/>
      <c r="E1387" s="2190"/>
      <c r="F1387" s="2002"/>
      <c r="G1387" s="1997"/>
      <c r="H1387" s="1946" t="str">
        <f>IFERROR(VLOOKUP(F1387,[1]Trainingsarten!$A$9:$K$84,10,FALSE),"")</f>
        <v/>
      </c>
      <c r="I1387" s="1947" t="str">
        <f t="shared" si="82"/>
        <v/>
      </c>
      <c r="J1387" s="1948"/>
      <c r="K1387" s="1949" t="str">
        <f>IFERROR(VLOOKUP(F1387,[1]Trainingsarten!$A$9:$K$84,11,FALSE),"0")</f>
        <v>0</v>
      </c>
      <c r="L1387" s="1950"/>
      <c r="M1387" s="1948"/>
      <c r="N1387" s="1816" t="str">
        <f>IFERROR((L1387/67)/(1/(I1387*24)/3.6),"")</f>
        <v/>
      </c>
      <c r="O1387" s="2402"/>
      <c r="P1387" s="1951" t="str">
        <f>IFERROR(VLOOKUP(F1387,[1]Trainingsarten!$A$9:$N$84,12,FALSE),"")</f>
        <v/>
      </c>
      <c r="Q1387" s="1952" t="s">
        <v>14</v>
      </c>
      <c r="R1387" s="1953" t="str">
        <f>IFERROR(VLOOKUP(F1387,[1]Trainingsarten!$A$9:$N$84,14,FALSE),"")</f>
        <v/>
      </c>
      <c r="S1387" s="1877" t="str">
        <f>IFERROR(L1387/J1387,"")</f>
        <v/>
      </c>
      <c r="T1387" s="1876">
        <f>T1386+(K1387-T1386)/7</f>
        <v>10.602625851917695</v>
      </c>
      <c r="U1387" s="1876">
        <f>U1386+(K1387-U1386)/42</f>
        <v>21.573281170467521</v>
      </c>
      <c r="V1387" s="1876">
        <f t="shared" si="81"/>
        <v>9.7297285994204756</v>
      </c>
      <c r="W1387" s="1954">
        <f t="shared" si="83"/>
        <v>0.49147024822686824</v>
      </c>
    </row>
    <row r="1388" spans="2:23" ht="15" x14ac:dyDescent="0.2">
      <c r="B1388" s="1955" t="s">
        <v>9</v>
      </c>
      <c r="C1388" s="1944">
        <v>44476</v>
      </c>
      <c r="D1388" s="1876"/>
      <c r="E1388" s="2190"/>
      <c r="F1388" s="2002"/>
      <c r="G1388" s="1997"/>
      <c r="H1388" s="1946" t="str">
        <f>IFERROR(VLOOKUP(F1388,[1]Trainingsarten!$A$9:$K$84,10,FALSE),"")</f>
        <v/>
      </c>
      <c r="I1388" s="1947" t="str">
        <f t="shared" si="82"/>
        <v/>
      </c>
      <c r="J1388" s="1948"/>
      <c r="K1388" s="1949" t="str">
        <f>IFERROR(VLOOKUP(F1388,[1]Trainingsarten!$A$9:$K$84,11,FALSE),"0")</f>
        <v>0</v>
      </c>
      <c r="L1388" s="1950"/>
      <c r="M1388" s="1948"/>
      <c r="N1388" s="1816" t="str">
        <f>IFERROR((L1388/67)/(1/(I1388*24)/3.6),"")</f>
        <v/>
      </c>
      <c r="O1388" s="2402"/>
      <c r="P1388" s="1951" t="str">
        <f>IFERROR(VLOOKUP(F1388,[1]Trainingsarten!$A$9:$N$84,12,FALSE),"")</f>
        <v/>
      </c>
      <c r="Q1388" s="1952" t="s">
        <v>14</v>
      </c>
      <c r="R1388" s="1953" t="str">
        <f>IFERROR(VLOOKUP(F1388,[1]Trainingsarten!$A$9:$N$84,14,FALSE),"")</f>
        <v/>
      </c>
      <c r="S1388" s="1877" t="str">
        <f>IFERROR(L1388/J1388,"")</f>
        <v/>
      </c>
      <c r="T1388" s="1876">
        <f>T1387+(K1388-T1387)/7</f>
        <v>9.0879650159294538</v>
      </c>
      <c r="U1388" s="1876">
        <f>U1387+(K1388-U1387)/42</f>
        <v>21.059631618789723</v>
      </c>
      <c r="V1388" s="1876">
        <f t="shared" si="81"/>
        <v>10.970655318549825</v>
      </c>
      <c r="W1388" s="1954">
        <f t="shared" si="83"/>
        <v>0.43153485210164044</v>
      </c>
    </row>
    <row r="1389" spans="2:23" ht="16" thickBot="1" x14ac:dyDescent="0.25">
      <c r="B1389" s="1956">
        <f>SUM(K1385:K1391)</f>
        <v>0</v>
      </c>
      <c r="C1389" s="1944">
        <v>44477</v>
      </c>
      <c r="D1389" s="1876"/>
      <c r="E1389" s="2190"/>
      <c r="F1389" s="2002"/>
      <c r="G1389" s="1997"/>
      <c r="H1389" s="1946" t="str">
        <f>IFERROR(VLOOKUP(F1389,[1]Trainingsarten!$A$9:$K$84,10,FALSE),"")</f>
        <v/>
      </c>
      <c r="I1389" s="1947" t="str">
        <f t="shared" si="82"/>
        <v/>
      </c>
      <c r="J1389" s="1948"/>
      <c r="K1389" s="1949" t="str">
        <f>IFERROR(VLOOKUP(F1389,[1]Trainingsarten!$A$9:$K$84,11,FALSE),"0")</f>
        <v>0</v>
      </c>
      <c r="L1389" s="1950"/>
      <c r="M1389" s="1948"/>
      <c r="N1389" s="1816" t="str">
        <f>IFERROR((L1389/67)/(1/(I1389*24)/3.6),"")</f>
        <v/>
      </c>
      <c r="O1389" s="2402"/>
      <c r="P1389" s="1951" t="str">
        <f>IFERROR(VLOOKUP(F1389,[1]Trainingsarten!$A$9:$N$84,12,FALSE),"")</f>
        <v/>
      </c>
      <c r="Q1389" s="1952" t="s">
        <v>14</v>
      </c>
      <c r="R1389" s="1953" t="str">
        <f>IFERROR(VLOOKUP(F1389,[1]Trainingsarten!$A$9:$N$84,14,FALSE),"")</f>
        <v/>
      </c>
      <c r="S1389" s="1877" t="str">
        <f>IFERROR(L1389/J1389,"")</f>
        <v/>
      </c>
      <c r="T1389" s="1876">
        <f>T1388+(K1389-T1388)/7</f>
        <v>7.789684299368103</v>
      </c>
      <c r="U1389" s="1876">
        <f>U1388+(K1389-U1388)/42</f>
        <v>20.55821181834235</v>
      </c>
      <c r="V1389" s="1876">
        <f t="shared" si="81"/>
        <v>11.971666602860269</v>
      </c>
      <c r="W1389" s="1954">
        <f t="shared" si="83"/>
        <v>0.37890865062583057</v>
      </c>
    </row>
    <row r="1390" spans="2:23" ht="15" x14ac:dyDescent="0.2">
      <c r="B1390" s="1957" t="s">
        <v>20</v>
      </c>
      <c r="C1390" s="1944">
        <v>44478</v>
      </c>
      <c r="D1390" s="1876"/>
      <c r="E1390" s="2190"/>
      <c r="F1390" s="2002"/>
      <c r="G1390" s="1997"/>
      <c r="H1390" s="1946" t="str">
        <f>IFERROR(VLOOKUP(F1390,[1]Trainingsarten!$A$9:$K$84,10,FALSE),"")</f>
        <v/>
      </c>
      <c r="I1390" s="1947" t="str">
        <f t="shared" si="82"/>
        <v/>
      </c>
      <c r="J1390" s="1948"/>
      <c r="K1390" s="1949" t="str">
        <f>IFERROR(VLOOKUP(F1390,[1]Trainingsarten!$A$9:$K$84,11,FALSE),"0")</f>
        <v>0</v>
      </c>
      <c r="L1390" s="1950"/>
      <c r="M1390" s="1948"/>
      <c r="N1390" s="1816" t="str">
        <f>IFERROR((L1390/67)/(1/(I1390*24)/3.6),"")</f>
        <v/>
      </c>
      <c r="O1390" s="2402"/>
      <c r="P1390" s="1951" t="str">
        <f>IFERROR(VLOOKUP(F1390,[1]Trainingsarten!$A$9:$N$84,12,FALSE),"")</f>
        <v/>
      </c>
      <c r="Q1390" s="1952" t="s">
        <v>14</v>
      </c>
      <c r="R1390" s="1953" t="str">
        <f>IFERROR(VLOOKUP(F1390,[1]Trainingsarten!$A$9:$N$84,14,FALSE),"")</f>
        <v/>
      </c>
      <c r="S1390" s="1877" t="str">
        <f>IFERROR(L1390/J1390,"")</f>
        <v/>
      </c>
      <c r="T1390" s="1876">
        <f>T1389+(K1390-T1389)/7</f>
        <v>6.6768722566012313</v>
      </c>
      <c r="U1390" s="1876">
        <f>U1389+(K1390-U1389)/42</f>
        <v>20.068730584572293</v>
      </c>
      <c r="V1390" s="1876">
        <f t="shared" si="81"/>
        <v>12.768527518974247</v>
      </c>
      <c r="W1390" s="1954">
        <f t="shared" si="83"/>
        <v>0.33270027859829032</v>
      </c>
    </row>
    <row r="1391" spans="2:23" ht="16" thickBot="1" x14ac:dyDescent="0.25">
      <c r="B1391" s="2003">
        <f>AVERAGE(W1385:W1391)</f>
        <v>0.44627734167938737</v>
      </c>
      <c r="C1391" s="1959">
        <v>44479</v>
      </c>
      <c r="D1391" s="1885"/>
      <c r="E1391" s="2135"/>
      <c r="F1391" s="1846"/>
      <c r="G1391" s="1995"/>
      <c r="H1391" s="1962" t="str">
        <f>IFERROR(VLOOKUP(F1391,[1]Trainingsarten!$A$9:$K$84,10,FALSE),"")</f>
        <v/>
      </c>
      <c r="I1391" s="1963" t="str">
        <f t="shared" si="82"/>
        <v/>
      </c>
      <c r="J1391" s="1964"/>
      <c r="K1391" s="1965" t="str">
        <f>IFERROR(VLOOKUP(F1391,[1]Trainingsarten!$A$9:$K$84,11,FALSE),"0")</f>
        <v>0</v>
      </c>
      <c r="L1391" s="1859"/>
      <c r="M1391" s="1964"/>
      <c r="N1391" s="1843" t="str">
        <f>IFERROR((L1391/67)/(1/(I1391*24)/3.6),"")</f>
        <v/>
      </c>
      <c r="O1391" s="2403"/>
      <c r="P1391" s="78" t="str">
        <f>IFERROR(VLOOKUP(F1391,[1]Trainingsarten!$A$9:$N$84,12,FALSE),"")</f>
        <v/>
      </c>
      <c r="Q1391" s="79" t="s">
        <v>14</v>
      </c>
      <c r="R1391" s="1966" t="str">
        <f>IFERROR(VLOOKUP(F1391,[1]Trainingsarten!$A$9:$N$84,14,FALSE),"")</f>
        <v/>
      </c>
      <c r="S1391" s="1967" t="str">
        <f>IFERROR(L1391/J1391,"")</f>
        <v/>
      </c>
      <c r="T1391" s="1885">
        <f>T1390+(K1391-T1390)/7</f>
        <v>5.723033362801055</v>
      </c>
      <c r="U1391" s="1885">
        <f>U1390+(K1391-U1390)/42</f>
        <v>19.590903665892</v>
      </c>
      <c r="V1391" s="1885">
        <f t="shared" si="81"/>
        <v>13.391858327971061</v>
      </c>
      <c r="W1391" s="82">
        <f t="shared" si="83"/>
        <v>0.2921270738911817</v>
      </c>
    </row>
    <row r="1392" spans="2:23" ht="16" thickBot="1" x14ac:dyDescent="0.25">
      <c r="B1392" s="1742">
        <f>B1385+1</f>
        <v>41</v>
      </c>
      <c r="C1392" s="1935">
        <v>44480</v>
      </c>
      <c r="D1392" s="1744"/>
      <c r="E1392" s="2176"/>
      <c r="F1392" s="2001"/>
      <c r="G1392" s="1937"/>
      <c r="H1392" s="1938" t="str">
        <f>IFERROR(VLOOKUP(F1392,[1]Trainingsarten!$A$9:$K$84,10,FALSE),"")</f>
        <v/>
      </c>
      <c r="I1392" s="1939" t="str">
        <f t="shared" si="82"/>
        <v/>
      </c>
      <c r="J1392" s="1940"/>
      <c r="K1392" s="1941" t="str">
        <f>IFERROR(VLOOKUP(F1392,[1]Trainingsarten!$A$9:$K$84,11,FALSE),"0")</f>
        <v>0</v>
      </c>
      <c r="L1392" s="1942"/>
      <c r="M1392" s="1940"/>
      <c r="N1392" s="1753" t="str">
        <f>IFERROR((L1392/67)/(1/(I1392*24)/3.6),"")</f>
        <v/>
      </c>
      <c r="O1392" s="2401"/>
      <c r="P1392" s="1754" t="str">
        <f>IFERROR(VLOOKUP(F1392,[1]Trainingsarten!$A$9:$N$84,12,FALSE),"")</f>
        <v/>
      </c>
      <c r="Q1392" s="1755" t="s">
        <v>14</v>
      </c>
      <c r="R1392" s="1943" t="str">
        <f>IFERROR(VLOOKUP(F1392,[1]Trainingsarten!$A$9:$N$84,14,FALSE),"")</f>
        <v/>
      </c>
      <c r="S1392" s="1756" t="str">
        <f>IFERROR(L1392/J1392,"")</f>
        <v/>
      </c>
      <c r="T1392" s="1744">
        <f>T1391+(K1392-T1391)/7</f>
        <v>4.9054571681151904</v>
      </c>
      <c r="U1392" s="1744">
        <f>U1391+(K1392-U1391)/42</f>
        <v>19.124453578608858</v>
      </c>
      <c r="V1392" s="1744">
        <f t="shared" si="81"/>
        <v>13.867870303090946</v>
      </c>
      <c r="W1392" s="1927">
        <f t="shared" si="83"/>
        <v>0.25650182097762297</v>
      </c>
    </row>
    <row r="1393" spans="2:23" ht="15" x14ac:dyDescent="0.2">
      <c r="B1393" s="1759" t="s">
        <v>19</v>
      </c>
      <c r="C1393" s="1944">
        <v>44481</v>
      </c>
      <c r="D1393" s="1876"/>
      <c r="E1393" s="2189"/>
      <c r="F1393" s="2002"/>
      <c r="G1393" s="1945"/>
      <c r="H1393" s="1946" t="str">
        <f>IFERROR(VLOOKUP(F1393,[1]Trainingsarten!$A$9:$K$84,10,FALSE),"")</f>
        <v/>
      </c>
      <c r="I1393" s="1947" t="str">
        <f t="shared" si="82"/>
        <v/>
      </c>
      <c r="J1393" s="1948"/>
      <c r="K1393" s="1949" t="str">
        <f>IFERROR(VLOOKUP(F1393,[1]Trainingsarten!$A$9:$K$84,11,FALSE),"0")</f>
        <v>0</v>
      </c>
      <c r="L1393" s="1950"/>
      <c r="M1393" s="1948"/>
      <c r="N1393" s="1816" t="str">
        <f>IFERROR((L1393/67)/(1/(I1393*24)/3.6),"")</f>
        <v/>
      </c>
      <c r="O1393" s="2402"/>
      <c r="P1393" s="1951" t="str">
        <f>IFERROR(VLOOKUP(F1393,[1]Trainingsarten!$A$9:$N$84,12,FALSE),"")</f>
        <v/>
      </c>
      <c r="Q1393" s="1952" t="s">
        <v>14</v>
      </c>
      <c r="R1393" s="1953" t="str">
        <f>IFERROR(VLOOKUP(F1393,[1]Trainingsarten!$A$9:$N$84,14,FALSE),"")</f>
        <v/>
      </c>
      <c r="S1393" s="1877" t="str">
        <f>IFERROR(L1393/J1393,"")</f>
        <v/>
      </c>
      <c r="T1393" s="1876">
        <f>T1392+(K1393-T1392)/7</f>
        <v>4.2046775726701631</v>
      </c>
      <c r="U1393" s="1876">
        <f>U1392+(K1393-U1392)/42</f>
        <v>18.669109445784837</v>
      </c>
      <c r="V1393" s="1876">
        <f t="shared" si="81"/>
        <v>14.218996410493666</v>
      </c>
      <c r="W1393" s="1954">
        <f t="shared" si="83"/>
        <v>0.22522111110230311</v>
      </c>
    </row>
    <row r="1394" spans="2:23" ht="16" thickBot="1" x14ac:dyDescent="0.25">
      <c r="B1394" s="24">
        <f>SUM(H1392:H1398)</f>
        <v>6.26</v>
      </c>
      <c r="C1394" s="1944">
        <v>44482</v>
      </c>
      <c r="D1394" s="1876"/>
      <c r="E1394" s="2189"/>
      <c r="F1394" s="2002"/>
      <c r="G1394" s="1945"/>
      <c r="H1394" s="1946" t="str">
        <f>IFERROR(VLOOKUP(F1394,[1]Trainingsarten!$A$9:$K$84,10,FALSE),"")</f>
        <v/>
      </c>
      <c r="I1394" s="1947" t="str">
        <f t="shared" si="82"/>
        <v/>
      </c>
      <c r="J1394" s="1948"/>
      <c r="K1394" s="1949" t="str">
        <f>IFERROR(VLOOKUP(F1394,[1]Trainingsarten!$A$9:$K$84,11,FALSE),"0")</f>
        <v>0</v>
      </c>
      <c r="L1394" s="1950"/>
      <c r="M1394" s="1948"/>
      <c r="N1394" s="1816" t="str">
        <f>IFERROR((L1394/67)/(1/(I1394*24)/3.6),"")</f>
        <v/>
      </c>
      <c r="O1394" s="2402"/>
      <c r="P1394" s="1951" t="str">
        <f>IFERROR(VLOOKUP(F1394,[1]Trainingsarten!$A$9:$N$84,12,FALSE),"")</f>
        <v/>
      </c>
      <c r="Q1394" s="1952" t="s">
        <v>14</v>
      </c>
      <c r="R1394" s="1953" t="str">
        <f>IFERROR(VLOOKUP(F1394,[1]Trainingsarten!$A$9:$N$84,14,FALSE),"")</f>
        <v/>
      </c>
      <c r="S1394" s="1877" t="str">
        <f>IFERROR(L1394/J1394,"")</f>
        <v/>
      </c>
      <c r="T1394" s="1876">
        <f>T1393+(K1394-T1393)/7</f>
        <v>3.6040093480029967</v>
      </c>
      <c r="U1394" s="1876">
        <f>U1393+(K1394-U1393)/42</f>
        <v>18.224606839932818</v>
      </c>
      <c r="V1394" s="1876">
        <f t="shared" si="81"/>
        <v>14.464431873114673</v>
      </c>
      <c r="W1394" s="1954">
        <f t="shared" si="83"/>
        <v>0.19775512194348563</v>
      </c>
    </row>
    <row r="1395" spans="2:23" ht="15" x14ac:dyDescent="0.2">
      <c r="B1395" s="1955" t="s">
        <v>9</v>
      </c>
      <c r="C1395" s="1944">
        <v>44483</v>
      </c>
      <c r="D1395" s="1876"/>
      <c r="E1395" s="2189"/>
      <c r="F1395" s="2002"/>
      <c r="G1395" s="1945"/>
      <c r="H1395" s="1946" t="str">
        <f>IFERROR(VLOOKUP(F1395,[1]Trainingsarten!$A$9:$K$84,10,FALSE),"")</f>
        <v/>
      </c>
      <c r="I1395" s="1947" t="str">
        <f t="shared" si="82"/>
        <v/>
      </c>
      <c r="J1395" s="1948"/>
      <c r="K1395" s="1949" t="str">
        <f>IFERROR(VLOOKUP(F1395,[1]Trainingsarten!$A$9:$K$84,11,FALSE),"0")</f>
        <v>0</v>
      </c>
      <c r="L1395" s="1950"/>
      <c r="M1395" s="1948"/>
      <c r="N1395" s="1816" t="str">
        <f>IFERROR((L1395/67)/(1/(I1395*24)/3.6),"")</f>
        <v/>
      </c>
      <c r="O1395" s="2402"/>
      <c r="P1395" s="1951" t="str">
        <f>IFERROR(VLOOKUP(F1395,[1]Trainingsarten!$A$9:$N$84,12,FALSE),"")</f>
        <v/>
      </c>
      <c r="Q1395" s="1952" t="s">
        <v>14</v>
      </c>
      <c r="R1395" s="1953" t="str">
        <f>IFERROR(VLOOKUP(F1395,[1]Trainingsarten!$A$9:$N$84,14,FALSE),"")</f>
        <v/>
      </c>
      <c r="S1395" s="1877" t="str">
        <f>IFERROR(L1395/J1395,"")</f>
        <v/>
      </c>
      <c r="T1395" s="1876">
        <f>T1394+(K1395-T1394)/7</f>
        <v>3.0891508697168542</v>
      </c>
      <c r="U1395" s="1876">
        <f>U1394+(K1395-U1394)/42</f>
        <v>17.790687629458226</v>
      </c>
      <c r="V1395" s="1876">
        <f t="shared" si="81"/>
        <v>14.620597491929821</v>
      </c>
      <c r="W1395" s="1954">
        <f t="shared" si="83"/>
        <v>0.17363864365769469</v>
      </c>
    </row>
    <row r="1396" spans="2:23" ht="16" thickBot="1" x14ac:dyDescent="0.25">
      <c r="B1396" s="1956">
        <f>SUM(K1392:K1398)</f>
        <v>40</v>
      </c>
      <c r="C1396" s="1944">
        <v>44484</v>
      </c>
      <c r="D1396" s="1876"/>
      <c r="E1396" s="2189"/>
      <c r="F1396" s="2002"/>
      <c r="G1396" s="1945"/>
      <c r="H1396" s="1946" t="str">
        <f>IFERROR(VLOOKUP(F1396,[1]Trainingsarten!$A$9:$K$84,10,FALSE),"")</f>
        <v/>
      </c>
      <c r="I1396" s="1947" t="str">
        <f t="shared" si="82"/>
        <v/>
      </c>
      <c r="J1396" s="1948"/>
      <c r="K1396" s="1949" t="str">
        <f>IFERROR(VLOOKUP(F1396,[1]Trainingsarten!$A$9:$K$84,11,FALSE),"0")</f>
        <v>0</v>
      </c>
      <c r="L1396" s="1950"/>
      <c r="M1396" s="1948"/>
      <c r="N1396" s="1816" t="str">
        <f>IFERROR((L1396/67)/(1/(I1396*24)/3.6),"")</f>
        <v/>
      </c>
      <c r="O1396" s="2402"/>
      <c r="P1396" s="1951" t="str">
        <f>IFERROR(VLOOKUP(F1396,[1]Trainingsarten!$A$9:$N$84,12,FALSE),"")</f>
        <v/>
      </c>
      <c r="Q1396" s="1952" t="s">
        <v>14</v>
      </c>
      <c r="R1396" s="1953" t="str">
        <f>IFERROR(VLOOKUP(F1396,[1]Trainingsarten!$A$9:$N$84,14,FALSE),"")</f>
        <v/>
      </c>
      <c r="S1396" s="1877" t="str">
        <f>IFERROR(L1396/J1396,"")</f>
        <v/>
      </c>
      <c r="T1396" s="1876">
        <f>T1395+(K1396-T1395)/7</f>
        <v>2.6478436026144463</v>
      </c>
      <c r="U1396" s="1876">
        <f>U1395+(K1396-U1395)/42</f>
        <v>17.367099828756839</v>
      </c>
      <c r="V1396" s="1876">
        <f t="shared" si="81"/>
        <v>14.701536759741373</v>
      </c>
      <c r="W1396" s="1954">
        <f t="shared" si="83"/>
        <v>0.15246319930919536</v>
      </c>
    </row>
    <row r="1397" spans="2:23" ht="15" x14ac:dyDescent="0.2">
      <c r="B1397" s="1957" t="s">
        <v>20</v>
      </c>
      <c r="C1397" s="1944">
        <v>44485</v>
      </c>
      <c r="D1397" s="1876">
        <v>111</v>
      </c>
      <c r="E1397" s="2189" t="s">
        <v>33</v>
      </c>
      <c r="F1397" s="2002" t="s">
        <v>316</v>
      </c>
      <c r="G1397" s="1945">
        <v>2.4999999999999998E-2</v>
      </c>
      <c r="H1397" s="1946">
        <v>6.26</v>
      </c>
      <c r="I1397" s="1947">
        <f t="shared" si="82"/>
        <v>3.9936102236421724E-3</v>
      </c>
      <c r="J1397" s="1948">
        <v>143</v>
      </c>
      <c r="K1397" s="1949">
        <v>40</v>
      </c>
      <c r="L1397" s="1950">
        <v>205</v>
      </c>
      <c r="M1397" s="1948">
        <v>16</v>
      </c>
      <c r="N1397" s="1816">
        <f>IFERROR((L1397/67)/(1/(I1397*24)/3.6),"")</f>
        <v>1.0557436459873157</v>
      </c>
      <c r="O1397" s="2402" t="s">
        <v>303</v>
      </c>
      <c r="P1397" s="1951">
        <f>IFERROR(VLOOKUP(F1397,[1]Trainingsarten!$A$9:$N$84,12,FALSE),"")</f>
        <v>209</v>
      </c>
      <c r="Q1397" s="1952" t="s">
        <v>14</v>
      </c>
      <c r="R1397" s="1953">
        <f>IFERROR(VLOOKUP(F1397,[1]Trainingsarten!$A$9:$N$84,14,FALSE),"")</f>
        <v>228.8</v>
      </c>
      <c r="S1397" s="1877">
        <f>IFERROR(L1397/J1397,"")</f>
        <v>1.4335664335664335</v>
      </c>
      <c r="T1397" s="1876">
        <f>T1396+(K1397-T1396)/7</f>
        <v>7.9838659450980973</v>
      </c>
      <c r="U1397" s="1876">
        <f>U1396+(K1397-U1396)/42</f>
        <v>17.90597840426263</v>
      </c>
      <c r="V1397" s="1876">
        <f t="shared" si="81"/>
        <v>14.719256226142392</v>
      </c>
      <c r="W1397" s="1954">
        <f t="shared" si="83"/>
        <v>0.44587711237256311</v>
      </c>
    </row>
    <row r="1398" spans="2:23" ht="16" thickBot="1" x14ac:dyDescent="0.25">
      <c r="B1398" s="1958">
        <f>AVERAGE(W1392:W1398)</f>
        <v>0.26327983773271685</v>
      </c>
      <c r="C1398" s="1968">
        <v>44486</v>
      </c>
      <c r="D1398" s="1818"/>
      <c r="E1398" s="2180"/>
      <c r="F1398" s="1846"/>
      <c r="G1398" s="1969"/>
      <c r="H1398" s="1970" t="str">
        <f>IFERROR(VLOOKUP(F1398,[1]Trainingsarten!$A$9:$K$84,10,FALSE),"")</f>
        <v/>
      </c>
      <c r="I1398" s="1971" t="str">
        <f t="shared" si="82"/>
        <v/>
      </c>
      <c r="J1398" s="1862"/>
      <c r="K1398" s="1972" t="str">
        <f>IFERROR(VLOOKUP(F1398,[1]Trainingsarten!$A$9:$K$84,11,FALSE),"0")</f>
        <v>0</v>
      </c>
      <c r="L1398" s="1973"/>
      <c r="M1398" s="1862"/>
      <c r="N1398" s="1826" t="str">
        <f>IFERROR((L1398/67)/(1/(I1398*24)/3.6),"")</f>
        <v/>
      </c>
      <c r="O1398" s="2404"/>
      <c r="P1398" s="1974" t="str">
        <f>IFERROR(VLOOKUP(F1398,[1]Trainingsarten!$A$9:$N$84,12,FALSE),"")</f>
        <v/>
      </c>
      <c r="Q1398" s="1975" t="s">
        <v>14</v>
      </c>
      <c r="R1398" s="1976" t="str">
        <f>IFERROR(VLOOKUP(F1398,[1]Trainingsarten!$A$9:$N$84,14,FALSE),"")</f>
        <v/>
      </c>
      <c r="S1398" s="1827" t="str">
        <f>IFERROR(L1398/J1398,"")</f>
        <v/>
      </c>
      <c r="T1398" s="1818">
        <f>T1397+(K1398-T1397)/7</f>
        <v>6.8433136672269406</v>
      </c>
      <c r="U1398" s="1818">
        <f>U1397+(K1398-U1397)/42</f>
        <v>17.47964558511352</v>
      </c>
      <c r="V1398" s="1818">
        <f t="shared" si="81"/>
        <v>9.9221124591645324</v>
      </c>
      <c r="W1398" s="1977">
        <f t="shared" si="83"/>
        <v>0.39150185476615301</v>
      </c>
    </row>
    <row r="1399" spans="2:23" ht="16" thickBot="1" x14ac:dyDescent="0.25">
      <c r="B1399" s="1742">
        <f>B1392+1</f>
        <v>42</v>
      </c>
      <c r="C1399" s="1935">
        <v>44487</v>
      </c>
      <c r="D1399" s="1744">
        <v>112</v>
      </c>
      <c r="E1399" s="2176" t="s">
        <v>33</v>
      </c>
      <c r="F1399" s="2001" t="s">
        <v>316</v>
      </c>
      <c r="G1399" s="1937">
        <v>2.9270833333333333E-2</v>
      </c>
      <c r="H1399" s="1938">
        <v>7.54</v>
      </c>
      <c r="I1399" s="1939">
        <f t="shared" si="82"/>
        <v>3.8820733863837312E-3</v>
      </c>
      <c r="J1399" s="1940">
        <v>143</v>
      </c>
      <c r="K1399" s="1941">
        <v>42</v>
      </c>
      <c r="L1399" s="1942"/>
      <c r="M1399" s="1940">
        <v>19</v>
      </c>
      <c r="N1399" s="1753"/>
      <c r="O1399" s="2401" t="s">
        <v>295</v>
      </c>
      <c r="P1399" s="1754">
        <f>IFERROR(VLOOKUP(F1399,[1]Trainingsarten!$A$9:$N$84,12,FALSE),"")</f>
        <v>209</v>
      </c>
      <c r="Q1399" s="1755" t="s">
        <v>14</v>
      </c>
      <c r="R1399" s="1943">
        <f>IFERROR(VLOOKUP(F1399,[1]Trainingsarten!$A$9:$N$84,14,FALSE),"")</f>
        <v>228.8</v>
      </c>
      <c r="S1399" s="1756"/>
      <c r="T1399" s="1744">
        <f>T1398+(K1399-T1398)/7</f>
        <v>11.865697429051664</v>
      </c>
      <c r="U1399" s="1744">
        <f>U1398+(K1399-U1398)/42</f>
        <v>18.06346354737272</v>
      </c>
      <c r="V1399" s="1744">
        <f t="shared" si="81"/>
        <v>10.636331917886579</v>
      </c>
      <c r="W1399" s="1927">
        <f t="shared" si="83"/>
        <v>0.65688938325327406</v>
      </c>
    </row>
    <row r="1400" spans="2:23" ht="15" x14ac:dyDescent="0.2">
      <c r="B1400" s="1759" t="s">
        <v>19</v>
      </c>
      <c r="C1400" s="1944">
        <v>44488</v>
      </c>
      <c r="D1400" s="1876"/>
      <c r="E1400" s="2189"/>
      <c r="F1400" s="2002"/>
      <c r="G1400" s="1945"/>
      <c r="H1400" s="1946" t="str">
        <f>IFERROR(VLOOKUP(F1400,[1]Trainingsarten!$A$9:$K$84,10,FALSE),"")</f>
        <v/>
      </c>
      <c r="I1400" s="1947" t="str">
        <f t="shared" si="82"/>
        <v/>
      </c>
      <c r="J1400" s="1948"/>
      <c r="K1400" s="1949" t="str">
        <f>IFERROR(VLOOKUP(F1400,[1]Trainingsarten!$A$9:$K$84,11,FALSE),"0")</f>
        <v>0</v>
      </c>
      <c r="L1400" s="1950"/>
      <c r="M1400" s="1948"/>
      <c r="N1400" s="1816" t="str">
        <f>IFERROR((L1400/67)/(1/(I1400*24)/3.6),"")</f>
        <v/>
      </c>
      <c r="O1400" s="2402"/>
      <c r="P1400" s="1951" t="str">
        <f>IFERROR(VLOOKUP(F1400,[1]Trainingsarten!$A$9:$N$84,12,FALSE),"")</f>
        <v/>
      </c>
      <c r="Q1400" s="1952" t="s">
        <v>14</v>
      </c>
      <c r="R1400" s="1953" t="str">
        <f>IFERROR(VLOOKUP(F1400,[1]Trainingsarten!$A$9:$N$84,14,FALSE),"")</f>
        <v/>
      </c>
      <c r="S1400" s="1877" t="str">
        <f>IFERROR(L1400/J1400,"")</f>
        <v/>
      </c>
      <c r="T1400" s="1876">
        <f>T1399+(K1400-T1399)/7</f>
        <v>10.170597796329998</v>
      </c>
      <c r="U1400" s="1876">
        <f>U1399+(K1400-U1399)/42</f>
        <v>17.633381081959083</v>
      </c>
      <c r="V1400" s="1876">
        <f t="shared" si="81"/>
        <v>6.1977661183210557</v>
      </c>
      <c r="W1400" s="1954">
        <f t="shared" si="83"/>
        <v>0.57678092188092367</v>
      </c>
    </row>
    <row r="1401" spans="2:23" ht="16" thickBot="1" x14ac:dyDescent="0.25">
      <c r="B1401" s="24">
        <f>SUM(H1399:H1405)</f>
        <v>31.950000000000003</v>
      </c>
      <c r="C1401" s="1944">
        <v>44489</v>
      </c>
      <c r="D1401" s="1876">
        <v>113</v>
      </c>
      <c r="E1401" s="2189" t="s">
        <v>33</v>
      </c>
      <c r="F1401" s="2002" t="s">
        <v>316</v>
      </c>
      <c r="G1401" s="1945">
        <v>3.0844907407407404E-2</v>
      </c>
      <c r="H1401" s="1946">
        <v>8.01</v>
      </c>
      <c r="I1401" s="1947">
        <f t="shared" si="82"/>
        <v>3.8507999260184028E-3</v>
      </c>
      <c r="J1401" s="1948">
        <v>146</v>
      </c>
      <c r="K1401" s="1949">
        <v>53</v>
      </c>
      <c r="L1401" s="1950">
        <v>211</v>
      </c>
      <c r="M1401" s="1948">
        <v>20</v>
      </c>
      <c r="N1401" s="1816">
        <f>IFERROR((L1401/67)/(1/(I1401*24)/3.6),"")</f>
        <v>1.047785417481879</v>
      </c>
      <c r="O1401" s="2402" t="s">
        <v>303</v>
      </c>
      <c r="P1401" s="1951">
        <f>IFERROR(VLOOKUP(F1401,[1]Trainingsarten!$A$9:$N$84,12,FALSE),"")</f>
        <v>209</v>
      </c>
      <c r="Q1401" s="1952" t="s">
        <v>14</v>
      </c>
      <c r="R1401" s="1953">
        <f>IFERROR(VLOOKUP(F1401,[1]Trainingsarten!$A$9:$N$84,14,FALSE),"")</f>
        <v>228.8</v>
      </c>
      <c r="S1401" s="1877">
        <f>IFERROR(L1401/J1401,"")</f>
        <v>1.4452054794520548</v>
      </c>
      <c r="T1401" s="1876">
        <f>T1400+(K1401-T1400)/7</f>
        <v>16.289083825425713</v>
      </c>
      <c r="U1401" s="1876">
        <f>U1400+(K1401-U1400)/42</f>
        <v>18.475443437150535</v>
      </c>
      <c r="V1401" s="1876">
        <f t="shared" si="81"/>
        <v>7.4627832856290848</v>
      </c>
      <c r="W1401" s="1954">
        <f t="shared" si="83"/>
        <v>0.8816613187573904</v>
      </c>
    </row>
    <row r="1402" spans="2:23" ht="15" x14ac:dyDescent="0.2">
      <c r="B1402" s="1955" t="s">
        <v>9</v>
      </c>
      <c r="C1402" s="1944">
        <v>44490</v>
      </c>
      <c r="D1402" s="1876"/>
      <c r="E1402" s="2189"/>
      <c r="F1402" s="2002"/>
      <c r="G1402" s="1945"/>
      <c r="H1402" s="1946" t="str">
        <f>IFERROR(VLOOKUP(F1402,[1]Trainingsarten!$A$9:$K$84,10,FALSE),"")</f>
        <v/>
      </c>
      <c r="I1402" s="1947" t="str">
        <f t="shared" si="82"/>
        <v/>
      </c>
      <c r="J1402" s="1948"/>
      <c r="K1402" s="1949" t="str">
        <f>IFERROR(VLOOKUP(F1402,[1]Trainingsarten!$A$9:$K$84,11,FALSE),"0")</f>
        <v>0</v>
      </c>
      <c r="L1402" s="1950"/>
      <c r="M1402" s="1948"/>
      <c r="N1402" s="1816" t="str">
        <f>IFERROR((L1402/67)/(1/(I1402*24)/3.6),"")</f>
        <v/>
      </c>
      <c r="O1402" s="2402"/>
      <c r="P1402" s="1951" t="str">
        <f>IFERROR(VLOOKUP(F1402,[1]Trainingsarten!$A$9:$N$84,12,FALSE),"")</f>
        <v/>
      </c>
      <c r="Q1402" s="1952" t="s">
        <v>14</v>
      </c>
      <c r="R1402" s="1953" t="str">
        <f>IFERROR(VLOOKUP(F1402,[1]Trainingsarten!$A$9:$N$84,14,FALSE),"")</f>
        <v/>
      </c>
      <c r="S1402" s="1877" t="str">
        <f>IFERROR(L1402/J1402,"")</f>
        <v/>
      </c>
      <c r="T1402" s="1876">
        <f>T1401+(K1402-T1401)/7</f>
        <v>13.962071850364897</v>
      </c>
      <c r="U1402" s="1876">
        <f>U1401+(K1402-U1401)/42</f>
        <v>18.035551926742187</v>
      </c>
      <c r="V1402" s="1876">
        <f t="shared" ref="V1402:V1465" si="84">U1401-T1401</f>
        <v>2.1863596117248214</v>
      </c>
      <c r="W1402" s="1954">
        <f t="shared" si="83"/>
        <v>0.77414164573819644</v>
      </c>
    </row>
    <row r="1403" spans="2:23" ht="16" thickBot="1" x14ac:dyDescent="0.25">
      <c r="B1403" s="1956">
        <f>SUM(K1399:K1405)</f>
        <v>200</v>
      </c>
      <c r="C1403" s="1944">
        <v>44491</v>
      </c>
      <c r="D1403" s="1876">
        <v>114</v>
      </c>
      <c r="E1403" s="2189" t="s">
        <v>281</v>
      </c>
      <c r="F1403" s="2002" t="s">
        <v>316</v>
      </c>
      <c r="G1403" s="1945">
        <v>2.8101851851851854E-2</v>
      </c>
      <c r="H1403" s="1946">
        <v>7.27</v>
      </c>
      <c r="I1403" s="1947">
        <f t="shared" si="82"/>
        <v>3.8654541749452345E-3</v>
      </c>
      <c r="J1403" s="1948">
        <v>141</v>
      </c>
      <c r="K1403" s="1949">
        <v>48</v>
      </c>
      <c r="L1403" s="1950">
        <v>210</v>
      </c>
      <c r="M1403" s="1948">
        <v>26</v>
      </c>
      <c r="N1403" s="1816">
        <f>IFERROR((L1403/67)/(1/(I1403*24)/3.6),"")</f>
        <v>1.0467880679135273</v>
      </c>
      <c r="O1403" s="2402" t="s">
        <v>303</v>
      </c>
      <c r="P1403" s="1951">
        <f>IFERROR(VLOOKUP(F1403,[1]Trainingsarten!$A$9:$N$84,12,FALSE),"")</f>
        <v>209</v>
      </c>
      <c r="Q1403" s="1952" t="s">
        <v>14</v>
      </c>
      <c r="R1403" s="1953">
        <f>IFERROR(VLOOKUP(F1403,[1]Trainingsarten!$A$9:$N$84,14,FALSE),"")</f>
        <v>228.8</v>
      </c>
      <c r="S1403" s="1877">
        <f>IFERROR(L1403/J1403,"")</f>
        <v>1.4893617021276595</v>
      </c>
      <c r="T1403" s="1876">
        <f>T1402+(K1403-T1402)/7</f>
        <v>18.824633014598483</v>
      </c>
      <c r="U1403" s="1876">
        <f>U1402+(K1403-U1402)/42</f>
        <v>18.748991166581657</v>
      </c>
      <c r="V1403" s="1876">
        <f t="shared" si="84"/>
        <v>4.0734800763772903</v>
      </c>
      <c r="W1403" s="1954">
        <f t="shared" si="83"/>
        <v>1.0040344489655342</v>
      </c>
    </row>
    <row r="1404" spans="2:23" ht="15" x14ac:dyDescent="0.2">
      <c r="B1404" s="1957" t="s">
        <v>20</v>
      </c>
      <c r="C1404" s="1944">
        <v>44492</v>
      </c>
      <c r="D1404" s="1876"/>
      <c r="E1404" s="2189"/>
      <c r="F1404" s="2002"/>
      <c r="G1404" s="1945"/>
      <c r="H1404" s="1946" t="str">
        <f>IFERROR(VLOOKUP(F1404,[1]Trainingsarten!$A$9:$K$84,10,FALSE),"")</f>
        <v/>
      </c>
      <c r="I1404" s="1947" t="str">
        <f t="shared" si="82"/>
        <v/>
      </c>
      <c r="J1404" s="1948"/>
      <c r="K1404" s="1949" t="str">
        <f>IFERROR(VLOOKUP(F1404,[1]Trainingsarten!$A$9:$K$84,11,FALSE),"0")</f>
        <v>0</v>
      </c>
      <c r="L1404" s="1950"/>
      <c r="M1404" s="1948"/>
      <c r="N1404" s="1816" t="str">
        <f>IFERROR((L1404/67)/(1/(I1404*24)/3.6),"")</f>
        <v/>
      </c>
      <c r="O1404" s="2402"/>
      <c r="P1404" s="1951" t="str">
        <f>IFERROR(VLOOKUP(F1404,[1]Trainingsarten!$A$9:$N$84,12,FALSE),"")</f>
        <v/>
      </c>
      <c r="Q1404" s="1952" t="s">
        <v>14</v>
      </c>
      <c r="R1404" s="1953" t="str">
        <f>IFERROR(VLOOKUP(F1404,[1]Trainingsarten!$A$9:$N$84,14,FALSE),"")</f>
        <v/>
      </c>
      <c r="S1404" s="1877" t="str">
        <f>IFERROR(L1404/J1404,"")</f>
        <v/>
      </c>
      <c r="T1404" s="1876">
        <f>T1403+(K1404-T1403)/7</f>
        <v>16.135399726798699</v>
      </c>
      <c r="U1404" s="1876">
        <f>U1403+(K1404-U1403)/42</f>
        <v>18.302586614996379</v>
      </c>
      <c r="V1404" s="1876">
        <f t="shared" si="84"/>
        <v>-7.5641848016825719E-2</v>
      </c>
      <c r="W1404" s="1954">
        <f t="shared" si="83"/>
        <v>0.88159122348193253</v>
      </c>
    </row>
    <row r="1405" spans="2:23" ht="16" thickBot="1" x14ac:dyDescent="0.25">
      <c r="B1405" s="1958">
        <f>AVERAGE(W1399:W1405)</f>
        <v>0.84544434682576319</v>
      </c>
      <c r="C1405" s="1968">
        <v>44493</v>
      </c>
      <c r="D1405" s="1818">
        <v>115</v>
      </c>
      <c r="E1405" s="2180" t="s">
        <v>281</v>
      </c>
      <c r="F1405" s="1846" t="s">
        <v>276</v>
      </c>
      <c r="G1405" s="1969">
        <v>3.7395833333333336E-2</v>
      </c>
      <c r="H1405" s="1946">
        <v>9.1300000000000008</v>
      </c>
      <c r="I1405" s="1947">
        <f t="shared" si="82"/>
        <v>4.0959291712303761E-3</v>
      </c>
      <c r="J1405" s="1862">
        <v>139</v>
      </c>
      <c r="K1405" s="1949">
        <v>57</v>
      </c>
      <c r="L1405" s="1973">
        <v>198</v>
      </c>
      <c r="M1405" s="1862">
        <v>21</v>
      </c>
      <c r="N1405" s="1826">
        <f>IFERROR((L1405/67)/(1/(I1405*24)/3.6),"")</f>
        <v>1.0458190972846613</v>
      </c>
      <c r="O1405" s="2404" t="s">
        <v>295</v>
      </c>
      <c r="P1405" s="1974">
        <f>IFERROR(VLOOKUP(F1405,[1]Trainingsarten!$A$9:$N$84,12,FALSE),"")</f>
        <v>209</v>
      </c>
      <c r="Q1405" s="1975" t="s">
        <v>14</v>
      </c>
      <c r="R1405" s="1976">
        <f>IFERROR(VLOOKUP(F1405,[1]Trainingsarten!$A$9:$N$84,14,FALSE),"")</f>
        <v>228.8</v>
      </c>
      <c r="S1405" s="1827">
        <f>IFERROR(L1405/J1405,"")</f>
        <v>1.4244604316546763</v>
      </c>
      <c r="T1405" s="1818">
        <f>T1404+(K1405-T1404)/7</f>
        <v>21.973199765827456</v>
      </c>
      <c r="U1405" s="1818">
        <f>U1404+(K1405-U1404)/42</f>
        <v>19.223953600353607</v>
      </c>
      <c r="V1405" s="1818">
        <f t="shared" si="84"/>
        <v>2.1671868881976799</v>
      </c>
      <c r="W1405" s="1977">
        <f t="shared" si="83"/>
        <v>1.1430114857030906</v>
      </c>
    </row>
    <row r="1406" spans="2:23" ht="16" thickBot="1" x14ac:dyDescent="0.25">
      <c r="B1406" s="1742">
        <f>B1399+1</f>
        <v>43</v>
      </c>
      <c r="C1406" s="1935">
        <v>44494</v>
      </c>
      <c r="D1406" s="1744"/>
      <c r="E1406" s="2176"/>
      <c r="F1406" s="2001"/>
      <c r="G1406" s="1937"/>
      <c r="H1406" s="1938" t="str">
        <f>IFERROR(VLOOKUP(F1406,[1]Trainingsarten!$A$9:$K$84,10,FALSE),"")</f>
        <v/>
      </c>
      <c r="I1406" s="1939" t="str">
        <f t="shared" si="82"/>
        <v/>
      </c>
      <c r="J1406" s="1940"/>
      <c r="K1406" s="1941" t="str">
        <f>IFERROR(VLOOKUP(F1406,[1]Trainingsarten!$A$9:$K$84,11,FALSE),"0")</f>
        <v>0</v>
      </c>
      <c r="L1406" s="1942"/>
      <c r="M1406" s="1940"/>
      <c r="N1406" s="1753" t="str">
        <f>IFERROR((L1406/67)/(1/(I1406*24)/3.6),"")</f>
        <v/>
      </c>
      <c r="O1406" s="2401"/>
      <c r="P1406" s="1754" t="str">
        <f>IFERROR(VLOOKUP(F1406,[1]Trainingsarten!$A$9:$N$84,12,FALSE),"")</f>
        <v/>
      </c>
      <c r="Q1406" s="1755" t="s">
        <v>14</v>
      </c>
      <c r="R1406" s="1943" t="str">
        <f>IFERROR(VLOOKUP(F1406,[1]Trainingsarten!$A$9:$N$84,14,FALSE),"")</f>
        <v/>
      </c>
      <c r="S1406" s="1756" t="str">
        <f>IFERROR(L1406/J1406,"")</f>
        <v/>
      </c>
      <c r="T1406" s="1744">
        <f>T1405+(K1406-T1405)/7</f>
        <v>18.834171227852107</v>
      </c>
      <c r="U1406" s="1744">
        <f>U1405+(K1406-U1405)/42</f>
        <v>18.766240419392808</v>
      </c>
      <c r="V1406" s="1744">
        <f t="shared" si="84"/>
        <v>-2.7492461654738491</v>
      </c>
      <c r="W1406" s="1927">
        <f t="shared" si="83"/>
        <v>1.0036198411051529</v>
      </c>
    </row>
    <row r="1407" spans="2:23" ht="15" x14ac:dyDescent="0.2">
      <c r="B1407" s="1759" t="s">
        <v>19</v>
      </c>
      <c r="C1407" s="1944">
        <v>44495</v>
      </c>
      <c r="D1407" s="1876"/>
      <c r="E1407" s="2189"/>
      <c r="F1407" s="2002"/>
      <c r="G1407" s="1945"/>
      <c r="H1407" s="1946" t="str">
        <f>IFERROR(VLOOKUP(F1407,[1]Trainingsarten!$A$9:$K$84,10,FALSE),"")</f>
        <v/>
      </c>
      <c r="I1407" s="1947" t="str">
        <f t="shared" si="82"/>
        <v/>
      </c>
      <c r="J1407" s="1948"/>
      <c r="K1407" s="1949" t="str">
        <f>IFERROR(VLOOKUP(F1407,[1]Trainingsarten!$A$9:$K$84,11,FALSE),"0")</f>
        <v>0</v>
      </c>
      <c r="L1407" s="1950"/>
      <c r="M1407" s="1948"/>
      <c r="N1407" s="1816" t="str">
        <f>IFERROR((L1407/67)/(1/(I1407*24)/3.6),"")</f>
        <v/>
      </c>
      <c r="O1407" s="2402"/>
      <c r="P1407" s="1951" t="str">
        <f>IFERROR(VLOOKUP(F1407,[1]Trainingsarten!$A$9:$N$84,12,FALSE),"")</f>
        <v/>
      </c>
      <c r="Q1407" s="1952" t="s">
        <v>14</v>
      </c>
      <c r="R1407" s="1953" t="str">
        <f>IFERROR(VLOOKUP(F1407,[1]Trainingsarten!$A$9:$N$84,14,FALSE),"")</f>
        <v/>
      </c>
      <c r="S1407" s="1877" t="str">
        <f>IFERROR(L1407/J1407,"")</f>
        <v/>
      </c>
      <c r="T1407" s="1876">
        <f>T1406+(K1407-T1406)/7</f>
        <v>16.14357533815895</v>
      </c>
      <c r="U1407" s="1876">
        <f>U1406+(K1407-U1406)/42</f>
        <v>18.319425171312027</v>
      </c>
      <c r="V1407" s="1876">
        <f t="shared" si="84"/>
        <v>-6.793080845929822E-2</v>
      </c>
      <c r="W1407" s="1954">
        <f t="shared" si="83"/>
        <v>0.88122717755574409</v>
      </c>
    </row>
    <row r="1408" spans="2:23" ht="16" thickBot="1" x14ac:dyDescent="0.25">
      <c r="B1408" s="24">
        <f>SUM(H1406:H1412)</f>
        <v>13.469999999999999</v>
      </c>
      <c r="C1408" s="1944">
        <v>44496</v>
      </c>
      <c r="D1408" s="1876"/>
      <c r="E1408" s="2189"/>
      <c r="F1408" s="2002"/>
      <c r="G1408" s="1945"/>
      <c r="H1408" s="1946" t="str">
        <f>IFERROR(VLOOKUP(F1408,[1]Trainingsarten!$A$9:$K$84,10,FALSE),"")</f>
        <v/>
      </c>
      <c r="I1408" s="1947" t="str">
        <f t="shared" si="82"/>
        <v/>
      </c>
      <c r="J1408" s="1948"/>
      <c r="K1408" s="1949" t="str">
        <f>IFERROR(VLOOKUP(F1408,[1]Trainingsarten!$A$9:$K$84,11,FALSE),"0")</f>
        <v>0</v>
      </c>
      <c r="L1408" s="1950"/>
      <c r="M1408" s="1948"/>
      <c r="N1408" s="1816" t="str">
        <f>IFERROR((L1408/67)/(1/(I1408*24)/3.6),"")</f>
        <v/>
      </c>
      <c r="O1408" s="2402"/>
      <c r="P1408" s="1951" t="str">
        <f>IFERROR(VLOOKUP(F1408,[1]Trainingsarten!$A$9:$N$84,12,FALSE),"")</f>
        <v/>
      </c>
      <c r="Q1408" s="1952" t="s">
        <v>14</v>
      </c>
      <c r="R1408" s="1953" t="str">
        <f>IFERROR(VLOOKUP(F1408,[1]Trainingsarten!$A$9:$N$84,14,FALSE),"")</f>
        <v/>
      </c>
      <c r="S1408" s="1877" t="str">
        <f>IFERROR(L1408/J1408,"")</f>
        <v/>
      </c>
      <c r="T1408" s="1876">
        <f>T1407+(K1408-T1407)/7</f>
        <v>13.837350289850528</v>
      </c>
      <c r="U1408" s="1876">
        <f>U1407+(K1408-U1407)/42</f>
        <v>17.883248381518882</v>
      </c>
      <c r="V1408" s="1876">
        <f t="shared" si="84"/>
        <v>2.1758498331530767</v>
      </c>
      <c r="W1408" s="1954">
        <f t="shared" si="83"/>
        <v>0.77376044858553139</v>
      </c>
    </row>
    <row r="1409" spans="2:23" ht="15" x14ac:dyDescent="0.2">
      <c r="B1409" s="1955" t="s">
        <v>9</v>
      </c>
      <c r="C1409" s="1944">
        <v>44497</v>
      </c>
      <c r="D1409" s="1876">
        <v>116</v>
      </c>
      <c r="E1409" s="2189" t="s">
        <v>33</v>
      </c>
      <c r="F1409" s="2002" t="s">
        <v>316</v>
      </c>
      <c r="G1409" s="1945">
        <v>2.3009259259259257E-2</v>
      </c>
      <c r="H1409" s="1946">
        <v>6.26</v>
      </c>
      <c r="I1409" s="1947">
        <f t="shared" si="82"/>
        <v>3.6756005206484439E-3</v>
      </c>
      <c r="J1409" s="1948">
        <v>149</v>
      </c>
      <c r="K1409" s="1949">
        <v>43</v>
      </c>
      <c r="L1409" s="1950">
        <v>220</v>
      </c>
      <c r="M1409" s="1948">
        <v>21</v>
      </c>
      <c r="N1409" s="1816">
        <f>IFERROR((L1409/67)/(1/(I1409*24)/3.6),"")</f>
        <v>1.0427733536788899</v>
      </c>
      <c r="O1409" s="2402" t="s">
        <v>303</v>
      </c>
      <c r="P1409" s="1951">
        <f>IFERROR(VLOOKUP(F1409,[1]Trainingsarten!$A$9:$N$84,12,FALSE),"")</f>
        <v>209</v>
      </c>
      <c r="Q1409" s="1952" t="s">
        <v>14</v>
      </c>
      <c r="R1409" s="1953">
        <f>IFERROR(VLOOKUP(F1409,[1]Trainingsarten!$A$9:$N$84,14,FALSE),"")</f>
        <v>228.8</v>
      </c>
      <c r="S1409" s="1877">
        <f>IFERROR(L1409/J1409,"")</f>
        <v>1.476510067114094</v>
      </c>
      <c r="T1409" s="1876">
        <f>T1408+(K1409-T1408)/7</f>
        <v>18.003443105586168</v>
      </c>
      <c r="U1409" s="1876">
        <f>U1408+(K1409-U1408)/42</f>
        <v>18.481266277197005</v>
      </c>
      <c r="V1409" s="1876">
        <f t="shared" si="84"/>
        <v>4.045898091668354</v>
      </c>
      <c r="W1409" s="1954">
        <f t="shared" si="83"/>
        <v>0.97414553935622927</v>
      </c>
    </row>
    <row r="1410" spans="2:23" ht="16" thickBot="1" x14ac:dyDescent="0.25">
      <c r="B1410" s="1956">
        <f>SUM(K1406:K1412)</f>
        <v>89</v>
      </c>
      <c r="C1410" s="1944">
        <v>44498</v>
      </c>
      <c r="D1410" s="1876"/>
      <c r="E1410" s="2189"/>
      <c r="F1410" s="2002"/>
      <c r="G1410" s="1945"/>
      <c r="H1410" s="1946" t="str">
        <f>IFERROR(VLOOKUP(F1410,[1]Trainingsarten!$A$9:$K$84,10,FALSE),"")</f>
        <v/>
      </c>
      <c r="I1410" s="1947" t="str">
        <f t="shared" si="82"/>
        <v/>
      </c>
      <c r="J1410" s="1948"/>
      <c r="K1410" s="1949" t="str">
        <f>IFERROR(VLOOKUP(F1410,[1]Trainingsarten!$A$9:$K$84,11,FALSE),"0")</f>
        <v>0</v>
      </c>
      <c r="L1410" s="1950"/>
      <c r="M1410" s="1948"/>
      <c r="N1410" s="1816" t="str">
        <f>IFERROR((L1410/67)/(1/(I1410*24)/3.6),"")</f>
        <v/>
      </c>
      <c r="O1410" s="2402"/>
      <c r="P1410" s="1951" t="str">
        <f>IFERROR(VLOOKUP(F1410,[1]Trainingsarten!$A$9:$N$84,12,FALSE),"")</f>
        <v/>
      </c>
      <c r="Q1410" s="1952" t="s">
        <v>14</v>
      </c>
      <c r="R1410" s="1953" t="str">
        <f>IFERROR(VLOOKUP(F1410,[1]Trainingsarten!$A$9:$N$84,14,FALSE),"")</f>
        <v/>
      </c>
      <c r="S1410" s="1877" t="str">
        <f>IFERROR(L1410/J1410,"")</f>
        <v/>
      </c>
      <c r="T1410" s="1876">
        <f>T1409+(K1410-T1409)/7</f>
        <v>15.431522661931002</v>
      </c>
      <c r="U1410" s="1876">
        <f>U1409+(K1410-U1409)/42</f>
        <v>18.041236127739932</v>
      </c>
      <c r="V1410" s="1876">
        <f t="shared" si="84"/>
        <v>0.47782317161083654</v>
      </c>
      <c r="W1410" s="1954">
        <f t="shared" si="83"/>
        <v>0.8553473028493721</v>
      </c>
    </row>
    <row r="1411" spans="2:23" ht="15" x14ac:dyDescent="0.2">
      <c r="B1411" s="1957" t="s">
        <v>20</v>
      </c>
      <c r="C1411" s="1944">
        <v>44499</v>
      </c>
      <c r="D1411" s="1876"/>
      <c r="E1411" s="2189"/>
      <c r="F1411" s="2002"/>
      <c r="G1411" s="1945"/>
      <c r="H1411" s="1946" t="str">
        <f>IFERROR(VLOOKUP(F1411,[1]Trainingsarten!$A$9:$K$84,10,FALSE),"")</f>
        <v/>
      </c>
      <c r="I1411" s="1947" t="str">
        <f t="shared" si="82"/>
        <v/>
      </c>
      <c r="J1411" s="1948"/>
      <c r="K1411" s="1949" t="str">
        <f>IFERROR(VLOOKUP(F1411,[1]Trainingsarten!$A$9:$K$84,11,FALSE),"0")</f>
        <v>0</v>
      </c>
      <c r="L1411" s="1950"/>
      <c r="M1411" s="1948"/>
      <c r="N1411" s="1816" t="str">
        <f>IFERROR((L1411/67)/(1/(I1411*24)/3.6),"")</f>
        <v/>
      </c>
      <c r="O1411" s="2402"/>
      <c r="P1411" s="1951" t="str">
        <f>IFERROR(VLOOKUP(F1411,[1]Trainingsarten!$A$9:$N$84,12,FALSE),"")</f>
        <v/>
      </c>
      <c r="Q1411" s="1952" t="s">
        <v>14</v>
      </c>
      <c r="R1411" s="1953" t="str">
        <f>IFERROR(VLOOKUP(F1411,[1]Trainingsarten!$A$9:$N$84,14,FALSE),"")</f>
        <v/>
      </c>
      <c r="S1411" s="1877" t="str">
        <f>IFERROR(L1411/J1411,"")</f>
        <v/>
      </c>
      <c r="T1411" s="1876">
        <f>T1410+(K1411-T1410)/7</f>
        <v>13.227019424512287</v>
      </c>
      <c r="U1411" s="1876">
        <f>U1410+(K1411-U1410)/42</f>
        <v>17.611682886603266</v>
      </c>
      <c r="V1411" s="1876">
        <f t="shared" si="84"/>
        <v>2.6097134658089303</v>
      </c>
      <c r="W1411" s="1954">
        <f t="shared" si="83"/>
        <v>0.75103665616042437</v>
      </c>
    </row>
    <row r="1412" spans="2:23" ht="16" thickBot="1" x14ac:dyDescent="0.25">
      <c r="B1412" s="2004">
        <f>AVERAGE(W1406:W1412)</f>
        <v>0.88834682412843347</v>
      </c>
      <c r="C1412" s="1968">
        <v>44500</v>
      </c>
      <c r="D1412" s="1818">
        <v>117</v>
      </c>
      <c r="E1412" s="2180" t="s">
        <v>281</v>
      </c>
      <c r="F1412" s="1846" t="s">
        <v>316</v>
      </c>
      <c r="G1412" s="1969">
        <v>2.9687500000000002E-2</v>
      </c>
      <c r="H1412" s="1970">
        <v>7.21</v>
      </c>
      <c r="I1412" s="1971">
        <f t="shared" si="82"/>
        <v>4.1175450762829403E-3</v>
      </c>
      <c r="J1412" s="1862">
        <v>135</v>
      </c>
      <c r="K1412" s="1972">
        <v>46</v>
      </c>
      <c r="L1412" s="1973">
        <v>198</v>
      </c>
      <c r="M1412" s="1862">
        <v>20</v>
      </c>
      <c r="N1412" s="1826">
        <f>IFERROR((L1412/67)/(1/(I1412*24)/3.6),"")</f>
        <v>1.0513383153580227</v>
      </c>
      <c r="O1412" s="2404" t="s">
        <v>303</v>
      </c>
      <c r="P1412" s="1974">
        <f>IFERROR(VLOOKUP(F1412,[1]Trainingsarten!$A$9:$N$84,12,FALSE),"")</f>
        <v>209</v>
      </c>
      <c r="Q1412" s="1975" t="s">
        <v>14</v>
      </c>
      <c r="R1412" s="1976">
        <f>IFERROR(VLOOKUP(F1412,[1]Trainingsarten!$A$9:$N$84,14,FALSE),"")</f>
        <v>228.8</v>
      </c>
      <c r="S1412" s="1827">
        <f>IFERROR(L1412/J1412,"")</f>
        <v>1.4666666666666666</v>
      </c>
      <c r="T1412" s="1818">
        <f>T1411+(K1412-T1411)/7</f>
        <v>17.908873792439103</v>
      </c>
      <c r="U1412" s="1818">
        <f>U1411+(K1412-U1411)/42</f>
        <v>18.287595198826999</v>
      </c>
      <c r="V1412" s="1818">
        <f t="shared" si="84"/>
        <v>4.3846634620909786</v>
      </c>
      <c r="W1412" s="1977">
        <f t="shared" si="83"/>
        <v>0.97929080328658036</v>
      </c>
    </row>
    <row r="1413" spans="2:23" ht="16" thickBot="1" x14ac:dyDescent="0.25">
      <c r="B1413" s="1742">
        <f>B1406+1</f>
        <v>44</v>
      </c>
      <c r="C1413" s="1935">
        <v>44501</v>
      </c>
      <c r="D1413" s="1744"/>
      <c r="E1413" s="2176"/>
      <c r="F1413" s="2001"/>
      <c r="G1413" s="1937"/>
      <c r="H1413" s="1938" t="str">
        <f>IFERROR(VLOOKUP(F1413,[1]Trainingsarten!$A$9:$K$84,10,FALSE),"")</f>
        <v/>
      </c>
      <c r="I1413" s="1939" t="str">
        <f t="shared" si="82"/>
        <v/>
      </c>
      <c r="J1413" s="1940"/>
      <c r="K1413" s="1941" t="str">
        <f>IFERROR(VLOOKUP(F1413,[1]Trainingsarten!$A$9:$K$84,11,FALSE),"0")</f>
        <v>0</v>
      </c>
      <c r="L1413" s="1942"/>
      <c r="M1413" s="1940"/>
      <c r="N1413" s="1753" t="str">
        <f>IFERROR((L1413/67)/(1/(I1413*24)/3.6),"")</f>
        <v/>
      </c>
      <c r="O1413" s="2401"/>
      <c r="P1413" s="1754" t="str">
        <f>IFERROR(VLOOKUP(F1413,[1]Trainingsarten!$A$9:$N$84,12,FALSE),"")</f>
        <v/>
      </c>
      <c r="Q1413" s="1755" t="s">
        <v>14</v>
      </c>
      <c r="R1413" s="1943" t="str">
        <f>IFERROR(VLOOKUP(F1413,[1]Trainingsarten!$A$9:$N$84,14,FALSE),"")</f>
        <v/>
      </c>
      <c r="S1413" s="1756" t="str">
        <f>IFERROR(L1413/J1413,"")</f>
        <v/>
      </c>
      <c r="T1413" s="1744">
        <f>T1412+(K1413-T1412)/7</f>
        <v>15.350463250662088</v>
      </c>
      <c r="U1413" s="1744">
        <f>U1412+(K1413-U1412)/42</f>
        <v>17.852176265521596</v>
      </c>
      <c r="V1413" s="1744">
        <f t="shared" si="84"/>
        <v>0.37872140638789631</v>
      </c>
      <c r="W1413" s="1927">
        <f t="shared" si="83"/>
        <v>0.85986509556870461</v>
      </c>
    </row>
    <row r="1414" spans="2:23" ht="15" x14ac:dyDescent="0.2">
      <c r="B1414" s="1759" t="s">
        <v>19</v>
      </c>
      <c r="C1414" s="1944">
        <v>44502</v>
      </c>
      <c r="D1414" s="1876"/>
      <c r="E1414" s="2189"/>
      <c r="F1414" s="2002"/>
      <c r="G1414" s="1945"/>
      <c r="H1414" s="1946" t="str">
        <f>IFERROR(VLOOKUP(F1414,[1]Trainingsarten!$A$9:$K$84,10,FALSE),"")</f>
        <v/>
      </c>
      <c r="I1414" s="1947" t="str">
        <f t="shared" si="82"/>
        <v/>
      </c>
      <c r="J1414" s="1948"/>
      <c r="K1414" s="1949" t="str">
        <f>IFERROR(VLOOKUP(F1414,[1]Trainingsarten!$A$9:$K$84,11,FALSE),"0")</f>
        <v>0</v>
      </c>
      <c r="L1414" s="1950"/>
      <c r="M1414" s="1948"/>
      <c r="N1414" s="1816" t="str">
        <f>IFERROR((L1414/67)/(1/(I1414*24)/3.6),"")</f>
        <v/>
      </c>
      <c r="O1414" s="2402"/>
      <c r="P1414" s="1951" t="str">
        <f>IFERROR(VLOOKUP(F1414,[1]Trainingsarten!$A$9:$N$84,12,FALSE),"")</f>
        <v/>
      </c>
      <c r="Q1414" s="1952" t="s">
        <v>14</v>
      </c>
      <c r="R1414" s="1953" t="str">
        <f>IFERROR(VLOOKUP(F1414,[1]Trainingsarten!$A$9:$N$84,14,FALSE),"")</f>
        <v/>
      </c>
      <c r="S1414" s="1877" t="str">
        <f>IFERROR(L1414/J1414,"")</f>
        <v/>
      </c>
      <c r="T1414" s="1876">
        <f>T1413+(K1414-T1413)/7</f>
        <v>13.157539929138933</v>
      </c>
      <c r="U1414" s="1876">
        <f>U1413+(K1414-U1413)/42</f>
        <v>17.427124449675844</v>
      </c>
      <c r="V1414" s="1876">
        <f t="shared" si="84"/>
        <v>2.5017130148595079</v>
      </c>
      <c r="W1414" s="1954">
        <f t="shared" si="83"/>
        <v>0.75500349854813087</v>
      </c>
    </row>
    <row r="1415" spans="2:23" ht="16" thickBot="1" x14ac:dyDescent="0.25">
      <c r="B1415" s="24">
        <f>SUM(H1413:H1419)</f>
        <v>17.88</v>
      </c>
      <c r="C1415" s="1944">
        <v>44503</v>
      </c>
      <c r="D1415" s="1876">
        <v>118</v>
      </c>
      <c r="E1415" s="2189" t="s">
        <v>33</v>
      </c>
      <c r="F1415" s="2002" t="s">
        <v>316</v>
      </c>
      <c r="G1415" s="1945">
        <v>2.3946759259259261E-2</v>
      </c>
      <c r="H1415" s="1946">
        <v>6.28</v>
      </c>
      <c r="I1415" s="1947">
        <f t="shared" si="82"/>
        <v>3.8131782259966975E-3</v>
      </c>
      <c r="J1415" s="1948">
        <v>145</v>
      </c>
      <c r="K1415" s="1949">
        <v>42</v>
      </c>
      <c r="L1415" s="1950">
        <v>211</v>
      </c>
      <c r="M1415" s="1948">
        <v>11</v>
      </c>
      <c r="N1415" s="1816">
        <f>IFERROR((L1415/67)/(1/(I1415*24)/3.6),"")</f>
        <v>1.0375487213613463</v>
      </c>
      <c r="O1415" s="2402" t="s">
        <v>295</v>
      </c>
      <c r="P1415" s="1951">
        <f>IFERROR(VLOOKUP(F1415,[1]Trainingsarten!$A$9:$N$84,12,FALSE),"")</f>
        <v>209</v>
      </c>
      <c r="Q1415" s="1952" t="s">
        <v>14</v>
      </c>
      <c r="R1415" s="1953">
        <f>IFERROR(VLOOKUP(F1415,[1]Trainingsarten!$A$9:$N$84,14,FALSE),"")</f>
        <v>228.8</v>
      </c>
      <c r="S1415" s="1877">
        <f>IFERROR(L1415/J1415,"")</f>
        <v>1.4551724137931035</v>
      </c>
      <c r="T1415" s="1876">
        <f>T1414+(K1415-T1414)/7</f>
        <v>17.277891367833369</v>
      </c>
      <c r="U1415" s="1876">
        <f>U1414+(K1415-U1414)/42</f>
        <v>18.012192915159751</v>
      </c>
      <c r="V1415" s="1876">
        <f t="shared" si="84"/>
        <v>4.2695845205369114</v>
      </c>
      <c r="W1415" s="1954">
        <f t="shared" si="83"/>
        <v>0.95923308445645361</v>
      </c>
    </row>
    <row r="1416" spans="2:23" ht="15" x14ac:dyDescent="0.2">
      <c r="B1416" s="1955" t="s">
        <v>9</v>
      </c>
      <c r="C1416" s="1944">
        <v>44504</v>
      </c>
      <c r="D1416" s="1876"/>
      <c r="E1416" s="2189"/>
      <c r="F1416" s="2002"/>
      <c r="G1416" s="1945"/>
      <c r="H1416" s="1946"/>
      <c r="I1416" s="1947" t="str">
        <f t="shared" si="82"/>
        <v/>
      </c>
      <c r="J1416" s="1948"/>
      <c r="K1416" s="1949" t="str">
        <f>IFERROR(VLOOKUP(F1416,[1]Trainingsarten!$A$9:$K$84,11,FALSE),"0")</f>
        <v>0</v>
      </c>
      <c r="L1416" s="1950"/>
      <c r="M1416" s="1948"/>
      <c r="N1416" s="1816" t="str">
        <f>IFERROR((L1416/67)/(1/(I1416*24)/3.6),"")</f>
        <v/>
      </c>
      <c r="O1416" s="2402"/>
      <c r="P1416" s="1951" t="str">
        <f>IFERROR(VLOOKUP(F1416,[1]Trainingsarten!$A$9:$N$84,12,FALSE),"")</f>
        <v/>
      </c>
      <c r="Q1416" s="1952" t="s">
        <v>14</v>
      </c>
      <c r="R1416" s="1953" t="str">
        <f>IFERROR(VLOOKUP(F1416,[1]Trainingsarten!$A$9:$N$84,14,FALSE),"")</f>
        <v/>
      </c>
      <c r="S1416" s="1877" t="str">
        <f>IFERROR(L1416/J1416,"")</f>
        <v/>
      </c>
      <c r="T1416" s="1876">
        <f>T1415+(K1416-T1415)/7</f>
        <v>14.809621172428603</v>
      </c>
      <c r="U1416" s="1876">
        <f>U1415+(K1416-U1415)/42</f>
        <v>17.583331179084521</v>
      </c>
      <c r="V1416" s="1876">
        <f t="shared" si="84"/>
        <v>0.73430154732638186</v>
      </c>
      <c r="W1416" s="1954">
        <f t="shared" si="83"/>
        <v>0.84225344001054459</v>
      </c>
    </row>
    <row r="1417" spans="2:23" ht="16" thickBot="1" x14ac:dyDescent="0.25">
      <c r="B1417" s="1956">
        <f>SUM(K1413:K1419)</f>
        <v>122</v>
      </c>
      <c r="C1417" s="1944">
        <v>44505</v>
      </c>
      <c r="D1417" s="1876"/>
      <c r="E1417" s="2189"/>
      <c r="F1417" s="2002"/>
      <c r="G1417" s="1945"/>
      <c r="H1417" s="1946" t="str">
        <f>IFERROR(VLOOKUP(F1417,[1]Trainingsarten!$A$9:$K$84,10,FALSE),"")</f>
        <v/>
      </c>
      <c r="I1417" s="1947" t="str">
        <f t="shared" si="82"/>
        <v/>
      </c>
      <c r="J1417" s="1948"/>
      <c r="K1417" s="1949" t="str">
        <f>IFERROR(VLOOKUP(F1417,[1]Trainingsarten!$A$9:$K$84,11,FALSE),"0")</f>
        <v>0</v>
      </c>
      <c r="L1417" s="1950"/>
      <c r="M1417" s="1948"/>
      <c r="N1417" s="1816" t="str">
        <f>IFERROR((L1417/67)/(1/(I1417*24)/3.6),"")</f>
        <v/>
      </c>
      <c r="O1417" s="2402"/>
      <c r="P1417" s="1951" t="str">
        <f>IFERROR(VLOOKUP(F1417,[1]Trainingsarten!$A$9:$N$84,12,FALSE),"")</f>
        <v/>
      </c>
      <c r="Q1417" s="1952" t="s">
        <v>14</v>
      </c>
      <c r="R1417" s="1953" t="str">
        <f>IFERROR(VLOOKUP(F1417,[1]Trainingsarten!$A$9:$N$84,14,FALSE),"")</f>
        <v/>
      </c>
      <c r="S1417" s="1877" t="str">
        <f>IFERROR(L1417/J1417,"")</f>
        <v/>
      </c>
      <c r="T1417" s="1876">
        <f>T1416+(K1417-T1416)/7</f>
        <v>12.693961004938803</v>
      </c>
      <c r="U1417" s="1876">
        <f>U1416+(K1417-U1416)/42</f>
        <v>17.164680436725366</v>
      </c>
      <c r="V1417" s="1876">
        <f t="shared" si="84"/>
        <v>2.7737100066559179</v>
      </c>
      <c r="W1417" s="1954">
        <f t="shared" si="83"/>
        <v>0.73953960586291723</v>
      </c>
    </row>
    <row r="1418" spans="2:23" ht="15" x14ac:dyDescent="0.2">
      <c r="B1418" s="1957" t="s">
        <v>20</v>
      </c>
      <c r="C1418" s="1944">
        <v>44506</v>
      </c>
      <c r="D1418" s="1876">
        <v>119</v>
      </c>
      <c r="E1418" s="2189" t="s">
        <v>33</v>
      </c>
      <c r="F1418" s="2002" t="s">
        <v>276</v>
      </c>
      <c r="G1418" s="1945">
        <v>4.3368055555555556E-2</v>
      </c>
      <c r="H1418" s="1946">
        <v>11.6</v>
      </c>
      <c r="I1418" s="1947">
        <f t="shared" si="82"/>
        <v>3.7386254789272032E-3</v>
      </c>
      <c r="J1418" s="1948">
        <v>148</v>
      </c>
      <c r="K1418" s="1949">
        <v>80</v>
      </c>
      <c r="L1418" s="1950">
        <v>217</v>
      </c>
      <c r="M1418" s="1948">
        <v>44</v>
      </c>
      <c r="N1418" s="1816">
        <f>IFERROR((L1418/67)/(1/(I1418*24)/3.6),"")</f>
        <v>1.046190169840453</v>
      </c>
      <c r="O1418" s="2402" t="s">
        <v>303</v>
      </c>
      <c r="P1418" s="1951">
        <f>IFERROR(VLOOKUP(F1418,[1]Trainingsarten!$A$9:$N$84,12,FALSE),"")</f>
        <v>209</v>
      </c>
      <c r="Q1418" s="1952" t="s">
        <v>14</v>
      </c>
      <c r="R1418" s="1953">
        <f>IFERROR(VLOOKUP(F1418,[1]Trainingsarten!$A$9:$N$84,14,FALSE),"")</f>
        <v>228.8</v>
      </c>
      <c r="S1418" s="1877">
        <f>IFERROR(L1418/J1418,"")</f>
        <v>1.4662162162162162</v>
      </c>
      <c r="T1418" s="1876">
        <f>T1417+(K1418-T1417)/7</f>
        <v>22.309109432804689</v>
      </c>
      <c r="U1418" s="1876">
        <f>U1417+(K1418-U1417)/42</f>
        <v>18.66075947394619</v>
      </c>
      <c r="V1418" s="1876">
        <f t="shared" si="84"/>
        <v>4.4707194317865628</v>
      </c>
      <c r="W1418" s="1954">
        <f t="shared" si="83"/>
        <v>1.1955091894278076</v>
      </c>
    </row>
    <row r="1419" spans="2:23" ht="16" thickBot="1" x14ac:dyDescent="0.25">
      <c r="B1419" s="2004">
        <f>AVERAGE(W1413:W1419)</f>
        <v>0.9144456142448012</v>
      </c>
      <c r="C1419" s="1968">
        <v>44507</v>
      </c>
      <c r="D1419" s="1818"/>
      <c r="E1419" s="2180"/>
      <c r="F1419" s="1846"/>
      <c r="G1419" s="1969"/>
      <c r="H1419" s="1970" t="str">
        <f>IFERROR(VLOOKUP(F1419,[1]Trainingsarten!$A$9:$K$84,10,FALSE),"")</f>
        <v/>
      </c>
      <c r="I1419" s="1971" t="str">
        <f t="shared" si="82"/>
        <v/>
      </c>
      <c r="J1419" s="1862"/>
      <c r="K1419" s="1972" t="str">
        <f>IFERROR(VLOOKUP(F1419,[1]Trainingsarten!$A$9:$K$84,11,FALSE),"0")</f>
        <v>0</v>
      </c>
      <c r="L1419" s="1973"/>
      <c r="M1419" s="1862"/>
      <c r="N1419" s="1826" t="str">
        <f>IFERROR((L1419/67)/(1/(I1419*24)/3.6),"")</f>
        <v/>
      </c>
      <c r="O1419" s="2404"/>
      <c r="P1419" s="1974" t="str">
        <f>IFERROR(VLOOKUP(F1419,[1]Trainingsarten!$A$9:$N$84,12,FALSE),"")</f>
        <v/>
      </c>
      <c r="Q1419" s="1975" t="s">
        <v>14</v>
      </c>
      <c r="R1419" s="1976" t="str">
        <f>IFERROR(VLOOKUP(F1419,[1]Trainingsarten!$A$9:$N$84,14,FALSE),"")</f>
        <v/>
      </c>
      <c r="S1419" s="1827" t="str">
        <f>IFERROR(L1419/J1419,"")</f>
        <v/>
      </c>
      <c r="T1419" s="1818">
        <f>T1418+(K1419-T1418)/7</f>
        <v>19.122093799546878</v>
      </c>
      <c r="U1419" s="1818">
        <f>U1418+(K1419-U1418)/42</f>
        <v>18.216455676947472</v>
      </c>
      <c r="V1419" s="1818">
        <f t="shared" si="84"/>
        <v>-3.6483499588584998</v>
      </c>
      <c r="W1419" s="1977">
        <f t="shared" si="83"/>
        <v>1.0497153858390504</v>
      </c>
    </row>
    <row r="1420" spans="2:23" ht="16" thickBot="1" x14ac:dyDescent="0.25">
      <c r="B1420" s="1742">
        <f>B1413+1</f>
        <v>45</v>
      </c>
      <c r="C1420" s="1935">
        <v>44508</v>
      </c>
      <c r="D1420" s="1744">
        <v>120</v>
      </c>
      <c r="E1420" s="2176" t="s">
        <v>33</v>
      </c>
      <c r="F1420" s="2001" t="s">
        <v>316</v>
      </c>
      <c r="G1420" s="1937">
        <v>2.4479166666666666E-2</v>
      </c>
      <c r="H1420" s="1938">
        <v>6.13</v>
      </c>
      <c r="I1420" s="1939">
        <f t="shared" ref="I1420:I1483" si="85">IFERROR(G1420/H1420,"")</f>
        <v>3.9933387710712346E-3</v>
      </c>
      <c r="J1420" s="1940">
        <v>148</v>
      </c>
      <c r="K1420" s="1941">
        <v>39</v>
      </c>
      <c r="L1420" s="1942">
        <v>204</v>
      </c>
      <c r="M1420" s="1940">
        <v>19</v>
      </c>
      <c r="N1420" s="1753">
        <f>IFERROR((L1420/67)/(1/(I1420*24)/3.6),"")</f>
        <v>1.0505222663193008</v>
      </c>
      <c r="O1420" s="2401" t="s">
        <v>295</v>
      </c>
      <c r="P1420" s="1754">
        <f>IFERROR(VLOOKUP(F1420,[1]Trainingsarten!$A$9:$N$84,12,FALSE),"")</f>
        <v>209</v>
      </c>
      <c r="Q1420" s="1755" t="s">
        <v>14</v>
      </c>
      <c r="R1420" s="1943">
        <f>IFERROR(VLOOKUP(F1420,[1]Trainingsarten!$A$9:$N$84,14,FALSE),"")</f>
        <v>228.8</v>
      </c>
      <c r="S1420" s="1756">
        <f>IFERROR(L1420/J1420,"")</f>
        <v>1.3783783783783783</v>
      </c>
      <c r="T1420" s="1744">
        <f>T1419+(K1420-T1419)/7</f>
        <v>21.961794685325895</v>
      </c>
      <c r="U1420" s="1744">
        <f>U1419+(K1420-U1419)/42</f>
        <v>18.711301970353485</v>
      </c>
      <c r="V1420" s="1744">
        <f t="shared" si="84"/>
        <v>-0.9056381225994059</v>
      </c>
      <c r="W1420" s="1927">
        <f t="shared" si="83"/>
        <v>1.1737181474663039</v>
      </c>
    </row>
    <row r="1421" spans="2:23" ht="15" x14ac:dyDescent="0.2">
      <c r="B1421" s="1759" t="s">
        <v>19</v>
      </c>
      <c r="C1421" s="1944">
        <v>44509</v>
      </c>
      <c r="D1421" s="1876"/>
      <c r="E1421" s="2189"/>
      <c r="F1421" s="2002"/>
      <c r="G1421" s="1945"/>
      <c r="H1421" s="1946" t="str">
        <f>IFERROR(VLOOKUP(F1421,[1]Trainingsarten!$A$9:$K$84,10,FALSE),"")</f>
        <v/>
      </c>
      <c r="I1421" s="1947" t="str">
        <f t="shared" si="85"/>
        <v/>
      </c>
      <c r="J1421" s="1948"/>
      <c r="K1421" s="1949" t="str">
        <f>IFERROR(VLOOKUP(F1421,[1]Trainingsarten!$A$9:$K$84,11,FALSE),"0")</f>
        <v>0</v>
      </c>
      <c r="L1421" s="1950"/>
      <c r="M1421" s="1948"/>
      <c r="N1421" s="1816" t="str">
        <f>IFERROR((L1421/67)/(1/(I1421*24)/3.6),"")</f>
        <v/>
      </c>
      <c r="O1421" s="2402"/>
      <c r="P1421" s="1951" t="str">
        <f>IFERROR(VLOOKUP(F1421,[1]Trainingsarten!$A$9:$N$84,12,FALSE),"")</f>
        <v/>
      </c>
      <c r="Q1421" s="1952" t="s">
        <v>14</v>
      </c>
      <c r="R1421" s="1953" t="str">
        <f>IFERROR(VLOOKUP(F1421,[1]Trainingsarten!$A$9:$N$84,14,FALSE),"")</f>
        <v/>
      </c>
      <c r="S1421" s="1877" t="str">
        <f>IFERROR(L1421/J1421,"")</f>
        <v/>
      </c>
      <c r="T1421" s="1876">
        <f>T1420+(K1421-T1420)/7</f>
        <v>18.824395444565052</v>
      </c>
      <c r="U1421" s="1876">
        <f>U1420+(K1421-U1420)/42</f>
        <v>18.265794780583164</v>
      </c>
      <c r="V1421" s="1876">
        <f t="shared" si="84"/>
        <v>-3.2504927149724097</v>
      </c>
      <c r="W1421" s="1954">
        <f t="shared" si="83"/>
        <v>1.0305817880191936</v>
      </c>
    </row>
    <row r="1422" spans="2:23" ht="16" thickBot="1" x14ac:dyDescent="0.25">
      <c r="B1422" s="24">
        <f>SUM(H1420:H1426)</f>
        <v>23.73</v>
      </c>
      <c r="C1422" s="1944">
        <v>44510</v>
      </c>
      <c r="D1422" s="1876">
        <v>121</v>
      </c>
      <c r="E1422" s="2189" t="s">
        <v>33</v>
      </c>
      <c r="F1422" s="2002" t="s">
        <v>316</v>
      </c>
      <c r="G1422" s="1945">
        <v>2.9849537037037036E-2</v>
      </c>
      <c r="H1422" s="1946">
        <v>7.87</v>
      </c>
      <c r="I1422" s="1947">
        <f t="shared" si="85"/>
        <v>3.7928255447315165E-3</v>
      </c>
      <c r="J1422" s="1948">
        <v>146</v>
      </c>
      <c r="K1422" s="1949">
        <v>53</v>
      </c>
      <c r="L1422" s="1950">
        <v>215</v>
      </c>
      <c r="M1422" s="1948">
        <v>19</v>
      </c>
      <c r="N1422" s="1816">
        <f>IFERROR((L1422/67)/(1/(I1422*24)/3.6),"")</f>
        <v>1.0515750346109352</v>
      </c>
      <c r="O1422" s="2402" t="s">
        <v>303</v>
      </c>
      <c r="P1422" s="1951">
        <f>IFERROR(VLOOKUP(F1422,[1]Trainingsarten!$A$9:$N$84,12,FALSE),"")</f>
        <v>209</v>
      </c>
      <c r="Q1422" s="1952" t="s">
        <v>14</v>
      </c>
      <c r="R1422" s="1953">
        <f>IFERROR(VLOOKUP(F1422,[1]Trainingsarten!$A$9:$N$84,14,FALSE),"")</f>
        <v>228.8</v>
      </c>
      <c r="S1422" s="1877">
        <f>IFERROR(L1422/J1422,"")</f>
        <v>1.4726027397260273</v>
      </c>
      <c r="T1422" s="1876">
        <f>T1421+(K1422-T1421)/7</f>
        <v>23.706624666770043</v>
      </c>
      <c r="U1422" s="1876">
        <f>U1421+(K1422-U1421)/42</f>
        <v>19.092799666759756</v>
      </c>
      <c r="V1422" s="1876">
        <f t="shared" si="84"/>
        <v>-0.55860066398188835</v>
      </c>
      <c r="W1422" s="1954">
        <f t="shared" si="83"/>
        <v>1.2416526167214166</v>
      </c>
    </row>
    <row r="1423" spans="2:23" ht="15" x14ac:dyDescent="0.2">
      <c r="B1423" s="1955" t="s">
        <v>9</v>
      </c>
      <c r="C1423" s="1944">
        <v>44511</v>
      </c>
      <c r="D1423" s="1876"/>
      <c r="E1423" s="2189"/>
      <c r="F1423" s="2002"/>
      <c r="G1423" s="1945"/>
      <c r="H1423" s="1946" t="str">
        <f>IFERROR(VLOOKUP(F1423,[1]Trainingsarten!$A$9:$K$84,10,FALSE),"")</f>
        <v/>
      </c>
      <c r="I1423" s="1947" t="str">
        <f t="shared" si="85"/>
        <v/>
      </c>
      <c r="J1423" s="1948"/>
      <c r="K1423" s="1949" t="str">
        <f>IFERROR(VLOOKUP(F1423,[1]Trainingsarten!$A$9:$K$84,11,FALSE),"0")</f>
        <v>0</v>
      </c>
      <c r="L1423" s="1950"/>
      <c r="M1423" s="1948"/>
      <c r="N1423" s="1816" t="str">
        <f>IFERROR((L1423/67)/(1/(I1423*24)/3.6),"")</f>
        <v/>
      </c>
      <c r="O1423" s="2402"/>
      <c r="P1423" s="1951" t="str">
        <f>IFERROR(VLOOKUP(F1423,[1]Trainingsarten!$A$9:$N$84,12,FALSE),"")</f>
        <v/>
      </c>
      <c r="Q1423" s="1952" t="s">
        <v>14</v>
      </c>
      <c r="R1423" s="1953" t="str">
        <f>IFERROR(VLOOKUP(F1423,[1]Trainingsarten!$A$9:$N$84,14,FALSE),"")</f>
        <v/>
      </c>
      <c r="S1423" s="1877" t="str">
        <f>IFERROR(L1423/J1423,"")</f>
        <v/>
      </c>
      <c r="T1423" s="1876">
        <f>T1422+(K1423-T1422)/7</f>
        <v>20.319964000088607</v>
      </c>
      <c r="U1423" s="1876">
        <f>U1422+(K1423-U1422)/42</f>
        <v>18.638209198503571</v>
      </c>
      <c r="V1423" s="1876">
        <f t="shared" si="84"/>
        <v>-4.6138250000102872</v>
      </c>
      <c r="W1423" s="1954">
        <f t="shared" si="83"/>
        <v>1.0902315659017316</v>
      </c>
    </row>
    <row r="1424" spans="2:23" ht="16" thickBot="1" x14ac:dyDescent="0.25">
      <c r="B1424" s="1956">
        <f>SUM(K1420:K1426)</f>
        <v>157</v>
      </c>
      <c r="C1424" s="1944">
        <v>44512</v>
      </c>
      <c r="D1424" s="1876"/>
      <c r="E1424" s="2189"/>
      <c r="F1424" s="2002"/>
      <c r="G1424" s="1945"/>
      <c r="H1424" s="1946" t="str">
        <f>IFERROR(VLOOKUP(F1424,[1]Trainingsarten!$A$9:$K$84,10,FALSE),"")</f>
        <v/>
      </c>
      <c r="I1424" s="1947" t="str">
        <f t="shared" si="85"/>
        <v/>
      </c>
      <c r="J1424" s="1948"/>
      <c r="K1424" s="1949" t="str">
        <f>IFERROR(VLOOKUP(F1424,[1]Trainingsarten!$A$9:$K$84,11,FALSE),"0")</f>
        <v>0</v>
      </c>
      <c r="L1424" s="1950"/>
      <c r="M1424" s="1948"/>
      <c r="N1424" s="1816" t="str">
        <f>IFERROR((L1424/67)/(1/(I1424*24)/3.6),"")</f>
        <v/>
      </c>
      <c r="O1424" s="2402"/>
      <c r="P1424" s="1951" t="str">
        <f>IFERROR(VLOOKUP(F1424,[1]Trainingsarten!$A$9:$N$84,12,FALSE),"")</f>
        <v/>
      </c>
      <c r="Q1424" s="1952" t="s">
        <v>14</v>
      </c>
      <c r="R1424" s="1953" t="str">
        <f>IFERROR(VLOOKUP(F1424,[1]Trainingsarten!$A$9:$N$84,14,FALSE),"")</f>
        <v/>
      </c>
      <c r="S1424" s="1877" t="str">
        <f>IFERROR(L1424/J1424,"")</f>
        <v/>
      </c>
      <c r="T1424" s="1876">
        <f>T1423+(K1424-T1423)/7</f>
        <v>17.417112000075949</v>
      </c>
      <c r="U1424" s="1876">
        <f>U1423+(K1424-U1423)/42</f>
        <v>18.194442312824915</v>
      </c>
      <c r="V1424" s="1876">
        <f t="shared" si="84"/>
        <v>-1.6817548015850363</v>
      </c>
      <c r="W1424" s="1954">
        <f t="shared" si="83"/>
        <v>0.95727649688932537</v>
      </c>
    </row>
    <row r="1425" spans="2:23" ht="15" x14ac:dyDescent="0.2">
      <c r="B1425" s="1957" t="s">
        <v>20</v>
      </c>
      <c r="C1425" s="1944">
        <v>44513</v>
      </c>
      <c r="D1425" s="1876"/>
      <c r="E1425" s="2189"/>
      <c r="F1425" s="2002"/>
      <c r="G1425" s="1945"/>
      <c r="H1425" s="1946" t="str">
        <f>IFERROR(VLOOKUP(F1425,[1]Trainingsarten!$A$9:$K$84,10,FALSE),"")</f>
        <v/>
      </c>
      <c r="I1425" s="1947" t="str">
        <f t="shared" si="85"/>
        <v/>
      </c>
      <c r="J1425" s="1948"/>
      <c r="K1425" s="1949" t="str">
        <f>IFERROR(VLOOKUP(F1425,[1]Trainingsarten!$A$9:$K$84,11,FALSE),"0")</f>
        <v>0</v>
      </c>
      <c r="L1425" s="1950"/>
      <c r="M1425" s="1948"/>
      <c r="N1425" s="1816" t="str">
        <f>IFERROR((L1425/67)/(1/(I1425*24)/3.6),"")</f>
        <v/>
      </c>
      <c r="O1425" s="2402"/>
      <c r="P1425" s="1951" t="str">
        <f>IFERROR(VLOOKUP(F1425,[1]Trainingsarten!$A$9:$N$84,12,FALSE),"")</f>
        <v/>
      </c>
      <c r="Q1425" s="1952" t="s">
        <v>14</v>
      </c>
      <c r="R1425" s="1953" t="str">
        <f>IFERROR(VLOOKUP(F1425,[1]Trainingsarten!$A$9:$N$84,14,FALSE),"")</f>
        <v/>
      </c>
      <c r="S1425" s="1877" t="str">
        <f>IFERROR(L1425/J1425,"")</f>
        <v/>
      </c>
      <c r="T1425" s="1876">
        <f>T1424+(K1425-T1424)/7</f>
        <v>14.928953142922243</v>
      </c>
      <c r="U1425" s="1876">
        <f>U1424+(K1425-U1424)/42</f>
        <v>17.761241305376704</v>
      </c>
      <c r="V1425" s="1876">
        <f t="shared" si="84"/>
        <v>0.77733031274896547</v>
      </c>
      <c r="W1425" s="1954">
        <f t="shared" si="83"/>
        <v>0.84053546068331009</v>
      </c>
    </row>
    <row r="1426" spans="2:23" ht="16" thickBot="1" x14ac:dyDescent="0.25">
      <c r="B1426" s="2004">
        <f>AVERAGE(W1420:W1426)</f>
        <v>1.0718887802382657</v>
      </c>
      <c r="C1426" s="1968">
        <v>44514</v>
      </c>
      <c r="D1426" s="1818">
        <v>122</v>
      </c>
      <c r="E1426" s="2180" t="s">
        <v>33</v>
      </c>
      <c r="F1426" s="1846" t="s">
        <v>276</v>
      </c>
      <c r="G1426" s="1969">
        <v>3.7685185185185183E-2</v>
      </c>
      <c r="H1426" s="1970">
        <v>9.73</v>
      </c>
      <c r="I1426" s="1971">
        <f t="shared" si="85"/>
        <v>3.873092002588405E-3</v>
      </c>
      <c r="J1426" s="1862">
        <v>146</v>
      </c>
      <c r="K1426" s="1972">
        <v>65</v>
      </c>
      <c r="L1426" s="1973">
        <v>211</v>
      </c>
      <c r="M1426" s="1862">
        <v>37</v>
      </c>
      <c r="N1426" s="1826">
        <f>IFERROR((L1426/67)/(1/(I1426*24)/3.6),"")</f>
        <v>1.0538509917013084</v>
      </c>
      <c r="O1426" s="2404" t="s">
        <v>303</v>
      </c>
      <c r="P1426" s="1974">
        <f>IFERROR(VLOOKUP(F1426,[1]Trainingsarten!$A$9:$N$84,12,FALSE),"")</f>
        <v>209</v>
      </c>
      <c r="Q1426" s="1975" t="s">
        <v>14</v>
      </c>
      <c r="R1426" s="1976">
        <f>IFERROR(VLOOKUP(F1426,[1]Trainingsarten!$A$9:$N$84,14,FALSE),"")</f>
        <v>228.8</v>
      </c>
      <c r="S1426" s="1827">
        <f>IFERROR(L1426/J1426,"")</f>
        <v>1.4452054794520548</v>
      </c>
      <c r="T1426" s="1818">
        <f>T1425+(K1426-T1425)/7</f>
        <v>22.081959836790496</v>
      </c>
      <c r="U1426" s="1818">
        <f>U1425+(K1426-U1425)/42</f>
        <v>18.885973655248687</v>
      </c>
      <c r="V1426" s="1818">
        <f t="shared" si="84"/>
        <v>2.8322881624544607</v>
      </c>
      <c r="W1426" s="1977">
        <f t="shared" si="83"/>
        <v>1.1692253859865784</v>
      </c>
    </row>
    <row r="1427" spans="2:23" ht="16" thickBot="1" x14ac:dyDescent="0.25">
      <c r="B1427" s="1742">
        <f>B1420+1</f>
        <v>46</v>
      </c>
      <c r="C1427" s="1935">
        <v>44515</v>
      </c>
      <c r="D1427" s="1744"/>
      <c r="E1427" s="2176"/>
      <c r="F1427" s="2001"/>
      <c r="G1427" s="1937"/>
      <c r="H1427" s="1938" t="str">
        <f>IFERROR(VLOOKUP(F1427,[1]Trainingsarten!$A$9:$K$84,10,FALSE),"")</f>
        <v/>
      </c>
      <c r="I1427" s="1939" t="str">
        <f t="shared" si="85"/>
        <v/>
      </c>
      <c r="J1427" s="1940"/>
      <c r="K1427" s="1941" t="str">
        <f>IFERROR(VLOOKUP(F1427,[1]Trainingsarten!$A$9:$K$84,11,FALSE),"0")</f>
        <v>0</v>
      </c>
      <c r="L1427" s="1942"/>
      <c r="M1427" s="1940"/>
      <c r="N1427" s="1753" t="str">
        <f>IFERROR((L1427/67)/(1/(I1427*24)/3.6),"")</f>
        <v/>
      </c>
      <c r="O1427" s="2401"/>
      <c r="P1427" s="1754" t="str">
        <f>IFERROR(VLOOKUP(F1427,[1]Trainingsarten!$A$9:$N$84,12,FALSE),"")</f>
        <v/>
      </c>
      <c r="Q1427" s="1755" t="s">
        <v>14</v>
      </c>
      <c r="R1427" s="1943" t="str">
        <f>IFERROR(VLOOKUP(F1427,[1]Trainingsarten!$A$9:$N$84,14,FALSE),"")</f>
        <v/>
      </c>
      <c r="S1427" s="1756" t="str">
        <f>IFERROR(L1427/J1427,"")</f>
        <v/>
      </c>
      <c r="T1427" s="1744">
        <f>T1426+(K1427-T1426)/7</f>
        <v>18.927394145820426</v>
      </c>
      <c r="U1427" s="1744">
        <f>U1426+(K1427-U1426)/42</f>
        <v>18.436307615838004</v>
      </c>
      <c r="V1427" s="1744">
        <f t="shared" si="84"/>
        <v>-3.1959861815418087</v>
      </c>
      <c r="W1427" s="1927">
        <f t="shared" si="83"/>
        <v>1.0266369242808981</v>
      </c>
    </row>
    <row r="1428" spans="2:23" ht="15" x14ac:dyDescent="0.2">
      <c r="B1428" s="1759" t="s">
        <v>19</v>
      </c>
      <c r="C1428" s="1944">
        <v>44516</v>
      </c>
      <c r="D1428" s="1876"/>
      <c r="E1428" s="2189"/>
      <c r="F1428" s="2002"/>
      <c r="G1428" s="1945"/>
      <c r="H1428" s="1946" t="str">
        <f>IFERROR(VLOOKUP(F1428,[1]Trainingsarten!$A$9:$K$84,10,FALSE),"")</f>
        <v/>
      </c>
      <c r="I1428" s="1947" t="str">
        <f t="shared" si="85"/>
        <v/>
      </c>
      <c r="J1428" s="1948"/>
      <c r="K1428" s="1949" t="str">
        <f>IFERROR(VLOOKUP(F1428,[1]Trainingsarten!$A$9:$K$84,11,FALSE),"0")</f>
        <v>0</v>
      </c>
      <c r="L1428" s="1950"/>
      <c r="M1428" s="1948"/>
      <c r="N1428" s="1816" t="str">
        <f>IFERROR((L1428/67)/(1/(I1428*24)/3.6),"")</f>
        <v/>
      </c>
      <c r="O1428" s="2402"/>
      <c r="P1428" s="1951" t="str">
        <f>IFERROR(VLOOKUP(F1428,[1]Trainingsarten!$A$9:$N$84,12,FALSE),"")</f>
        <v/>
      </c>
      <c r="Q1428" s="1952" t="s">
        <v>14</v>
      </c>
      <c r="R1428" s="1953" t="str">
        <f>IFERROR(VLOOKUP(F1428,[1]Trainingsarten!$A$9:$N$84,14,FALSE),"")</f>
        <v/>
      </c>
      <c r="S1428" s="1877" t="str">
        <f>IFERROR(L1428/J1428,"")</f>
        <v/>
      </c>
      <c r="T1428" s="1876">
        <f>T1427+(K1428-T1427)/7</f>
        <v>16.223480696417507</v>
      </c>
      <c r="U1428" s="1876">
        <f>U1427+(K1428-U1427)/42</f>
        <v>17.997347910699006</v>
      </c>
      <c r="V1428" s="1876">
        <f t="shared" si="84"/>
        <v>-0.49108652998242164</v>
      </c>
      <c r="W1428" s="1954">
        <f t="shared" si="83"/>
        <v>0.90143729936859329</v>
      </c>
    </row>
    <row r="1429" spans="2:23" ht="16" thickBot="1" x14ac:dyDescent="0.25">
      <c r="B1429" s="24">
        <f>SUM(H1427:H1433)</f>
        <v>16.560000000000002</v>
      </c>
      <c r="C1429" s="1944">
        <v>44517</v>
      </c>
      <c r="D1429" s="1876"/>
      <c r="E1429" s="2189"/>
      <c r="F1429" s="2002"/>
      <c r="G1429" s="1945"/>
      <c r="H1429" s="1946" t="str">
        <f>IFERROR(VLOOKUP(F1429,[1]Trainingsarten!$A$9:$K$84,10,FALSE),"")</f>
        <v/>
      </c>
      <c r="I1429" s="1947" t="str">
        <f t="shared" si="85"/>
        <v/>
      </c>
      <c r="J1429" s="1948"/>
      <c r="K1429" s="1949" t="str">
        <f>IFERROR(VLOOKUP(F1429,[1]Trainingsarten!$A$9:$K$84,11,FALSE),"0")</f>
        <v>0</v>
      </c>
      <c r="L1429" s="1950"/>
      <c r="M1429" s="1948"/>
      <c r="N1429" s="1816" t="str">
        <f>IFERROR((L1429/67)/(1/(I1429*24)/3.6),"")</f>
        <v/>
      </c>
      <c r="O1429" s="2402"/>
      <c r="P1429" s="1951" t="str">
        <f>IFERROR(VLOOKUP(F1429,[1]Trainingsarten!$A$9:$N$84,12,FALSE),"")</f>
        <v/>
      </c>
      <c r="Q1429" s="1952" t="s">
        <v>14</v>
      </c>
      <c r="R1429" s="1953" t="str">
        <f>IFERROR(VLOOKUP(F1429,[1]Trainingsarten!$A$9:$N$84,14,FALSE),"")</f>
        <v/>
      </c>
      <c r="S1429" s="1877" t="str">
        <f>IFERROR(L1429/J1429,"")</f>
        <v/>
      </c>
      <c r="T1429" s="1876">
        <f>T1428+(K1429-T1428)/7</f>
        <v>13.905840596929291</v>
      </c>
      <c r="U1429" s="1876">
        <f>U1428+(K1429-U1428)/42</f>
        <v>17.568839627110933</v>
      </c>
      <c r="V1429" s="1876">
        <f t="shared" si="84"/>
        <v>1.7738672142814984</v>
      </c>
      <c r="W1429" s="1954">
        <f t="shared" si="83"/>
        <v>0.79150592139681364</v>
      </c>
    </row>
    <row r="1430" spans="2:23" ht="15" x14ac:dyDescent="0.2">
      <c r="B1430" s="1955" t="s">
        <v>9</v>
      </c>
      <c r="C1430" s="1944">
        <v>44518</v>
      </c>
      <c r="D1430" s="1876"/>
      <c r="E1430" s="2189"/>
      <c r="F1430" s="2002"/>
      <c r="G1430" s="1945"/>
      <c r="H1430" s="1946" t="str">
        <f>IFERROR(VLOOKUP(F1430,[1]Trainingsarten!$A$9:$K$84,10,FALSE),"")</f>
        <v/>
      </c>
      <c r="I1430" s="1947" t="str">
        <f t="shared" si="85"/>
        <v/>
      </c>
      <c r="J1430" s="1948"/>
      <c r="K1430" s="1949" t="str">
        <f>IFERROR(VLOOKUP(F1430,[1]Trainingsarten!$A$9:$K$84,11,FALSE),"0")</f>
        <v>0</v>
      </c>
      <c r="L1430" s="1950"/>
      <c r="M1430" s="1948"/>
      <c r="N1430" s="1816" t="str">
        <f>IFERROR((L1430/67)/(1/(I1430*24)/3.6),"")</f>
        <v/>
      </c>
      <c r="O1430" s="2402"/>
      <c r="P1430" s="1951" t="str">
        <f>IFERROR(VLOOKUP(F1430,[1]Trainingsarten!$A$9:$N$84,12,FALSE),"")</f>
        <v/>
      </c>
      <c r="Q1430" s="1952" t="s">
        <v>14</v>
      </c>
      <c r="R1430" s="1953" t="str">
        <f>IFERROR(VLOOKUP(F1430,[1]Trainingsarten!$A$9:$N$84,14,FALSE),"")</f>
        <v/>
      </c>
      <c r="S1430" s="1877" t="str">
        <f>IFERROR(L1430/J1430,"")</f>
        <v/>
      </c>
      <c r="T1430" s="1876">
        <f>T1429+(K1430-T1429)/7</f>
        <v>11.919291940225106</v>
      </c>
      <c r="U1430" s="1876">
        <f>U1429+(K1430-U1429)/42</f>
        <v>17.150533921703531</v>
      </c>
      <c r="V1430" s="1876">
        <f t="shared" si="84"/>
        <v>3.6629990301816413</v>
      </c>
      <c r="W1430" s="1954">
        <f t="shared" si="83"/>
        <v>0.69498080903134851</v>
      </c>
    </row>
    <row r="1431" spans="2:23" ht="16" thickBot="1" x14ac:dyDescent="0.25">
      <c r="B1431" s="1956">
        <f>SUM(K1427:K1433)</f>
        <v>106</v>
      </c>
      <c r="C1431" s="1944">
        <v>44519</v>
      </c>
      <c r="D1431" s="1876">
        <v>123</v>
      </c>
      <c r="E1431" s="2189" t="s">
        <v>33</v>
      </c>
      <c r="F1431" s="2002" t="s">
        <v>316</v>
      </c>
      <c r="G1431" s="1945">
        <v>2.4351851851851857E-2</v>
      </c>
      <c r="H1431" s="1946">
        <v>6.16</v>
      </c>
      <c r="I1431" s="1947">
        <f t="shared" si="85"/>
        <v>3.9532227032227042E-3</v>
      </c>
      <c r="J1431" s="1948">
        <v>138</v>
      </c>
      <c r="K1431" s="1949">
        <v>40</v>
      </c>
      <c r="L1431" s="1950">
        <v>206</v>
      </c>
      <c r="M1431" s="1948">
        <v>17</v>
      </c>
      <c r="N1431" s="1816">
        <f>IFERROR((L1431/67)/(1/(I1431*24)/3.6),"")</f>
        <v>1.050164760612522</v>
      </c>
      <c r="O1431" s="2402" t="s">
        <v>303</v>
      </c>
      <c r="P1431" s="1951">
        <f>IFERROR(VLOOKUP(F1431,[1]Trainingsarten!$A$9:$N$84,12,FALSE),"")</f>
        <v>209</v>
      </c>
      <c r="Q1431" s="1952" t="s">
        <v>14</v>
      </c>
      <c r="R1431" s="1953">
        <f>IFERROR(VLOOKUP(F1431,[1]Trainingsarten!$A$9:$N$84,14,FALSE),"")</f>
        <v>228.8</v>
      </c>
      <c r="S1431" s="1877">
        <f>IFERROR(L1431/J1431,"")</f>
        <v>1.4927536231884058</v>
      </c>
      <c r="T1431" s="1876">
        <f>T1430+(K1431-T1430)/7</f>
        <v>15.930821663050089</v>
      </c>
      <c r="U1431" s="1876">
        <f>U1430+(K1431-U1430)/42</f>
        <v>17.694568828329636</v>
      </c>
      <c r="V1431" s="1876">
        <f t="shared" si="84"/>
        <v>5.2312419814784246</v>
      </c>
      <c r="W1431" s="1954">
        <f t="shared" si="83"/>
        <v>0.90032268192623466</v>
      </c>
    </row>
    <row r="1432" spans="2:23" ht="15" x14ac:dyDescent="0.2">
      <c r="B1432" s="1957" t="s">
        <v>20</v>
      </c>
      <c r="C1432" s="1944">
        <v>44520</v>
      </c>
      <c r="D1432" s="1876"/>
      <c r="E1432" s="2189"/>
      <c r="F1432" s="2002"/>
      <c r="G1432" s="1945"/>
      <c r="H1432" s="1946" t="str">
        <f>IFERROR(VLOOKUP(F1432,[1]Trainingsarten!$A$9:$K$84,10,FALSE),"")</f>
        <v/>
      </c>
      <c r="I1432" s="1947" t="str">
        <f t="shared" si="85"/>
        <v/>
      </c>
      <c r="J1432" s="1948"/>
      <c r="K1432" s="1949" t="str">
        <f>IFERROR(VLOOKUP(F1432,[1]Trainingsarten!$A$9:$K$84,11,FALSE),"0")</f>
        <v>0</v>
      </c>
      <c r="L1432" s="1950"/>
      <c r="M1432" s="1948"/>
      <c r="N1432" s="1816" t="str">
        <f>IFERROR((L1432/67)/(1/(I1432*24)/3.6),"")</f>
        <v/>
      </c>
      <c r="O1432" s="2402"/>
      <c r="P1432" s="1951" t="str">
        <f>IFERROR(VLOOKUP(F1432,[1]Trainingsarten!$A$9:$N$84,12,FALSE),"")</f>
        <v/>
      </c>
      <c r="Q1432" s="1952" t="s">
        <v>14</v>
      </c>
      <c r="R1432" s="1953" t="str">
        <f>IFERROR(VLOOKUP(F1432,[1]Trainingsarten!$A$9:$N$84,14,FALSE),"")</f>
        <v/>
      </c>
      <c r="S1432" s="1877" t="str">
        <f>IFERROR(L1432/J1432,"")</f>
        <v/>
      </c>
      <c r="T1432" s="1876">
        <f>T1431+(K1432-T1431)/7</f>
        <v>13.654989996900078</v>
      </c>
      <c r="U1432" s="1876">
        <f>U1431+(K1432-U1431)/42</f>
        <v>17.273269570512262</v>
      </c>
      <c r="V1432" s="1876">
        <f t="shared" si="84"/>
        <v>1.7637471652795469</v>
      </c>
      <c r="W1432" s="1954">
        <f t="shared" si="83"/>
        <v>0.79052723291084026</v>
      </c>
    </row>
    <row r="1433" spans="2:23" ht="16" thickBot="1" x14ac:dyDescent="0.25">
      <c r="B1433" s="2004">
        <f>AVERAGE(W1427:W1433)</f>
        <v>0.89312176417556288</v>
      </c>
      <c r="C1433" s="1968">
        <v>44521</v>
      </c>
      <c r="D1433" s="1818">
        <v>124</v>
      </c>
      <c r="E1433" s="2180" t="s">
        <v>281</v>
      </c>
      <c r="F1433" s="1846" t="s">
        <v>276</v>
      </c>
      <c r="G1433" s="1969">
        <v>4.1701388888888885E-2</v>
      </c>
      <c r="H1433" s="1970">
        <v>10.4</v>
      </c>
      <c r="I1433" s="1971">
        <f t="shared" si="85"/>
        <v>4.0097489316239313E-3</v>
      </c>
      <c r="J1433" s="1862">
        <v>142</v>
      </c>
      <c r="K1433" s="1972">
        <v>66</v>
      </c>
      <c r="L1433" s="1973">
        <v>202</v>
      </c>
      <c r="M1433" s="1862">
        <v>27</v>
      </c>
      <c r="N1433" s="1826">
        <f>IFERROR((L1433/67)/(1/(I1433*24)/3.6),"")</f>
        <v>1.0444977037887484</v>
      </c>
      <c r="O1433" s="2404" t="s">
        <v>303</v>
      </c>
      <c r="P1433" s="1974">
        <f>IFERROR(VLOOKUP(F1433,[1]Trainingsarten!$A$9:$N$84,12,FALSE),"")</f>
        <v>209</v>
      </c>
      <c r="Q1433" s="1975" t="s">
        <v>14</v>
      </c>
      <c r="R1433" s="1976">
        <f>IFERROR(VLOOKUP(F1433,[1]Trainingsarten!$A$9:$N$84,14,FALSE),"")</f>
        <v>228.8</v>
      </c>
      <c r="S1433" s="1827">
        <f>IFERROR(L1433/J1433,"")</f>
        <v>1.4225352112676057</v>
      </c>
      <c r="T1433" s="1818">
        <f>T1432+(K1433-T1432)/7</f>
        <v>21.132848568771493</v>
      </c>
      <c r="U1433" s="1818">
        <f>U1432+(K1433-U1432)/42</f>
        <v>18.4334298188334</v>
      </c>
      <c r="V1433" s="1818">
        <f t="shared" si="84"/>
        <v>3.6182795736121847</v>
      </c>
      <c r="W1433" s="1977">
        <f t="shared" si="83"/>
        <v>1.1464414803142116</v>
      </c>
    </row>
    <row r="1434" spans="2:23" ht="16" thickBot="1" x14ac:dyDescent="0.25">
      <c r="B1434" s="1742">
        <f>B1427+1</f>
        <v>47</v>
      </c>
      <c r="C1434" s="1935">
        <v>44522</v>
      </c>
      <c r="D1434" s="1744"/>
      <c r="E1434" s="2176"/>
      <c r="F1434" s="2001"/>
      <c r="G1434" s="1937"/>
      <c r="H1434" s="1938" t="str">
        <f>IFERROR(VLOOKUP(F1434,[1]Trainingsarten!$A$9:$K$84,10,FALSE),"")</f>
        <v/>
      </c>
      <c r="I1434" s="1939" t="str">
        <f t="shared" si="85"/>
        <v/>
      </c>
      <c r="J1434" s="1940"/>
      <c r="K1434" s="1941" t="str">
        <f>IFERROR(VLOOKUP(F1434,[1]Trainingsarten!$A$9:$K$84,11,FALSE),"0")</f>
        <v>0</v>
      </c>
      <c r="L1434" s="1942"/>
      <c r="M1434" s="1940"/>
      <c r="N1434" s="1753" t="str">
        <f>IFERROR((L1434/67)/(1/(I1434*24)/3.6),"")</f>
        <v/>
      </c>
      <c r="O1434" s="2401"/>
      <c r="P1434" s="1754" t="str">
        <f>IFERROR(VLOOKUP(F1434,[1]Trainingsarten!$A$9:$N$84,12,FALSE),"")</f>
        <v/>
      </c>
      <c r="Q1434" s="1755" t="s">
        <v>14</v>
      </c>
      <c r="R1434" s="1943" t="str">
        <f>IFERROR(VLOOKUP(F1434,[1]Trainingsarten!$A$9:$N$84,14,FALSE),"")</f>
        <v/>
      </c>
      <c r="S1434" s="1756" t="str">
        <f>IFERROR(L1434/J1434,"")</f>
        <v/>
      </c>
      <c r="T1434" s="1744">
        <f>T1433+(K1434-T1433)/7</f>
        <v>18.113870201804136</v>
      </c>
      <c r="U1434" s="1744">
        <f>U1433+(K1434-U1433)/42</f>
        <v>17.9945386326707</v>
      </c>
      <c r="V1434" s="1744">
        <f t="shared" si="84"/>
        <v>-2.6994187499380935</v>
      </c>
      <c r="W1434" s="1927">
        <f t="shared" si="83"/>
        <v>1.0066315436905273</v>
      </c>
    </row>
    <row r="1435" spans="2:23" ht="15" x14ac:dyDescent="0.2">
      <c r="B1435" s="1759" t="s">
        <v>19</v>
      </c>
      <c r="C1435" s="1944">
        <v>44523</v>
      </c>
      <c r="D1435" s="1876">
        <v>125</v>
      </c>
      <c r="E1435" s="2189" t="s">
        <v>33</v>
      </c>
      <c r="F1435" s="2002" t="s">
        <v>276</v>
      </c>
      <c r="G1435" s="1945">
        <v>3.9247685185185184E-2</v>
      </c>
      <c r="H1435" s="1946">
        <v>10.6</v>
      </c>
      <c r="I1435" s="1947">
        <f t="shared" si="85"/>
        <v>3.7026118099231305E-3</v>
      </c>
      <c r="J1435" s="1948">
        <v>146</v>
      </c>
      <c r="K1435" s="1949">
        <v>75</v>
      </c>
      <c r="L1435" s="1950">
        <v>217</v>
      </c>
      <c r="M1435" s="1948">
        <v>39</v>
      </c>
      <c r="N1435" s="1816">
        <f>IFERROR((L1435/67)/(1/(I1435*24)/3.6),"")</f>
        <v>1.0361123627147282</v>
      </c>
      <c r="O1435" s="2402" t="s">
        <v>280</v>
      </c>
      <c r="P1435" s="1951">
        <f>IFERROR(VLOOKUP(F1435,[1]Trainingsarten!$A$9:$N$84,12,FALSE),"")</f>
        <v>209</v>
      </c>
      <c r="Q1435" s="1952" t="s">
        <v>14</v>
      </c>
      <c r="R1435" s="1953">
        <f>IFERROR(VLOOKUP(F1435,[1]Trainingsarten!$A$9:$N$84,14,FALSE),"")</f>
        <v>228.8</v>
      </c>
      <c r="S1435" s="1877">
        <f>IFERROR(L1435/J1435,"")</f>
        <v>1.4863013698630136</v>
      </c>
      <c r="T1435" s="1876">
        <f>T1434+(K1435-T1434)/7</f>
        <v>26.240460172974977</v>
      </c>
      <c r="U1435" s="1876">
        <f>U1434+(K1435-U1434)/42</f>
        <v>19.351811522369019</v>
      </c>
      <c r="V1435" s="1876">
        <f t="shared" si="84"/>
        <v>-0.11933156913343623</v>
      </c>
      <c r="W1435" s="1954">
        <f t="shared" si="83"/>
        <v>1.3559691888608607</v>
      </c>
    </row>
    <row r="1436" spans="2:23" ht="16" thickBot="1" x14ac:dyDescent="0.25">
      <c r="B1436" s="24">
        <f>SUM(H1434:H1440)</f>
        <v>35.099999999999994</v>
      </c>
      <c r="C1436" s="1944">
        <v>44524</v>
      </c>
      <c r="D1436" s="1876"/>
      <c r="E1436" s="2189"/>
      <c r="F1436" s="2002"/>
      <c r="G1436" s="1945"/>
      <c r="H1436" s="1946" t="str">
        <f>IFERROR(VLOOKUP(F1436,[1]Trainingsarten!$A$9:$K$84,10,FALSE),"")</f>
        <v/>
      </c>
      <c r="I1436" s="1947" t="str">
        <f t="shared" si="85"/>
        <v/>
      </c>
      <c r="J1436" s="1948"/>
      <c r="K1436" s="1949" t="str">
        <f>IFERROR(VLOOKUP(F1436,[1]Trainingsarten!$A$9:$K$84,11,FALSE),"0")</f>
        <v>0</v>
      </c>
      <c r="L1436" s="1950"/>
      <c r="M1436" s="1948"/>
      <c r="N1436" s="1816" t="str">
        <f>IFERROR((L1436/67)/(1/(I1436*24)/3.6),"")</f>
        <v/>
      </c>
      <c r="O1436" s="2402"/>
      <c r="P1436" s="1951" t="str">
        <f>IFERROR(VLOOKUP(F1436,[1]Trainingsarten!$A$9:$N$84,12,FALSE),"")</f>
        <v/>
      </c>
      <c r="Q1436" s="1952" t="s">
        <v>14</v>
      </c>
      <c r="R1436" s="1953" t="str">
        <f>IFERROR(VLOOKUP(F1436,[1]Trainingsarten!$A$9:$N$84,14,FALSE),"")</f>
        <v/>
      </c>
      <c r="S1436" s="1877" t="str">
        <f>IFERROR(L1436/J1436,"")</f>
        <v/>
      </c>
      <c r="T1436" s="1876">
        <f>T1435+(K1436-T1435)/7</f>
        <v>22.491823005407124</v>
      </c>
      <c r="U1436" s="1876">
        <f>U1435+(K1436-U1435)/42</f>
        <v>18.891054105169758</v>
      </c>
      <c r="V1436" s="1876">
        <f t="shared" si="84"/>
        <v>-6.8886486506059583</v>
      </c>
      <c r="W1436" s="1954">
        <f t="shared" si="83"/>
        <v>1.1906070926583168</v>
      </c>
    </row>
    <row r="1437" spans="2:23" ht="15" x14ac:dyDescent="0.2">
      <c r="B1437" s="1955" t="s">
        <v>9</v>
      </c>
      <c r="C1437" s="1944">
        <v>44525</v>
      </c>
      <c r="D1437" s="1876"/>
      <c r="E1437" s="2189"/>
      <c r="F1437" s="2002"/>
      <c r="G1437" s="1945"/>
      <c r="H1437" s="1946" t="str">
        <f>IFERROR(VLOOKUP(F1437,[1]Trainingsarten!$A$9:$K$84,10,FALSE),"")</f>
        <v/>
      </c>
      <c r="I1437" s="1947" t="str">
        <f t="shared" si="85"/>
        <v/>
      </c>
      <c r="J1437" s="1948"/>
      <c r="K1437" s="1949" t="str">
        <f>IFERROR(VLOOKUP(F1437,[1]Trainingsarten!$A$9:$K$84,11,FALSE),"0")</f>
        <v>0</v>
      </c>
      <c r="L1437" s="1950"/>
      <c r="M1437" s="1948"/>
      <c r="N1437" s="1816" t="str">
        <f>IFERROR((L1437/67)/(1/(I1437*24)/3.6),"")</f>
        <v/>
      </c>
      <c r="O1437" s="2402"/>
      <c r="P1437" s="1951" t="str">
        <f>IFERROR(VLOOKUP(F1437,[1]Trainingsarten!$A$9:$N$84,12,FALSE),"")</f>
        <v/>
      </c>
      <c r="Q1437" s="1952" t="s">
        <v>14</v>
      </c>
      <c r="R1437" s="1953" t="str">
        <f>IFERROR(VLOOKUP(F1437,[1]Trainingsarten!$A$9:$N$84,14,FALSE),"")</f>
        <v/>
      </c>
      <c r="S1437" s="1877" t="str">
        <f>IFERROR(L1437/J1437,"")</f>
        <v/>
      </c>
      <c r="T1437" s="1876">
        <f>T1436+(K1437-T1436)/7</f>
        <v>19.278705433206106</v>
      </c>
      <c r="U1437" s="1876">
        <f>U1436+(K1437-U1436)/42</f>
        <v>18.441267102665716</v>
      </c>
      <c r="V1437" s="1876">
        <f t="shared" si="84"/>
        <v>-3.600768900237366</v>
      </c>
      <c r="W1437" s="1954">
        <f t="shared" si="83"/>
        <v>1.0454111057487658</v>
      </c>
    </row>
    <row r="1438" spans="2:23" ht="16" thickBot="1" x14ac:dyDescent="0.25">
      <c r="B1438" s="1956">
        <f>SUM(K1434:K1440)</f>
        <v>234</v>
      </c>
      <c r="C1438" s="1944">
        <v>44526</v>
      </c>
      <c r="D1438" s="1876">
        <v>126</v>
      </c>
      <c r="E1438" s="2189" t="s">
        <v>281</v>
      </c>
      <c r="F1438" s="2002" t="s">
        <v>276</v>
      </c>
      <c r="G1438" s="1945">
        <v>4.8564814814814818E-2</v>
      </c>
      <c r="H1438" s="1946">
        <v>11.8</v>
      </c>
      <c r="I1438" s="1947">
        <f t="shared" si="85"/>
        <v>4.1156622724419336E-3</v>
      </c>
      <c r="J1438" s="1948">
        <v>141</v>
      </c>
      <c r="K1438" s="1949">
        <v>72</v>
      </c>
      <c r="L1438" s="1950">
        <v>196</v>
      </c>
      <c r="M1438" s="1948">
        <v>45</v>
      </c>
      <c r="N1438" s="1816">
        <f>IFERROR((L1438/67)/(1/(I1438*24)/3.6),"")</f>
        <v>1.0402428535289654</v>
      </c>
      <c r="O1438" s="2402" t="s">
        <v>295</v>
      </c>
      <c r="P1438" s="1951">
        <f>IFERROR(VLOOKUP(F1438,[1]Trainingsarten!$A$9:$N$84,12,FALSE),"")</f>
        <v>209</v>
      </c>
      <c r="Q1438" s="1952" t="s">
        <v>14</v>
      </c>
      <c r="R1438" s="1953">
        <f>IFERROR(VLOOKUP(F1438,[1]Trainingsarten!$A$9:$N$84,14,FALSE),"")</f>
        <v>228.8</v>
      </c>
      <c r="S1438" s="1877">
        <f>IFERROR(L1438/J1438,"")</f>
        <v>1.3900709219858156</v>
      </c>
      <c r="T1438" s="1876">
        <f>T1437+(K1438-T1437)/7</f>
        <v>26.81031894274809</v>
      </c>
      <c r="U1438" s="1876">
        <f>U1437+(K1438-U1437)/42</f>
        <v>19.716475028792722</v>
      </c>
      <c r="V1438" s="1876">
        <f t="shared" si="84"/>
        <v>-0.8374383305403903</v>
      </c>
      <c r="W1438" s="1954">
        <f t="shared" si="83"/>
        <v>1.3597927065358264</v>
      </c>
    </row>
    <row r="1439" spans="2:23" ht="15" x14ac:dyDescent="0.2">
      <c r="B1439" s="1957" t="s">
        <v>20</v>
      </c>
      <c r="C1439" s="1944">
        <v>44527</v>
      </c>
      <c r="D1439" s="1876"/>
      <c r="E1439" s="2189"/>
      <c r="F1439" s="2002"/>
      <c r="G1439" s="1945"/>
      <c r="H1439" s="1946" t="str">
        <f>IFERROR(VLOOKUP(F1439,[1]Trainingsarten!$A$9:$K$84,10,FALSE),"")</f>
        <v/>
      </c>
      <c r="I1439" s="1947" t="str">
        <f t="shared" si="85"/>
        <v/>
      </c>
      <c r="J1439" s="1948"/>
      <c r="K1439" s="1949" t="str">
        <f>IFERROR(VLOOKUP(F1439,[1]Trainingsarten!$A$9:$K$84,11,FALSE),"0")</f>
        <v>0</v>
      </c>
      <c r="L1439" s="1950"/>
      <c r="M1439" s="1948"/>
      <c r="N1439" s="1816" t="str">
        <f>IFERROR((L1439/67)/(1/(I1439*24)/3.6),"")</f>
        <v/>
      </c>
      <c r="O1439" s="2402"/>
      <c r="P1439" s="1951" t="str">
        <f>IFERROR(VLOOKUP(F1439,[1]Trainingsarten!$A$9:$N$84,12,FALSE),"")</f>
        <v/>
      </c>
      <c r="Q1439" s="1952" t="s">
        <v>14</v>
      </c>
      <c r="R1439" s="1953" t="str">
        <f>IFERROR(VLOOKUP(F1439,[1]Trainingsarten!$A$9:$N$84,14,FALSE),"")</f>
        <v/>
      </c>
      <c r="S1439" s="1877" t="str">
        <f>IFERROR(L1439/J1439,"")</f>
        <v/>
      </c>
      <c r="T1439" s="1876">
        <f>T1438+(K1439-T1438)/7</f>
        <v>22.980273379498364</v>
      </c>
      <c r="U1439" s="1876">
        <f>U1438+(K1439-U1438)/42</f>
        <v>19.247035147154801</v>
      </c>
      <c r="V1439" s="1876">
        <f t="shared" si="84"/>
        <v>-7.093843913955368</v>
      </c>
      <c r="W1439" s="1954">
        <f t="shared" si="83"/>
        <v>1.1939643276899938</v>
      </c>
    </row>
    <row r="1440" spans="2:23" ht="16" thickBot="1" x14ac:dyDescent="0.25">
      <c r="B1440" s="2004">
        <f>AVERAGE(W1434:W1440)</f>
        <v>1.2417764808125511</v>
      </c>
      <c r="C1440" s="1968">
        <v>44528</v>
      </c>
      <c r="D1440" s="1818">
        <v>127</v>
      </c>
      <c r="E1440" s="2180" t="s">
        <v>33</v>
      </c>
      <c r="F1440" s="1846" t="s">
        <v>276</v>
      </c>
      <c r="G1440" s="1969">
        <v>4.701388888888889E-2</v>
      </c>
      <c r="H1440" s="1970">
        <v>12.7</v>
      </c>
      <c r="I1440" s="1971">
        <f t="shared" si="85"/>
        <v>3.7018810148731411E-3</v>
      </c>
      <c r="J1440" s="1862">
        <v>150</v>
      </c>
      <c r="K1440" s="1972">
        <v>87</v>
      </c>
      <c r="L1440" s="1973">
        <v>221</v>
      </c>
      <c r="M1440" s="1862">
        <v>44</v>
      </c>
      <c r="N1440" s="1826">
        <f>IFERROR((L1440/67)/(1/(I1440*24)/3.6),"")</f>
        <v>1.0550029380655777</v>
      </c>
      <c r="O1440" s="2404" t="s">
        <v>303</v>
      </c>
      <c r="P1440" s="1974">
        <f>IFERROR(VLOOKUP(F1440,[1]Trainingsarten!$A$9:$N$84,12,FALSE),"")</f>
        <v>209</v>
      </c>
      <c r="Q1440" s="1975" t="s">
        <v>14</v>
      </c>
      <c r="R1440" s="1976">
        <f>IFERROR(VLOOKUP(F1440,[1]Trainingsarten!$A$9:$N$84,14,FALSE),"")</f>
        <v>228.8</v>
      </c>
      <c r="S1440" s="1827">
        <f>IFERROR(L1440/J1440,"")</f>
        <v>1.4733333333333334</v>
      </c>
      <c r="T1440" s="1818">
        <f>T1439+(K1440-T1439)/7</f>
        <v>32.125948610998599</v>
      </c>
      <c r="U1440" s="1818">
        <f>U1439+(K1440-U1439)/42</f>
        <v>20.860200976984448</v>
      </c>
      <c r="V1440" s="1818">
        <f t="shared" si="84"/>
        <v>-3.7332382323435631</v>
      </c>
      <c r="W1440" s="1977">
        <f t="shared" si="83"/>
        <v>1.5400594005035673</v>
      </c>
    </row>
    <row r="1441" spans="2:23" ht="16" thickBot="1" x14ac:dyDescent="0.25">
      <c r="B1441" s="1742">
        <f>B1434+1</f>
        <v>48</v>
      </c>
      <c r="C1441" s="1935">
        <v>44529</v>
      </c>
      <c r="D1441" s="1744"/>
      <c r="E1441" s="2176"/>
      <c r="F1441" s="2001"/>
      <c r="G1441" s="1937"/>
      <c r="H1441" s="1938" t="str">
        <f>IFERROR(VLOOKUP(F1441,[1]Trainingsarten!$A$9:$K$84,10,FALSE),"")</f>
        <v/>
      </c>
      <c r="I1441" s="1939" t="str">
        <f t="shared" si="85"/>
        <v/>
      </c>
      <c r="J1441" s="1940"/>
      <c r="K1441" s="1941" t="str">
        <f>IFERROR(VLOOKUP(F1441,[1]Trainingsarten!$A$9:$K$84,11,FALSE),"0")</f>
        <v>0</v>
      </c>
      <c r="L1441" s="1942"/>
      <c r="M1441" s="1940"/>
      <c r="N1441" s="1753" t="str">
        <f>IFERROR((L1441/67)/(1/(I1441*24)/3.6),"")</f>
        <v/>
      </c>
      <c r="O1441" s="2401"/>
      <c r="P1441" s="1754" t="str">
        <f>IFERROR(VLOOKUP(F1441,[1]Trainingsarten!$A$9:$N$84,12,FALSE),"")</f>
        <v/>
      </c>
      <c r="Q1441" s="1755" t="s">
        <v>14</v>
      </c>
      <c r="R1441" s="1943" t="str">
        <f>IFERROR(VLOOKUP(F1441,[1]Trainingsarten!$A$9:$N$84,14,FALSE),"")</f>
        <v/>
      </c>
      <c r="S1441" s="1756" t="str">
        <f>IFERROR(L1441/J1441,"")</f>
        <v/>
      </c>
      <c r="T1441" s="1744">
        <f>T1440+(K1441-T1440)/7</f>
        <v>27.536527380855944</v>
      </c>
      <c r="U1441" s="1744">
        <f>U1440+(K1441-U1440)/42</f>
        <v>20.363529525151485</v>
      </c>
      <c r="V1441" s="1744">
        <f t="shared" si="84"/>
        <v>-11.265747634014151</v>
      </c>
      <c r="W1441" s="1927">
        <f t="shared" si="83"/>
        <v>1.3522472784909372</v>
      </c>
    </row>
    <row r="1442" spans="2:23" ht="15" x14ac:dyDescent="0.2">
      <c r="B1442" s="1759" t="s">
        <v>19</v>
      </c>
      <c r="C1442" s="1944">
        <v>44530</v>
      </c>
      <c r="D1442" s="1876"/>
      <c r="E1442" s="2189"/>
      <c r="F1442" s="2002"/>
      <c r="G1442" s="1945"/>
      <c r="H1442" s="1946" t="str">
        <f>IFERROR(VLOOKUP(F1442,[1]Trainingsarten!$A$9:$K$84,10,FALSE),"")</f>
        <v/>
      </c>
      <c r="I1442" s="1947" t="str">
        <f t="shared" si="85"/>
        <v/>
      </c>
      <c r="J1442" s="1948"/>
      <c r="K1442" s="1949" t="str">
        <f>IFERROR(VLOOKUP(F1442,[1]Trainingsarten!$A$9:$K$84,11,FALSE),"0")</f>
        <v>0</v>
      </c>
      <c r="L1442" s="1950"/>
      <c r="M1442" s="1948"/>
      <c r="N1442" s="1816" t="str">
        <f>IFERROR((L1442/67)/(1/(I1442*24)/3.6),"")</f>
        <v/>
      </c>
      <c r="O1442" s="2402"/>
      <c r="P1442" s="1951" t="str">
        <f>IFERROR(VLOOKUP(F1442,[1]Trainingsarten!$A$9:$N$84,12,FALSE),"")</f>
        <v/>
      </c>
      <c r="Q1442" s="1952" t="s">
        <v>14</v>
      </c>
      <c r="R1442" s="1953" t="str">
        <f>IFERROR(VLOOKUP(F1442,[1]Trainingsarten!$A$9:$N$84,14,FALSE),"")</f>
        <v/>
      </c>
      <c r="S1442" s="1877" t="str">
        <f>IFERROR(L1442/J1442,"")</f>
        <v/>
      </c>
      <c r="T1442" s="1876">
        <f>T1441+(K1442-T1441)/7</f>
        <v>23.60273775501938</v>
      </c>
      <c r="U1442" s="1876">
        <f>U1441+(K1442-U1441)/42</f>
        <v>19.878683584076448</v>
      </c>
      <c r="V1442" s="1876">
        <f t="shared" si="84"/>
        <v>-7.1729978557044589</v>
      </c>
      <c r="W1442" s="1954">
        <f t="shared" si="83"/>
        <v>1.1873390737969205</v>
      </c>
    </row>
    <row r="1443" spans="2:23" ht="16" thickBot="1" x14ac:dyDescent="0.25">
      <c r="B1443" s="24">
        <f>SUM(H1441:H1447)</f>
        <v>33.26</v>
      </c>
      <c r="C1443" s="1944">
        <v>44531</v>
      </c>
      <c r="D1443" s="1876">
        <v>128</v>
      </c>
      <c r="E1443" s="2189" t="s">
        <v>33</v>
      </c>
      <c r="F1443" s="2002" t="s">
        <v>316</v>
      </c>
      <c r="G1443" s="1945">
        <v>3.079861111111111E-2</v>
      </c>
      <c r="H1443" s="1946">
        <v>7.96</v>
      </c>
      <c r="I1443" s="1947">
        <f t="shared" si="85"/>
        <v>3.8691722501395867E-3</v>
      </c>
      <c r="J1443" s="1948">
        <v>140</v>
      </c>
      <c r="K1443" s="1949">
        <v>52</v>
      </c>
      <c r="L1443" s="1950">
        <v>211</v>
      </c>
      <c r="M1443" s="1948">
        <v>26</v>
      </c>
      <c r="N1443" s="1816">
        <f>IFERROR((L1443/67)/(1/(I1443*24)/3.6),"")</f>
        <v>1.0527844446111152</v>
      </c>
      <c r="O1443" s="2402" t="s">
        <v>303</v>
      </c>
      <c r="P1443" s="1951">
        <f>IFERROR(VLOOKUP(F1443,[1]Trainingsarten!$A$9:$N$84,12,FALSE),"")</f>
        <v>209</v>
      </c>
      <c r="Q1443" s="1952" t="s">
        <v>14</v>
      </c>
      <c r="R1443" s="1953">
        <f>IFERROR(VLOOKUP(F1443,[1]Trainingsarten!$A$9:$N$84,14,FALSE),"")</f>
        <v>228.8</v>
      </c>
      <c r="S1443" s="1877">
        <f>IFERROR(L1443/J1443,"")</f>
        <v>1.5071428571428571</v>
      </c>
      <c r="T1443" s="1876">
        <f>T1442+(K1443-T1442)/7</f>
        <v>27.659489504302325</v>
      </c>
      <c r="U1443" s="1876">
        <f>U1442+(K1443-U1442)/42</f>
        <v>20.643476832074629</v>
      </c>
      <c r="V1443" s="1876">
        <f t="shared" si="84"/>
        <v>-3.7240541709429316</v>
      </c>
      <c r="W1443" s="1954">
        <f t="shared" si="83"/>
        <v>1.3398658437868676</v>
      </c>
    </row>
    <row r="1444" spans="2:23" ht="15" x14ac:dyDescent="0.2">
      <c r="B1444" s="1955" t="s">
        <v>9</v>
      </c>
      <c r="C1444" s="1944">
        <v>44532</v>
      </c>
      <c r="D1444" s="1876"/>
      <c r="E1444" s="2189"/>
      <c r="F1444" s="2002"/>
      <c r="G1444" s="1945"/>
      <c r="H1444" s="1946" t="str">
        <f>IFERROR(VLOOKUP(F1444,[1]Trainingsarten!$A$9:$K$84,10,FALSE),"")</f>
        <v/>
      </c>
      <c r="I1444" s="1947" t="str">
        <f t="shared" si="85"/>
        <v/>
      </c>
      <c r="J1444" s="1948"/>
      <c r="K1444" s="1949" t="str">
        <f>IFERROR(VLOOKUP(F1444,[1]Trainingsarten!$A$9:$K$84,11,FALSE),"0")</f>
        <v>0</v>
      </c>
      <c r="L1444" s="1950"/>
      <c r="M1444" s="1948"/>
      <c r="N1444" s="1816" t="str">
        <f>IFERROR((L1444/67)/(1/(I1444*24)/3.6),"")</f>
        <v/>
      </c>
      <c r="O1444" s="2402"/>
      <c r="P1444" s="1951" t="str">
        <f>IFERROR(VLOOKUP(F1444,[1]Trainingsarten!$A$9:$N$84,12,FALSE),"")</f>
        <v/>
      </c>
      <c r="Q1444" s="1952" t="s">
        <v>14</v>
      </c>
      <c r="R1444" s="1953" t="str">
        <f>IFERROR(VLOOKUP(F1444,[1]Trainingsarten!$A$9:$N$84,14,FALSE),"")</f>
        <v/>
      </c>
      <c r="S1444" s="1877" t="str">
        <f>IFERROR(L1444/J1444,"")</f>
        <v/>
      </c>
      <c r="T1444" s="1876">
        <f>T1443+(K1444-T1443)/7</f>
        <v>23.708133860830564</v>
      </c>
      <c r="U1444" s="1876">
        <f>U1443+(K1444-U1443)/42</f>
        <v>20.151965478929995</v>
      </c>
      <c r="V1444" s="1876">
        <f t="shared" si="84"/>
        <v>-7.0160126722276956</v>
      </c>
      <c r="W1444" s="1954">
        <f t="shared" si="83"/>
        <v>1.1764675701543228</v>
      </c>
    </row>
    <row r="1445" spans="2:23" ht="16" thickBot="1" x14ac:dyDescent="0.25">
      <c r="B1445" s="1956">
        <f>SUM(K1441:K1447)</f>
        <v>216</v>
      </c>
      <c r="C1445" s="1944">
        <v>44533</v>
      </c>
      <c r="D1445" s="1876">
        <v>129</v>
      </c>
      <c r="E1445" s="2189" t="s">
        <v>281</v>
      </c>
      <c r="F1445" s="2002" t="s">
        <v>276</v>
      </c>
      <c r="G1445" s="1945">
        <v>4.0069444444444442E-2</v>
      </c>
      <c r="H1445" s="1946">
        <v>10.4</v>
      </c>
      <c r="I1445" s="1947">
        <f t="shared" si="85"/>
        <v>3.8528311965811963E-3</v>
      </c>
      <c r="J1445" s="1948">
        <v>141</v>
      </c>
      <c r="K1445" s="1949">
        <v>68</v>
      </c>
      <c r="L1445" s="1950">
        <v>210</v>
      </c>
      <c r="M1445" s="1948">
        <v>33</v>
      </c>
      <c r="N1445" s="1816">
        <f>IFERROR((L1445/67)/(1/(I1445*24)/3.6),"")</f>
        <v>1.0433696900114811</v>
      </c>
      <c r="O1445" s="2402" t="s">
        <v>303</v>
      </c>
      <c r="P1445" s="1951">
        <f>IFERROR(VLOOKUP(F1445,[1]Trainingsarten!$A$9:$N$84,12,FALSE),"")</f>
        <v>209</v>
      </c>
      <c r="Q1445" s="1952" t="s">
        <v>14</v>
      </c>
      <c r="R1445" s="1953">
        <f>IFERROR(VLOOKUP(F1445,[1]Trainingsarten!$A$9:$N$84,14,FALSE),"")</f>
        <v>228.8</v>
      </c>
      <c r="S1445" s="1877">
        <f>IFERROR(L1445/J1445,"")</f>
        <v>1.4893617021276595</v>
      </c>
      <c r="T1445" s="1876">
        <f>T1444+(K1445-T1444)/7</f>
        <v>30.035543309283341</v>
      </c>
      <c r="U1445" s="1876">
        <f>U1444+(K1445-U1444)/42</f>
        <v>21.29120439609833</v>
      </c>
      <c r="V1445" s="1876">
        <f t="shared" si="84"/>
        <v>-3.5561683819005694</v>
      </c>
      <c r="W1445" s="1954">
        <f t="shared" si="83"/>
        <v>1.4107019382514328</v>
      </c>
    </row>
    <row r="1446" spans="2:23" ht="15" x14ac:dyDescent="0.2">
      <c r="B1446" s="1957" t="s">
        <v>20</v>
      </c>
      <c r="C1446" s="1944">
        <v>44534</v>
      </c>
      <c r="D1446" s="1876"/>
      <c r="E1446" s="2189"/>
      <c r="F1446" s="2002"/>
      <c r="G1446" s="1945"/>
      <c r="H1446" s="1946" t="str">
        <f>IFERROR(VLOOKUP(F1446,[1]Trainingsarten!$A$9:$K$84,10,FALSE),"")</f>
        <v/>
      </c>
      <c r="I1446" s="1947" t="str">
        <f t="shared" si="85"/>
        <v/>
      </c>
      <c r="J1446" s="1948"/>
      <c r="K1446" s="1949" t="str">
        <f>IFERROR(VLOOKUP(F1446,[1]Trainingsarten!$A$9:$K$84,11,FALSE),"0")</f>
        <v>0</v>
      </c>
      <c r="L1446" s="1950"/>
      <c r="M1446" s="1948"/>
      <c r="N1446" s="1816" t="str">
        <f>IFERROR((L1446/67)/(1/(I1446*24)/3.6),"")</f>
        <v/>
      </c>
      <c r="O1446" s="2402"/>
      <c r="P1446" s="1951" t="str">
        <f>IFERROR(VLOOKUP(F1446,[1]Trainingsarten!$A$9:$N$84,12,FALSE),"")</f>
        <v/>
      </c>
      <c r="Q1446" s="1952" t="s">
        <v>14</v>
      </c>
      <c r="R1446" s="1953" t="str">
        <f>IFERROR(VLOOKUP(F1446,[1]Trainingsarten!$A$9:$N$84,14,FALSE),"")</f>
        <v/>
      </c>
      <c r="S1446" s="1877" t="str">
        <f>IFERROR(L1446/J1446,"")</f>
        <v/>
      </c>
      <c r="T1446" s="1876">
        <f>T1445+(K1446-T1445)/7</f>
        <v>25.74475140795715</v>
      </c>
      <c r="U1446" s="1876">
        <f>U1445+(K1446-U1445)/42</f>
        <v>20.784270958095988</v>
      </c>
      <c r="V1446" s="1876">
        <f t="shared" si="84"/>
        <v>-8.7443389131850111</v>
      </c>
      <c r="W1446" s="1954">
        <f t="shared" si="83"/>
        <v>1.2386651165134532</v>
      </c>
    </row>
    <row r="1447" spans="2:23" ht="16" thickBot="1" x14ac:dyDescent="0.25">
      <c r="B1447" s="2004">
        <f>AVERAGE(W1441:W1447)</f>
        <v>1.3271816020490619</v>
      </c>
      <c r="C1447" s="1968">
        <v>44535</v>
      </c>
      <c r="D1447" s="1818">
        <v>130</v>
      </c>
      <c r="E1447" s="2180" t="s">
        <v>281</v>
      </c>
      <c r="F1447" s="1846" t="s">
        <v>300</v>
      </c>
      <c r="G1447" s="1969">
        <v>5.8101851851851849E-2</v>
      </c>
      <c r="H1447" s="1970">
        <v>14.9</v>
      </c>
      <c r="I1447" s="1971">
        <f t="shared" si="85"/>
        <v>3.8994531444195872E-3</v>
      </c>
      <c r="J1447" s="1862">
        <v>144</v>
      </c>
      <c r="K1447" s="1972">
        <v>96</v>
      </c>
      <c r="L1447" s="1973">
        <v>209</v>
      </c>
      <c r="M1447" s="1862">
        <v>64</v>
      </c>
      <c r="N1447" s="1826">
        <f>IFERROR((L1447/67)/(1/(I1447*24)/3.6),"")</f>
        <v>1.0509666432935989</v>
      </c>
      <c r="O1447" s="2404" t="s">
        <v>303</v>
      </c>
      <c r="P1447" s="1974">
        <f>IFERROR(VLOOKUP(F1447,[1]Trainingsarten!$A$9:$N$84,12,FALSE),"")</f>
        <v>209</v>
      </c>
      <c r="Q1447" s="1975" t="s">
        <v>14</v>
      </c>
      <c r="R1447" s="1976">
        <f>IFERROR(VLOOKUP(F1447,[1]Trainingsarten!$A$9:$N$84,14,FALSE),"")</f>
        <v>228.8</v>
      </c>
      <c r="S1447" s="1827">
        <f>IFERROR(L1447/J1447,"")</f>
        <v>1.4513888888888888</v>
      </c>
      <c r="T1447" s="1818">
        <f>T1446+(K1447-T1446)/7</f>
        <v>35.781215492534699</v>
      </c>
      <c r="U1447" s="1818">
        <f>U1446+(K1447-U1446)/42</f>
        <v>22.575121649569894</v>
      </c>
      <c r="V1447" s="1818">
        <f t="shared" si="84"/>
        <v>-4.9604804498611621</v>
      </c>
      <c r="W1447" s="1977">
        <f t="shared" si="83"/>
        <v>1.5849843933494998</v>
      </c>
    </row>
    <row r="1448" spans="2:23" ht="16" thickBot="1" x14ac:dyDescent="0.25">
      <c r="B1448" s="1742">
        <f>B1441+1</f>
        <v>49</v>
      </c>
      <c r="C1448" s="1935">
        <v>44536</v>
      </c>
      <c r="D1448" s="1744"/>
      <c r="E1448" s="2176"/>
      <c r="F1448" s="2001"/>
      <c r="G1448" s="1937"/>
      <c r="H1448" s="1938" t="str">
        <f>IFERROR(VLOOKUP(F1448,[1]Trainingsarten!$A$9:$K$84,10,FALSE),"")</f>
        <v/>
      </c>
      <c r="I1448" s="1939" t="str">
        <f t="shared" si="85"/>
        <v/>
      </c>
      <c r="J1448" s="1940"/>
      <c r="K1448" s="1941" t="str">
        <f>IFERROR(VLOOKUP(F1448,[1]Trainingsarten!$A$9:$K$84,11,FALSE),"0")</f>
        <v>0</v>
      </c>
      <c r="L1448" s="1942"/>
      <c r="M1448" s="1940"/>
      <c r="N1448" s="1753" t="str">
        <f>IFERROR((L1448/67)/(1/(I1448*24)/3.6),"")</f>
        <v/>
      </c>
      <c r="O1448" s="2401"/>
      <c r="P1448" s="1754" t="str">
        <f>IFERROR(VLOOKUP(F1448,[1]Trainingsarten!$A$9:$N$84,12,FALSE),"")</f>
        <v/>
      </c>
      <c r="Q1448" s="1755" t="s">
        <v>14</v>
      </c>
      <c r="R1448" s="1943" t="str">
        <f>IFERROR(VLOOKUP(F1448,[1]Trainingsarten!$A$9:$N$84,14,FALSE),"")</f>
        <v/>
      </c>
      <c r="S1448" s="1756" t="str">
        <f>IFERROR(L1448/J1448,"")</f>
        <v/>
      </c>
      <c r="T1448" s="1744">
        <f>T1447+(K1448-T1447)/7</f>
        <v>30.669613279315456</v>
      </c>
      <c r="U1448" s="1744">
        <f>U1447+(K1448-U1447)/42</f>
        <v>22.037618753151563</v>
      </c>
      <c r="V1448" s="1744">
        <f t="shared" si="84"/>
        <v>-13.206093842964805</v>
      </c>
      <c r="W1448" s="1927">
        <f t="shared" si="83"/>
        <v>1.3916936136727316</v>
      </c>
    </row>
    <row r="1449" spans="2:23" ht="15" x14ac:dyDescent="0.2">
      <c r="B1449" s="1759" t="s">
        <v>19</v>
      </c>
      <c r="C1449" s="1944">
        <v>44537</v>
      </c>
      <c r="D1449" s="1876">
        <v>131</v>
      </c>
      <c r="E1449" s="2189" t="s">
        <v>33</v>
      </c>
      <c r="F1449" s="2002" t="s">
        <v>276</v>
      </c>
      <c r="G1449" s="1945">
        <v>3.7326388888888888E-2</v>
      </c>
      <c r="H1449" s="1946">
        <v>9.67</v>
      </c>
      <c r="I1449" s="1947">
        <f t="shared" si="85"/>
        <v>3.8600195334941973E-3</v>
      </c>
      <c r="J1449" s="1948">
        <v>143</v>
      </c>
      <c r="K1449" s="1949">
        <v>64</v>
      </c>
      <c r="L1449" s="1950">
        <v>212</v>
      </c>
      <c r="M1449" s="1948">
        <v>35</v>
      </c>
      <c r="N1449" s="1816">
        <f>IFERROR((L1449/67)/(1/(I1449*24)/3.6),"")</f>
        <v>1.0552717282254702</v>
      </c>
      <c r="O1449" s="2402" t="s">
        <v>295</v>
      </c>
      <c r="P1449" s="1951">
        <f>IFERROR(VLOOKUP(F1449,[1]Trainingsarten!$A$9:$N$84,12,FALSE),"")</f>
        <v>209</v>
      </c>
      <c r="Q1449" s="1952" t="s">
        <v>14</v>
      </c>
      <c r="R1449" s="1953">
        <f>IFERROR(VLOOKUP(F1449,[1]Trainingsarten!$A$9:$N$84,14,FALSE),"")</f>
        <v>228.8</v>
      </c>
      <c r="S1449" s="1877">
        <f>IFERROR(L1449/J1449,"")</f>
        <v>1.4825174825174825</v>
      </c>
      <c r="T1449" s="1876">
        <f>T1448+(K1449-T1448)/7</f>
        <v>35.431097096556108</v>
      </c>
      <c r="U1449" s="1876">
        <f>U1448+(K1449-U1448)/42</f>
        <v>23.036723068552718</v>
      </c>
      <c r="V1449" s="1876">
        <f t="shared" si="84"/>
        <v>-8.6319945261638935</v>
      </c>
      <c r="W1449" s="1954">
        <f t="shared" ref="W1449:W1512" si="86">T1449/U1449</f>
        <v>1.5380267840664748</v>
      </c>
    </row>
    <row r="1450" spans="2:23" ht="16" thickBot="1" x14ac:dyDescent="0.25">
      <c r="B1450" s="24">
        <f>SUM(H1448:H1454)</f>
        <v>37.700000000000003</v>
      </c>
      <c r="C1450" s="1944">
        <v>44538</v>
      </c>
      <c r="D1450" s="1876">
        <v>132</v>
      </c>
      <c r="E1450" s="2189" t="s">
        <v>33</v>
      </c>
      <c r="F1450" s="2002" t="s">
        <v>316</v>
      </c>
      <c r="G1450" s="1945">
        <v>2.6493055555555558E-2</v>
      </c>
      <c r="H1450" s="1946">
        <v>6.83</v>
      </c>
      <c r="I1450" s="1947">
        <f t="shared" si="85"/>
        <v>3.8789246787050598E-3</v>
      </c>
      <c r="J1450" s="1948">
        <v>135</v>
      </c>
      <c r="K1450" s="1949">
        <v>44</v>
      </c>
      <c r="L1450" s="1950">
        <v>212</v>
      </c>
      <c r="M1450" s="1948">
        <v>23</v>
      </c>
      <c r="N1450" s="1816">
        <f>IFERROR((L1450/67)/(1/(I1450*24)/3.6),"")</f>
        <v>1.0604401127597738</v>
      </c>
      <c r="O1450" s="2402" t="s">
        <v>303</v>
      </c>
      <c r="P1450" s="1951">
        <f>IFERROR(VLOOKUP(F1450,[1]Trainingsarten!$A$9:$N$84,12,FALSE),"")</f>
        <v>209</v>
      </c>
      <c r="Q1450" s="1952" t="s">
        <v>14</v>
      </c>
      <c r="R1450" s="1953">
        <f>IFERROR(VLOOKUP(F1450,[1]Trainingsarten!$A$9:$N$84,14,FALSE),"")</f>
        <v>228.8</v>
      </c>
      <c r="S1450" s="1877">
        <f>IFERROR(L1450/J1450,"")</f>
        <v>1.5703703703703704</v>
      </c>
      <c r="T1450" s="1876">
        <f>T1449+(K1450-T1449)/7</f>
        <v>36.655226082762375</v>
      </c>
      <c r="U1450" s="1876">
        <f>U1449+(K1450-U1449)/42</f>
        <v>23.535848709777653</v>
      </c>
      <c r="V1450" s="1876">
        <f t="shared" si="84"/>
        <v>-12.394374028003391</v>
      </c>
      <c r="W1450" s="1954">
        <f t="shared" si="86"/>
        <v>1.5574210445844026</v>
      </c>
    </row>
    <row r="1451" spans="2:23" ht="15" x14ac:dyDescent="0.2">
      <c r="B1451" s="1955" t="s">
        <v>9</v>
      </c>
      <c r="C1451" s="1944">
        <v>44539</v>
      </c>
      <c r="D1451" s="1876"/>
      <c r="E1451" s="2189"/>
      <c r="F1451" s="2002"/>
      <c r="G1451" s="1945"/>
      <c r="H1451" s="1946" t="str">
        <f>IFERROR(VLOOKUP(F1451,[1]Trainingsarten!$A$9:$K$84,10,FALSE),"")</f>
        <v/>
      </c>
      <c r="I1451" s="1947" t="str">
        <f t="shared" si="85"/>
        <v/>
      </c>
      <c r="J1451" s="1948"/>
      <c r="K1451" s="1949" t="str">
        <f>IFERROR(VLOOKUP(F1451,[1]Trainingsarten!$A$9:$K$84,11,FALSE),"0")</f>
        <v>0</v>
      </c>
      <c r="L1451" s="1950"/>
      <c r="M1451" s="1948"/>
      <c r="N1451" s="1816" t="str">
        <f>IFERROR((L1451/67)/(1/(I1451*24)/3.6),"")</f>
        <v/>
      </c>
      <c r="O1451" s="2402"/>
      <c r="P1451" s="1951" t="str">
        <f>IFERROR(VLOOKUP(F1451,[1]Trainingsarten!$A$9:$N$84,12,FALSE),"")</f>
        <v/>
      </c>
      <c r="Q1451" s="1952" t="s">
        <v>14</v>
      </c>
      <c r="R1451" s="1953" t="str">
        <f>IFERROR(VLOOKUP(F1451,[1]Trainingsarten!$A$9:$N$84,14,FALSE),"")</f>
        <v/>
      </c>
      <c r="S1451" s="1877" t="str">
        <f>IFERROR(L1451/J1451,"")</f>
        <v/>
      </c>
      <c r="T1451" s="1876">
        <f>T1450+(K1451-T1450)/7</f>
        <v>31.41876521379632</v>
      </c>
      <c r="U1451" s="1876">
        <f>U1450+(K1451-U1450)/42</f>
        <v>22.975471359544851</v>
      </c>
      <c r="V1451" s="1876">
        <f t="shared" si="84"/>
        <v>-13.119377372984722</v>
      </c>
      <c r="W1451" s="1954">
        <f t="shared" si="86"/>
        <v>1.3674916489033777</v>
      </c>
    </row>
    <row r="1452" spans="2:23" ht="16" thickBot="1" x14ac:dyDescent="0.25">
      <c r="B1452" s="1956">
        <f>SUM(K1448:K1454)</f>
        <v>249</v>
      </c>
      <c r="C1452" s="1944">
        <v>44540</v>
      </c>
      <c r="D1452" s="1876">
        <v>133</v>
      </c>
      <c r="E1452" s="2189" t="s">
        <v>33</v>
      </c>
      <c r="F1452" s="2002" t="s">
        <v>321</v>
      </c>
      <c r="G1452" s="1945">
        <v>3.6284722222222225E-2</v>
      </c>
      <c r="H1452" s="1946">
        <v>10.6</v>
      </c>
      <c r="I1452" s="1947">
        <f t="shared" si="85"/>
        <v>3.4230870020964363E-3</v>
      </c>
      <c r="J1452" s="1948">
        <v>151</v>
      </c>
      <c r="K1452" s="1949">
        <v>76</v>
      </c>
      <c r="L1452" s="1950">
        <v>235</v>
      </c>
      <c r="M1452" s="1948">
        <v>38</v>
      </c>
      <c r="N1452" s="1816">
        <f>IFERROR((L1452/67)/(1/(I1452*24)/3.6),"")</f>
        <v>1.0373486341875531</v>
      </c>
      <c r="O1452" s="2402" t="s">
        <v>304</v>
      </c>
      <c r="P1452" s="1951">
        <f>IFERROR(VLOOKUP(F1452,[1]Trainingsarten!$A$9:$N$84,12,FALSE),"")</f>
        <v>228.8</v>
      </c>
      <c r="Q1452" s="1952" t="s">
        <v>14</v>
      </c>
      <c r="R1452" s="1953">
        <f>IFERROR(VLOOKUP(F1452,[1]Trainingsarten!$A$9:$N$84,14,FALSE),"")</f>
        <v>247</v>
      </c>
      <c r="S1452" s="1877">
        <f>IFERROR(L1452/J1452,"")</f>
        <v>1.5562913907284768</v>
      </c>
      <c r="T1452" s="1876">
        <f>T1451+(K1452-T1451)/7</f>
        <v>37.787513040396846</v>
      </c>
      <c r="U1452" s="1876">
        <f>U1451+(K1452-U1451)/42</f>
        <v>24.237960136698547</v>
      </c>
      <c r="V1452" s="1876">
        <f t="shared" si="84"/>
        <v>-8.4432938542514684</v>
      </c>
      <c r="W1452" s="1954">
        <f t="shared" si="86"/>
        <v>1.5590219980262696</v>
      </c>
    </row>
    <row r="1453" spans="2:23" ht="15" x14ac:dyDescent="0.2">
      <c r="B1453" s="1957" t="s">
        <v>20</v>
      </c>
      <c r="C1453" s="1944">
        <v>44541</v>
      </c>
      <c r="D1453" s="1876">
        <v>134</v>
      </c>
      <c r="E1453" s="2189" t="s">
        <v>281</v>
      </c>
      <c r="F1453" s="2002" t="s">
        <v>276</v>
      </c>
      <c r="G1453" s="1945">
        <v>4.3912037037037034E-2</v>
      </c>
      <c r="H1453" s="1946">
        <v>10.6</v>
      </c>
      <c r="I1453" s="1947">
        <f t="shared" si="85"/>
        <v>4.1426450034940596E-3</v>
      </c>
      <c r="J1453" s="1948">
        <v>136</v>
      </c>
      <c r="K1453" s="1949">
        <v>65</v>
      </c>
      <c r="L1453" s="1950">
        <v>197</v>
      </c>
      <c r="M1453" s="1948">
        <v>36</v>
      </c>
      <c r="N1453" s="1816">
        <f>IFERROR((L1453/67)/(1/(I1453*24)/3.6),"")</f>
        <v>1.0524049563503237</v>
      </c>
      <c r="O1453" s="2402" t="s">
        <v>303</v>
      </c>
      <c r="P1453" s="1951">
        <f>IFERROR(VLOOKUP(F1453,[1]Trainingsarten!$A$9:$N$84,12,FALSE),"")</f>
        <v>209</v>
      </c>
      <c r="Q1453" s="1952" t="s">
        <v>14</v>
      </c>
      <c r="R1453" s="1953">
        <f>IFERROR(VLOOKUP(F1453,[1]Trainingsarten!$A$9:$N$84,14,FALSE),"")</f>
        <v>228.8</v>
      </c>
      <c r="S1453" s="1877">
        <f>IFERROR(L1453/J1453,"")</f>
        <v>1.4485294117647058</v>
      </c>
      <c r="T1453" s="1876">
        <f>T1452+(K1453-T1452)/7</f>
        <v>41.675011177483007</v>
      </c>
      <c r="U1453" s="1876">
        <f>U1452+(K1453-U1452)/42</f>
        <v>25.208484895348583</v>
      </c>
      <c r="V1453" s="1876">
        <f t="shared" si="84"/>
        <v>-13.549552903698299</v>
      </c>
      <c r="W1453" s="1954">
        <f t="shared" si="86"/>
        <v>1.6532136441556944</v>
      </c>
    </row>
    <row r="1454" spans="2:23" ht="16" thickBot="1" x14ac:dyDescent="0.25">
      <c r="B1454" s="2004">
        <f>AVERAGE(W1448:W1454)</f>
        <v>1.5026387082208081</v>
      </c>
      <c r="C1454" s="1968">
        <v>44542</v>
      </c>
      <c r="D1454" s="1818"/>
      <c r="E1454" s="2180"/>
      <c r="F1454" s="1846"/>
      <c r="G1454" s="1969"/>
      <c r="H1454" s="1970" t="str">
        <f>IFERROR(VLOOKUP(F1454,[1]Trainingsarten!$A$9:$K$84,10,FALSE),"")</f>
        <v/>
      </c>
      <c r="I1454" s="1971" t="str">
        <f t="shared" si="85"/>
        <v/>
      </c>
      <c r="J1454" s="1862"/>
      <c r="K1454" s="1972" t="str">
        <f>IFERROR(VLOOKUP(F1454,[1]Trainingsarten!$A$9:$K$84,11,FALSE),"0")</f>
        <v>0</v>
      </c>
      <c r="L1454" s="1973"/>
      <c r="M1454" s="1862"/>
      <c r="N1454" s="1826" t="str">
        <f>IFERROR((L1454/67)/(1/(I1454*24)/3.6),"")</f>
        <v/>
      </c>
      <c r="O1454" s="2404"/>
      <c r="P1454" s="1974" t="str">
        <f>IFERROR(VLOOKUP(F1454,[1]Trainingsarten!$A$9:$N$84,12,FALSE),"")</f>
        <v/>
      </c>
      <c r="Q1454" s="1975" t="s">
        <v>14</v>
      </c>
      <c r="R1454" s="1976" t="str">
        <f>IFERROR(VLOOKUP(F1454,[1]Trainingsarten!$A$9:$N$84,14,FALSE),"")</f>
        <v/>
      </c>
      <c r="S1454" s="1827" t="str">
        <f>IFERROR(L1454/J1454,"")</f>
        <v/>
      </c>
      <c r="T1454" s="1818">
        <f>T1453+(K1454-T1453)/7</f>
        <v>35.721438152128293</v>
      </c>
      <c r="U1454" s="1818">
        <f>U1453+(K1454-U1453)/42</f>
        <v>24.60828287403076</v>
      </c>
      <c r="V1454" s="1818">
        <f t="shared" si="84"/>
        <v>-16.466526282134424</v>
      </c>
      <c r="W1454" s="1977">
        <f t="shared" si="86"/>
        <v>1.4516022241367073</v>
      </c>
    </row>
    <row r="1455" spans="2:23" ht="16" thickBot="1" x14ac:dyDescent="0.25">
      <c r="B1455" s="1742">
        <f>B1448+1</f>
        <v>50</v>
      </c>
      <c r="C1455" s="1935">
        <v>44543</v>
      </c>
      <c r="D1455" s="1744">
        <v>135</v>
      </c>
      <c r="E1455" s="2176" t="s">
        <v>33</v>
      </c>
      <c r="F1455" s="2001" t="s">
        <v>316</v>
      </c>
      <c r="G1455" s="1937">
        <v>2.7210648148148147E-2</v>
      </c>
      <c r="H1455" s="1938">
        <v>7.02</v>
      </c>
      <c r="I1455" s="1939">
        <f t="shared" si="85"/>
        <v>3.8761607048644086E-3</v>
      </c>
      <c r="J1455" s="1940">
        <v>138</v>
      </c>
      <c r="K1455" s="1941">
        <v>45</v>
      </c>
      <c r="L1455" s="1942">
        <v>210</v>
      </c>
      <c r="M1455" s="1940">
        <v>18</v>
      </c>
      <c r="N1455" s="1753">
        <f>IFERROR((L1455/67)/(1/(I1455*24)/3.6),"")</f>
        <v>1.0496874601352213</v>
      </c>
      <c r="O1455" s="2401" t="s">
        <v>295</v>
      </c>
      <c r="P1455" s="1754">
        <f>IFERROR(VLOOKUP(F1455,[1]Trainingsarten!$A$9:$N$84,12,FALSE),"")</f>
        <v>209</v>
      </c>
      <c r="Q1455" s="1755" t="s">
        <v>14</v>
      </c>
      <c r="R1455" s="1943">
        <f>IFERROR(VLOOKUP(F1455,[1]Trainingsarten!$A$9:$N$84,14,FALSE),"")</f>
        <v>228.8</v>
      </c>
      <c r="S1455" s="1756">
        <f>IFERROR(L1455/J1455,"")</f>
        <v>1.5217391304347827</v>
      </c>
      <c r="T1455" s="1744">
        <f>T1454+(K1455-T1454)/7</f>
        <v>37.04694698753854</v>
      </c>
      <c r="U1455" s="1744">
        <f>U1454+(K1455-U1454)/42</f>
        <v>25.093799948458599</v>
      </c>
      <c r="V1455" s="1744">
        <f t="shared" si="84"/>
        <v>-11.113155278097533</v>
      </c>
      <c r="W1455" s="1927">
        <f t="shared" si="86"/>
        <v>1.4763386598933244</v>
      </c>
    </row>
    <row r="1456" spans="2:23" ht="15" x14ac:dyDescent="0.2">
      <c r="B1456" s="1759" t="s">
        <v>19</v>
      </c>
      <c r="C1456" s="1944">
        <v>44544</v>
      </c>
      <c r="D1456" s="1876"/>
      <c r="E1456" s="2189"/>
      <c r="F1456" s="2002"/>
      <c r="G1456" s="1945"/>
      <c r="H1456" s="1946" t="str">
        <f>IFERROR(VLOOKUP(F1456,[1]Trainingsarten!$A$9:$K$84,10,FALSE),"")</f>
        <v/>
      </c>
      <c r="I1456" s="1947" t="str">
        <f t="shared" si="85"/>
        <v/>
      </c>
      <c r="J1456" s="1948"/>
      <c r="K1456" s="1949" t="str">
        <f>IFERROR(VLOOKUP(F1456,[1]Trainingsarten!$A$9:$K$84,11,FALSE),"0")</f>
        <v>0</v>
      </c>
      <c r="L1456" s="1950"/>
      <c r="M1456" s="1948"/>
      <c r="N1456" s="1816" t="str">
        <f>IFERROR((L1456/67)/(1/(I1456*24)/3.6),"")</f>
        <v/>
      </c>
      <c r="O1456" s="2402"/>
      <c r="P1456" s="1951" t="str">
        <f>IFERROR(VLOOKUP(F1456,[1]Trainingsarten!$A$9:$N$84,12,FALSE),"")</f>
        <v/>
      </c>
      <c r="Q1456" s="1952" t="s">
        <v>14</v>
      </c>
      <c r="R1456" s="1953" t="str">
        <f>IFERROR(VLOOKUP(F1456,[1]Trainingsarten!$A$9:$N$84,14,FALSE),"")</f>
        <v/>
      </c>
      <c r="S1456" s="1877" t="str">
        <f>IFERROR(L1456/J1456,"")</f>
        <v/>
      </c>
      <c r="T1456" s="1876">
        <f>T1455+(K1456-T1455)/7</f>
        <v>31.754525989318751</v>
      </c>
      <c r="U1456" s="1876">
        <f>U1455+(K1456-U1455)/42</f>
        <v>24.496328521114346</v>
      </c>
      <c r="V1456" s="1876">
        <f t="shared" si="84"/>
        <v>-11.953147039079941</v>
      </c>
      <c r="W1456" s="1954">
        <f t="shared" si="86"/>
        <v>1.2962973599063337</v>
      </c>
    </row>
    <row r="1457" spans="2:23" ht="16" thickBot="1" x14ac:dyDescent="0.25">
      <c r="B1457" s="24">
        <f>SUM(H1455:H1461)</f>
        <v>17.119999999999997</v>
      </c>
      <c r="C1457" s="1944">
        <v>44545</v>
      </c>
      <c r="D1457" s="1876">
        <v>136</v>
      </c>
      <c r="E1457" s="2189" t="s">
        <v>33</v>
      </c>
      <c r="F1457" s="2002" t="s">
        <v>276</v>
      </c>
      <c r="G1457" s="1945">
        <v>3.8206018518518521E-2</v>
      </c>
      <c r="H1457" s="1946">
        <v>10.1</v>
      </c>
      <c r="I1457" s="1947">
        <f t="shared" si="85"/>
        <v>3.782774110744408E-3</v>
      </c>
      <c r="J1457" s="1948">
        <v>140</v>
      </c>
      <c r="K1457" s="1949">
        <v>67</v>
      </c>
      <c r="L1457" s="1950">
        <v>214</v>
      </c>
      <c r="M1457" s="1948">
        <v>39</v>
      </c>
      <c r="N1457" s="1816">
        <f>IFERROR((L1457/67)/(1/(I1457*24)/3.6),"")</f>
        <v>1.0439101522092509</v>
      </c>
      <c r="O1457" s="2402" t="s">
        <v>295</v>
      </c>
      <c r="P1457" s="1951">
        <f>IFERROR(VLOOKUP(F1457,[1]Trainingsarten!$A$9:$N$84,12,FALSE),"")</f>
        <v>209</v>
      </c>
      <c r="Q1457" s="1952" t="s">
        <v>14</v>
      </c>
      <c r="R1457" s="1953">
        <f>IFERROR(VLOOKUP(F1457,[1]Trainingsarten!$A$9:$N$84,14,FALSE),"")</f>
        <v>228.8</v>
      </c>
      <c r="S1457" s="1877">
        <f>IFERROR(L1457/J1457,"")</f>
        <v>1.5285714285714285</v>
      </c>
      <c r="T1457" s="1876">
        <f>T1456+(K1457-T1456)/7</f>
        <v>36.789593705130358</v>
      </c>
      <c r="U1457" s="1876">
        <f>U1456+(K1457-U1456)/42</f>
        <v>25.508320699183052</v>
      </c>
      <c r="V1457" s="1876">
        <f t="shared" si="84"/>
        <v>-7.2581974682044041</v>
      </c>
      <c r="W1457" s="1954">
        <f t="shared" si="86"/>
        <v>1.4422585531594247</v>
      </c>
    </row>
    <row r="1458" spans="2:23" ht="15" x14ac:dyDescent="0.2">
      <c r="B1458" s="1955" t="s">
        <v>9</v>
      </c>
      <c r="C1458" s="1944">
        <v>44546</v>
      </c>
      <c r="D1458" s="1876"/>
      <c r="E1458" s="2189"/>
      <c r="F1458" s="2002"/>
      <c r="G1458" s="1945"/>
      <c r="H1458" s="1946" t="str">
        <f>IFERROR(VLOOKUP(F1458,[1]Trainingsarten!$A$9:$K$84,10,FALSE),"")</f>
        <v/>
      </c>
      <c r="I1458" s="1947" t="str">
        <f t="shared" si="85"/>
        <v/>
      </c>
      <c r="J1458" s="1948"/>
      <c r="K1458" s="1949" t="str">
        <f>IFERROR(VLOOKUP(F1458,[1]Trainingsarten!$A$9:$K$84,11,FALSE),"0")</f>
        <v>0</v>
      </c>
      <c r="L1458" s="1950"/>
      <c r="M1458" s="1948"/>
      <c r="N1458" s="1816" t="str">
        <f>IFERROR((L1458/67)/(1/(I1458*24)/3.6),"")</f>
        <v/>
      </c>
      <c r="O1458" s="2402"/>
      <c r="P1458" s="1951" t="str">
        <f>IFERROR(VLOOKUP(F1458,[1]Trainingsarten!$A$9:$N$84,12,FALSE),"")</f>
        <v/>
      </c>
      <c r="Q1458" s="1952" t="s">
        <v>14</v>
      </c>
      <c r="R1458" s="1953" t="str">
        <f>IFERROR(VLOOKUP(F1458,[1]Trainingsarten!$A$9:$N$84,14,FALSE),"")</f>
        <v/>
      </c>
      <c r="S1458" s="1877" t="str">
        <f>IFERROR(L1458/J1458,"")</f>
        <v/>
      </c>
      <c r="T1458" s="1876">
        <f>T1457+(K1458-T1457)/7</f>
        <v>31.533937461540305</v>
      </c>
      <c r="U1458" s="1876">
        <f>U1457+(K1458-U1457)/42</f>
        <v>24.900979730154884</v>
      </c>
      <c r="V1458" s="1876">
        <f t="shared" si="84"/>
        <v>-11.281273005947305</v>
      </c>
      <c r="W1458" s="1954">
        <f t="shared" si="86"/>
        <v>1.2663733637497387</v>
      </c>
    </row>
    <row r="1459" spans="2:23" ht="16" thickBot="1" x14ac:dyDescent="0.25">
      <c r="B1459" s="1956">
        <f>SUM(K1455:K1461)</f>
        <v>112</v>
      </c>
      <c r="C1459" s="1944">
        <v>44547</v>
      </c>
      <c r="D1459" s="1876"/>
      <c r="E1459" s="2189"/>
      <c r="F1459" s="2002"/>
      <c r="G1459" s="1945"/>
      <c r="H1459" s="1946"/>
      <c r="I1459" s="1947" t="str">
        <f t="shared" si="85"/>
        <v/>
      </c>
      <c r="J1459" s="1948"/>
      <c r="K1459" s="1949" t="str">
        <f>IFERROR(VLOOKUP(F1459,[1]Trainingsarten!$A$9:$K$84,11,FALSE),"0")</f>
        <v>0</v>
      </c>
      <c r="L1459" s="1950"/>
      <c r="M1459" s="1948"/>
      <c r="N1459" s="1816" t="str">
        <f>IFERROR((L1459/67)/(1/(I1459*24)/3.6),"")</f>
        <v/>
      </c>
      <c r="O1459" s="2402"/>
      <c r="P1459" s="1951" t="str">
        <f>IFERROR(VLOOKUP(F1459,[1]Trainingsarten!$A$9:$N$84,12,FALSE),"")</f>
        <v/>
      </c>
      <c r="Q1459" s="1952" t="s">
        <v>14</v>
      </c>
      <c r="R1459" s="1953" t="str">
        <f>IFERROR(VLOOKUP(F1459,[1]Trainingsarten!$A$9:$N$84,14,FALSE),"")</f>
        <v/>
      </c>
      <c r="S1459" s="1877" t="str">
        <f>IFERROR(L1459/J1459,"")</f>
        <v/>
      </c>
      <c r="T1459" s="1876">
        <f>T1458+(K1459-T1458)/7</f>
        <v>27.029089252748832</v>
      </c>
      <c r="U1459" s="1876">
        <f>U1458+(K1459-U1458)/42</f>
        <v>24.308099260389291</v>
      </c>
      <c r="V1459" s="1876">
        <f t="shared" si="84"/>
        <v>-6.6329577313854209</v>
      </c>
      <c r="W1459" s="1954">
        <f t="shared" si="86"/>
        <v>1.1119375876826976</v>
      </c>
    </row>
    <row r="1460" spans="2:23" ht="15" x14ac:dyDescent="0.2">
      <c r="B1460" s="1957" t="s">
        <v>20</v>
      </c>
      <c r="C1460" s="1944">
        <v>44548</v>
      </c>
      <c r="D1460" s="1876"/>
      <c r="E1460" s="2189"/>
      <c r="F1460" s="2002"/>
      <c r="G1460" s="1945"/>
      <c r="H1460" s="1946"/>
      <c r="I1460" s="1947" t="str">
        <f t="shared" si="85"/>
        <v/>
      </c>
      <c r="J1460" s="1948"/>
      <c r="K1460" s="1949" t="str">
        <f>IFERROR(VLOOKUP(F1460,[1]Trainingsarten!$A$9:$K$84,11,FALSE),"0")</f>
        <v>0</v>
      </c>
      <c r="L1460" s="1950"/>
      <c r="M1460" s="1948"/>
      <c r="N1460" s="1816" t="str">
        <f>IFERROR((L1460/67)/(1/(I1460*24)/3.6),"")</f>
        <v/>
      </c>
      <c r="O1460" s="2402"/>
      <c r="P1460" s="1951" t="str">
        <f>IFERROR(VLOOKUP(F1460,[1]Trainingsarten!$A$9:$N$84,12,FALSE),"")</f>
        <v/>
      </c>
      <c r="Q1460" s="1952" t="s">
        <v>14</v>
      </c>
      <c r="R1460" s="1953" t="str">
        <f>IFERROR(VLOOKUP(F1460,[1]Trainingsarten!$A$9:$N$84,14,FALSE),"")</f>
        <v/>
      </c>
      <c r="S1460" s="1877" t="str">
        <f>IFERROR(L1460/J1460,"")</f>
        <v/>
      </c>
      <c r="T1460" s="1876">
        <f>T1459+(K1460-T1459)/7</f>
        <v>23.167790788070427</v>
      </c>
      <c r="U1460" s="1876">
        <f>U1459+(K1460-U1459)/42</f>
        <v>23.729334992284784</v>
      </c>
      <c r="V1460" s="1876">
        <f t="shared" si="84"/>
        <v>-2.7209899923595415</v>
      </c>
      <c r="W1460" s="1954">
        <f t="shared" si="86"/>
        <v>0.97633544284334417</v>
      </c>
    </row>
    <row r="1461" spans="2:23" ht="16" thickBot="1" x14ac:dyDescent="0.25">
      <c r="B1461" s="2004">
        <f>AVERAGE(W1455:W1461)</f>
        <v>1.2038301588814975</v>
      </c>
      <c r="C1461" s="1968">
        <v>44549</v>
      </c>
      <c r="D1461" s="1818"/>
      <c r="E1461" s="2180"/>
      <c r="F1461" s="1846"/>
      <c r="G1461" s="1969"/>
      <c r="H1461" s="1970"/>
      <c r="I1461" s="1971" t="str">
        <f t="shared" si="85"/>
        <v/>
      </c>
      <c r="J1461" s="1862"/>
      <c r="K1461" s="1972" t="str">
        <f>IFERROR(VLOOKUP(F1461,[1]Trainingsarten!$A$9:$K$84,11,FALSE),"0")</f>
        <v>0</v>
      </c>
      <c r="L1461" s="1973"/>
      <c r="M1461" s="1862"/>
      <c r="N1461" s="1826" t="str">
        <f>IFERROR((L1461/67)/(1/(I1461*24)/3.6),"")</f>
        <v/>
      </c>
      <c r="O1461" s="2404"/>
      <c r="P1461" s="1974" t="str">
        <f>IFERROR(VLOOKUP(F1461,[1]Trainingsarten!$A$9:$N$84,12,FALSE),"")</f>
        <v/>
      </c>
      <c r="Q1461" s="1975" t="s">
        <v>14</v>
      </c>
      <c r="R1461" s="1976" t="str">
        <f>IFERROR(VLOOKUP(F1461,[1]Trainingsarten!$A$9:$N$84,14,FALSE),"")</f>
        <v/>
      </c>
      <c r="S1461" s="1827" t="str">
        <f>IFERROR(L1461/J1461,"")</f>
        <v/>
      </c>
      <c r="T1461" s="1818">
        <f>T1460+(K1461-T1460)/7</f>
        <v>19.858106389774651</v>
      </c>
      <c r="U1461" s="1818">
        <f>U1460+(K1461-U1460)/42</f>
        <v>23.164350825801812</v>
      </c>
      <c r="V1461" s="1818">
        <f t="shared" si="84"/>
        <v>0.56154420421435702</v>
      </c>
      <c r="W1461" s="1977">
        <f t="shared" si="86"/>
        <v>0.85727014493561926</v>
      </c>
    </row>
    <row r="1462" spans="2:23" ht="16" thickBot="1" x14ac:dyDescent="0.25">
      <c r="B1462" s="1742">
        <f>B1455+1</f>
        <v>51</v>
      </c>
      <c r="C1462" s="1935">
        <v>44550</v>
      </c>
      <c r="D1462" s="1744"/>
      <c r="E1462" s="2176"/>
      <c r="F1462" s="2001"/>
      <c r="G1462" s="1937"/>
      <c r="H1462" s="1938"/>
      <c r="I1462" s="1939" t="str">
        <f t="shared" si="85"/>
        <v/>
      </c>
      <c r="J1462" s="1940"/>
      <c r="K1462" s="1941" t="str">
        <f>IFERROR(VLOOKUP(F1462,[1]Trainingsarten!$A$9:$K$84,11,FALSE),"0")</f>
        <v>0</v>
      </c>
      <c r="L1462" s="1942"/>
      <c r="M1462" s="1940"/>
      <c r="N1462" s="1753" t="str">
        <f>IFERROR((L1462/67)/(1/(I1462*24)/3.6),"")</f>
        <v/>
      </c>
      <c r="O1462" s="2401"/>
      <c r="P1462" s="1754" t="str">
        <f>IFERROR(VLOOKUP(F1462,[1]Trainingsarten!$A$9:$N$84,12,FALSE),"")</f>
        <v/>
      </c>
      <c r="Q1462" s="1755" t="s">
        <v>14</v>
      </c>
      <c r="R1462" s="1943" t="str">
        <f>IFERROR(VLOOKUP(F1462,[1]Trainingsarten!$A$9:$N$84,14,FALSE),"")</f>
        <v/>
      </c>
      <c r="S1462" s="1756" t="str">
        <f>IFERROR(L1462/J1462,"")</f>
        <v/>
      </c>
      <c r="T1462" s="1744">
        <f>T1461+(K1462-T1461)/7</f>
        <v>17.021234048378272</v>
      </c>
      <c r="U1462" s="1744">
        <f>U1461+(K1462-U1461)/42</f>
        <v>22.61281866328272</v>
      </c>
      <c r="V1462" s="1744">
        <f t="shared" si="84"/>
        <v>3.3062444360271606</v>
      </c>
      <c r="W1462" s="1927">
        <f t="shared" si="86"/>
        <v>0.75272500530932429</v>
      </c>
    </row>
    <row r="1463" spans="2:23" ht="15" x14ac:dyDescent="0.2">
      <c r="B1463" s="1759" t="s">
        <v>19</v>
      </c>
      <c r="C1463" s="1944">
        <v>44551</v>
      </c>
      <c r="D1463" s="1876"/>
      <c r="E1463" s="2189"/>
      <c r="F1463" s="2002"/>
      <c r="G1463" s="1945"/>
      <c r="H1463" s="1946"/>
      <c r="I1463" s="1947" t="str">
        <f t="shared" si="85"/>
        <v/>
      </c>
      <c r="J1463" s="1948"/>
      <c r="K1463" s="1949" t="str">
        <f>IFERROR(VLOOKUP(F1463,[1]Trainingsarten!$A$9:$K$84,11,FALSE),"0")</f>
        <v>0</v>
      </c>
      <c r="L1463" s="1950"/>
      <c r="M1463" s="1948"/>
      <c r="N1463" s="1816" t="str">
        <f>IFERROR((L1463/67)/(1/(I1463*24)/3.6),"")</f>
        <v/>
      </c>
      <c r="O1463" s="2402"/>
      <c r="P1463" s="1951" t="str">
        <f>IFERROR(VLOOKUP(F1463,[1]Trainingsarten!$A$9:$N$84,12,FALSE),"")</f>
        <v/>
      </c>
      <c r="Q1463" s="1952" t="s">
        <v>14</v>
      </c>
      <c r="R1463" s="1953" t="str">
        <f>IFERROR(VLOOKUP(F1463,[1]Trainingsarten!$A$9:$N$84,14,FALSE),"")</f>
        <v/>
      </c>
      <c r="S1463" s="1877" t="str">
        <f>IFERROR(L1463/J1463,"")</f>
        <v/>
      </c>
      <c r="T1463" s="1876">
        <f>T1462+(K1463-T1462)/7</f>
        <v>14.589629184324233</v>
      </c>
      <c r="U1463" s="1876">
        <f>U1462+(K1463-U1462)/42</f>
        <v>22.074418218918847</v>
      </c>
      <c r="V1463" s="1876">
        <f t="shared" si="84"/>
        <v>5.5915846149044484</v>
      </c>
      <c r="W1463" s="1954">
        <f t="shared" si="86"/>
        <v>0.66092927295452852</v>
      </c>
    </row>
    <row r="1464" spans="2:23" ht="16" thickBot="1" x14ac:dyDescent="0.25">
      <c r="B1464" s="24">
        <f>SUM(H1462:H1468)</f>
        <v>0</v>
      </c>
      <c r="C1464" s="1944">
        <v>44552</v>
      </c>
      <c r="D1464" s="1876"/>
      <c r="E1464" s="2189"/>
      <c r="F1464" s="2002"/>
      <c r="G1464" s="1945"/>
      <c r="H1464" s="1946"/>
      <c r="I1464" s="1947" t="str">
        <f t="shared" si="85"/>
        <v/>
      </c>
      <c r="J1464" s="1948"/>
      <c r="K1464" s="1949" t="str">
        <f>IFERROR(VLOOKUP(F1464,[1]Trainingsarten!$A$9:$K$84,11,FALSE),"0")</f>
        <v>0</v>
      </c>
      <c r="L1464" s="1950"/>
      <c r="M1464" s="1948"/>
      <c r="N1464" s="1816" t="str">
        <f>IFERROR((L1464/67)/(1/(I1464*24)/3.6),"")</f>
        <v/>
      </c>
      <c r="O1464" s="2402"/>
      <c r="P1464" s="1951" t="str">
        <f>IFERROR(VLOOKUP(F1464,[1]Trainingsarten!$A$9:$N$84,12,FALSE),"")</f>
        <v/>
      </c>
      <c r="Q1464" s="1952" t="s">
        <v>14</v>
      </c>
      <c r="R1464" s="1953" t="str">
        <f>IFERROR(VLOOKUP(F1464,[1]Trainingsarten!$A$9:$N$84,14,FALSE),"")</f>
        <v/>
      </c>
      <c r="S1464" s="1877" t="str">
        <f>IFERROR(L1464/J1464,"")</f>
        <v/>
      </c>
      <c r="T1464" s="1876">
        <f>T1463+(K1464-T1463)/7</f>
        <v>12.505396443706484</v>
      </c>
      <c r="U1464" s="1876">
        <f>U1463+(K1464-U1463)/42</f>
        <v>21.548836832754112</v>
      </c>
      <c r="V1464" s="1876">
        <f t="shared" si="84"/>
        <v>7.4847890345946144</v>
      </c>
      <c r="W1464" s="1954">
        <f t="shared" si="86"/>
        <v>0.58032814210641526</v>
      </c>
    </row>
    <row r="1465" spans="2:23" ht="15" x14ac:dyDescent="0.2">
      <c r="B1465" s="1955" t="s">
        <v>9</v>
      </c>
      <c r="C1465" s="1944">
        <v>44553</v>
      </c>
      <c r="D1465" s="1876"/>
      <c r="E1465" s="2189"/>
      <c r="F1465" s="2002"/>
      <c r="G1465" s="1945"/>
      <c r="H1465" s="1946"/>
      <c r="I1465" s="1947" t="str">
        <f t="shared" si="85"/>
        <v/>
      </c>
      <c r="J1465" s="1948"/>
      <c r="K1465" s="1949" t="str">
        <f>IFERROR(VLOOKUP(F1465,[1]Trainingsarten!$A$9:$K$84,11,FALSE),"0")</f>
        <v>0</v>
      </c>
      <c r="L1465" s="1950"/>
      <c r="M1465" s="1948"/>
      <c r="N1465" s="1816" t="str">
        <f>IFERROR((L1465/67)/(1/(I1465*24)/3.6),"")</f>
        <v/>
      </c>
      <c r="O1465" s="2402"/>
      <c r="P1465" s="1951" t="str">
        <f>IFERROR(VLOOKUP(F1465,[1]Trainingsarten!$A$9:$N$84,12,FALSE),"")</f>
        <v/>
      </c>
      <c r="Q1465" s="1952" t="s">
        <v>14</v>
      </c>
      <c r="R1465" s="1953" t="str">
        <f>IFERROR(VLOOKUP(F1465,[1]Trainingsarten!$A$9:$N$84,14,FALSE),"")</f>
        <v/>
      </c>
      <c r="S1465" s="1877" t="str">
        <f>IFERROR(L1465/J1465,"")</f>
        <v/>
      </c>
      <c r="T1465" s="1876">
        <f>T1464+(K1465-T1464)/7</f>
        <v>10.7189112374627</v>
      </c>
      <c r="U1465" s="1876">
        <f>U1464+(K1465-U1464)/42</f>
        <v>21.035769289117109</v>
      </c>
      <c r="V1465" s="1876">
        <f t="shared" si="84"/>
        <v>9.0434403890476283</v>
      </c>
      <c r="W1465" s="1954">
        <f t="shared" si="86"/>
        <v>0.50955641745929148</v>
      </c>
    </row>
    <row r="1466" spans="2:23" ht="16" thickBot="1" x14ac:dyDescent="0.25">
      <c r="B1466" s="1956">
        <f>SUM(K1462:K1468)</f>
        <v>0</v>
      </c>
      <c r="C1466" s="1944">
        <v>44554</v>
      </c>
      <c r="D1466" s="1876"/>
      <c r="E1466" s="2189"/>
      <c r="F1466" s="2002"/>
      <c r="G1466" s="1945"/>
      <c r="H1466" s="1946" t="str">
        <f>IFERROR(VLOOKUP(F1466,[1]Trainingsarten!$A$9:$K$84,10,FALSE),"")</f>
        <v/>
      </c>
      <c r="I1466" s="1947" t="str">
        <f t="shared" si="85"/>
        <v/>
      </c>
      <c r="J1466" s="1948"/>
      <c r="K1466" s="1949" t="str">
        <f>IFERROR(VLOOKUP(F1466,[1]Trainingsarten!$A$9:$K$84,11,FALSE),"0")</f>
        <v>0</v>
      </c>
      <c r="L1466" s="1950"/>
      <c r="M1466" s="1948"/>
      <c r="N1466" s="1816" t="str">
        <f>IFERROR((L1466/67)/(1/(I1466*24)/3.6),"")</f>
        <v/>
      </c>
      <c r="O1466" s="2402"/>
      <c r="P1466" s="1951" t="str">
        <f>IFERROR(VLOOKUP(F1466,[1]Trainingsarten!$A$9:$N$84,12,FALSE),"")</f>
        <v/>
      </c>
      <c r="Q1466" s="1952" t="s">
        <v>14</v>
      </c>
      <c r="R1466" s="1953" t="str">
        <f>IFERROR(VLOOKUP(F1466,[1]Trainingsarten!$A$9:$N$84,14,FALSE),"")</f>
        <v/>
      </c>
      <c r="S1466" s="1877" t="str">
        <f>IFERROR(L1466/J1466,"")</f>
        <v/>
      </c>
      <c r="T1466" s="1876">
        <f>T1465+(K1466-T1465)/7</f>
        <v>9.187638203539457</v>
      </c>
      <c r="U1466" s="1876">
        <f>U1465+(K1466-U1465)/42</f>
        <v>20.534917639376225</v>
      </c>
      <c r="V1466" s="1876">
        <f t="shared" ref="V1466:V1529" si="87">U1465-T1465</f>
        <v>10.316858051654409</v>
      </c>
      <c r="W1466" s="1954">
        <f t="shared" si="86"/>
        <v>0.44741539093986565</v>
      </c>
    </row>
    <row r="1467" spans="2:23" ht="15" x14ac:dyDescent="0.2">
      <c r="B1467" s="1957" t="s">
        <v>20</v>
      </c>
      <c r="C1467" s="1944">
        <v>44555</v>
      </c>
      <c r="D1467" s="1876"/>
      <c r="E1467" s="2189"/>
      <c r="F1467" s="2002"/>
      <c r="G1467" s="1945"/>
      <c r="H1467" s="1946" t="str">
        <f>IFERROR(VLOOKUP(F1467,[1]Trainingsarten!$A$9:$K$84,10,FALSE),"")</f>
        <v/>
      </c>
      <c r="I1467" s="1947" t="str">
        <f t="shared" si="85"/>
        <v/>
      </c>
      <c r="J1467" s="1948"/>
      <c r="K1467" s="1949" t="str">
        <f>IFERROR(VLOOKUP(F1467,[1]Trainingsarten!$A$9:$K$84,11,FALSE),"0")</f>
        <v>0</v>
      </c>
      <c r="L1467" s="1950"/>
      <c r="M1467" s="1948"/>
      <c r="N1467" s="1816" t="str">
        <f>IFERROR((L1467/67)/(1/(I1467*24)/3.6),"")</f>
        <v/>
      </c>
      <c r="O1467" s="2402"/>
      <c r="P1467" s="1951" t="str">
        <f>IFERROR(VLOOKUP(F1467,[1]Trainingsarten!$A$9:$N$84,12,FALSE),"")</f>
        <v/>
      </c>
      <c r="Q1467" s="1952" t="s">
        <v>14</v>
      </c>
      <c r="R1467" s="1953" t="str">
        <f>IFERROR(VLOOKUP(F1467,[1]Trainingsarten!$A$9:$N$84,14,FALSE),"")</f>
        <v/>
      </c>
      <c r="S1467" s="1877" t="str">
        <f>IFERROR(L1467/J1467,"")</f>
        <v/>
      </c>
      <c r="T1467" s="1876">
        <f>T1466+(K1467-T1466)/7</f>
        <v>7.8751184601766777</v>
      </c>
      <c r="U1467" s="1876">
        <f>U1466+(K1467-U1466)/42</f>
        <v>20.045991028914887</v>
      </c>
      <c r="V1467" s="1876">
        <f t="shared" si="87"/>
        <v>11.347279435836768</v>
      </c>
      <c r="W1467" s="1954">
        <f t="shared" si="86"/>
        <v>0.39285253838622353</v>
      </c>
    </row>
    <row r="1468" spans="2:23" ht="16" thickBot="1" x14ac:dyDescent="0.25">
      <c r="B1468" s="2004">
        <f>AVERAGE(W1462:W1468)</f>
        <v>0.52696435134245867</v>
      </c>
      <c r="C1468" s="1968">
        <v>44556</v>
      </c>
      <c r="D1468" s="1818"/>
      <c r="E1468" s="2180"/>
      <c r="F1468" s="1846"/>
      <c r="G1468" s="1969"/>
      <c r="H1468" s="1970" t="str">
        <f>IFERROR(VLOOKUP(F1468,[1]Trainingsarten!$A$9:$K$84,10,FALSE),"")</f>
        <v/>
      </c>
      <c r="I1468" s="1971" t="str">
        <f t="shared" si="85"/>
        <v/>
      </c>
      <c r="J1468" s="1862"/>
      <c r="K1468" s="1972" t="str">
        <f>IFERROR(VLOOKUP(F1468,[1]Trainingsarten!$A$9:$K$84,11,FALSE),"0")</f>
        <v>0</v>
      </c>
      <c r="L1468" s="1973"/>
      <c r="M1468" s="1862"/>
      <c r="N1468" s="1826" t="str">
        <f>IFERROR((L1468/67)/(1/(I1468*24)/3.6),"")</f>
        <v/>
      </c>
      <c r="O1468" s="2404"/>
      <c r="P1468" s="1974" t="str">
        <f>IFERROR(VLOOKUP(F1468,[1]Trainingsarten!$A$9:$N$84,12,FALSE),"")</f>
        <v/>
      </c>
      <c r="Q1468" s="1975" t="s">
        <v>14</v>
      </c>
      <c r="R1468" s="1976" t="str">
        <f>IFERROR(VLOOKUP(F1468,[1]Trainingsarten!$A$9:$N$84,14,FALSE),"")</f>
        <v/>
      </c>
      <c r="S1468" s="1827" t="str">
        <f>IFERROR(L1468/J1468,"")</f>
        <v/>
      </c>
      <c r="T1468" s="1818">
        <f>T1467+(K1468-T1467)/7</f>
        <v>6.7501015372942952</v>
      </c>
      <c r="U1468" s="1818">
        <f>U1467+(K1468-U1467)/42</f>
        <v>19.568705528226438</v>
      </c>
      <c r="V1468" s="1818">
        <f t="shared" si="87"/>
        <v>12.17087256873821</v>
      </c>
      <c r="W1468" s="1977">
        <f t="shared" si="86"/>
        <v>0.34494369224156207</v>
      </c>
    </row>
    <row r="1469" spans="2:23" ht="16" thickBot="1" x14ac:dyDescent="0.25">
      <c r="B1469" s="1742">
        <v>52</v>
      </c>
      <c r="C1469" s="1935">
        <v>44557</v>
      </c>
      <c r="D1469" s="1744"/>
      <c r="E1469" s="2176"/>
      <c r="F1469" s="1988"/>
      <c r="G1469" s="1937"/>
      <c r="H1469" s="1938" t="str">
        <f>IFERROR(VLOOKUP(F1469,[1]Trainingsarten!$A$9:$K$84,10,FALSE),"")</f>
        <v/>
      </c>
      <c r="I1469" s="1939" t="str">
        <f t="shared" si="85"/>
        <v/>
      </c>
      <c r="J1469" s="1940"/>
      <c r="K1469" s="1941" t="str">
        <f>IFERROR(VLOOKUP(F1469,[1]Trainingsarten!$A$9:$K$84,11,FALSE),"0")</f>
        <v>0</v>
      </c>
      <c r="L1469" s="1942"/>
      <c r="M1469" s="1940"/>
      <c r="N1469" s="1753" t="str">
        <f>IFERROR((L1469/67)/(1/(I1469*24)/3.6),"")</f>
        <v/>
      </c>
      <c r="O1469" s="2401"/>
      <c r="P1469" s="1754" t="str">
        <f>IFERROR(VLOOKUP(F1469,[1]Trainingsarten!$A$9:$N$84,12,FALSE),"")</f>
        <v/>
      </c>
      <c r="Q1469" s="1755" t="s">
        <v>14</v>
      </c>
      <c r="R1469" s="1943" t="str">
        <f>IFERROR(VLOOKUP(F1469,[1]Trainingsarten!$A$9:$N$84,14,FALSE),"")</f>
        <v/>
      </c>
      <c r="S1469" s="1756" t="str">
        <f>IFERROR(L1469/J1469,"")</f>
        <v/>
      </c>
      <c r="T1469" s="1744">
        <f>T1468+(K1469-T1468)/7</f>
        <v>5.7858013176808241</v>
      </c>
      <c r="U1469" s="1744">
        <f>U1468+(K1469-U1468)/42</f>
        <v>19.102783968030572</v>
      </c>
      <c r="V1469" s="1744">
        <f t="shared" si="87"/>
        <v>12.818603990932143</v>
      </c>
      <c r="W1469" s="1927">
        <f t="shared" si="86"/>
        <v>0.30287738830966421</v>
      </c>
    </row>
    <row r="1470" spans="2:23" ht="15" x14ac:dyDescent="0.2">
      <c r="B1470" s="1759" t="s">
        <v>19</v>
      </c>
      <c r="C1470" s="1944">
        <v>44558</v>
      </c>
      <c r="D1470" s="1876"/>
      <c r="E1470" s="2189"/>
      <c r="F1470" s="1986"/>
      <c r="G1470" s="1945"/>
      <c r="H1470" s="1946" t="str">
        <f>IFERROR(VLOOKUP(F1470,[1]Trainingsarten!$A$9:$K$84,10,FALSE),"")</f>
        <v/>
      </c>
      <c r="I1470" s="1947" t="str">
        <f t="shared" si="85"/>
        <v/>
      </c>
      <c r="J1470" s="1948"/>
      <c r="K1470" s="1949" t="str">
        <f>IFERROR(VLOOKUP(F1470,[1]Trainingsarten!$A$9:$K$84,11,FALSE),"0")</f>
        <v>0</v>
      </c>
      <c r="L1470" s="1950"/>
      <c r="M1470" s="1948"/>
      <c r="N1470" s="1816" t="str">
        <f>IFERROR((L1470/67)/(1/(I1470*24)/3.6),"")</f>
        <v/>
      </c>
      <c r="O1470" s="2402"/>
      <c r="P1470" s="1951" t="str">
        <f>IFERROR(VLOOKUP(F1470,[1]Trainingsarten!$A$9:$N$84,12,FALSE),"")</f>
        <v/>
      </c>
      <c r="Q1470" s="1952" t="s">
        <v>14</v>
      </c>
      <c r="R1470" s="1953" t="str">
        <f>IFERROR(VLOOKUP(F1470,[1]Trainingsarten!$A$9:$N$84,14,FALSE),"")</f>
        <v/>
      </c>
      <c r="S1470" s="1877" t="str">
        <f>IFERROR(L1470/J1470,"")</f>
        <v/>
      </c>
      <c r="T1470" s="1876">
        <f>T1469+(K1470-T1469)/7</f>
        <v>4.9592582722978493</v>
      </c>
      <c r="U1470" s="1876">
        <f>U1469+(K1470-U1469)/42</f>
        <v>18.647955778315559</v>
      </c>
      <c r="V1470" s="1876">
        <f t="shared" si="87"/>
        <v>13.316982650349747</v>
      </c>
      <c r="W1470" s="1954">
        <f t="shared" si="86"/>
        <v>0.26594112144263199</v>
      </c>
    </row>
    <row r="1471" spans="2:23" ht="16" thickBot="1" x14ac:dyDescent="0.25">
      <c r="B1471" s="24">
        <f>SUM(H1469:H1475)</f>
        <v>27.999999999999996</v>
      </c>
      <c r="C1471" s="1944">
        <v>44559</v>
      </c>
      <c r="D1471" s="1876">
        <v>137</v>
      </c>
      <c r="E1471" s="2189" t="s">
        <v>33</v>
      </c>
      <c r="F1471" s="1986" t="s">
        <v>316</v>
      </c>
      <c r="G1471" s="1945">
        <v>2.7534722222222221E-2</v>
      </c>
      <c r="H1471" s="1946">
        <v>7.1</v>
      </c>
      <c r="I1471" s="1947">
        <f t="shared" si="85"/>
        <v>3.8781298904538341E-3</v>
      </c>
      <c r="J1471" s="1948">
        <v>149</v>
      </c>
      <c r="K1471" s="1949">
        <v>46</v>
      </c>
      <c r="L1471" s="1950">
        <v>210</v>
      </c>
      <c r="M1471" s="1948">
        <v>21</v>
      </c>
      <c r="N1471" s="1816">
        <f>IFERROR((L1471/67)/(1/(I1471*24)/3.6),"")</f>
        <v>1.0502207273491697</v>
      </c>
      <c r="O1471" s="2402" t="s">
        <v>322</v>
      </c>
      <c r="P1471" s="1951">
        <f>IFERROR(VLOOKUP(F1471,[1]Trainingsarten!$A$9:$N$84,12,FALSE),"")</f>
        <v>209</v>
      </c>
      <c r="Q1471" s="1952" t="s">
        <v>14</v>
      </c>
      <c r="R1471" s="1953">
        <f>IFERROR(VLOOKUP(F1471,[1]Trainingsarten!$A$9:$N$84,14,FALSE),"")</f>
        <v>228.8</v>
      </c>
      <c r="S1471" s="1877">
        <f>IFERROR(L1471/J1471,"")</f>
        <v>1.4093959731543624</v>
      </c>
      <c r="T1471" s="1876">
        <f>T1470+(K1471-T1470)/7</f>
        <v>10.8222213762553</v>
      </c>
      <c r="U1471" s="1876">
        <f>U1470+(K1471-U1470)/42</f>
        <v>19.299194926450902</v>
      </c>
      <c r="V1471" s="1876">
        <f t="shared" si="87"/>
        <v>13.688697506017711</v>
      </c>
      <c r="W1471" s="1954">
        <f t="shared" si="86"/>
        <v>0.56076025023316833</v>
      </c>
    </row>
    <row r="1472" spans="2:23" ht="15" x14ac:dyDescent="0.2">
      <c r="B1472" s="1955" t="s">
        <v>9</v>
      </c>
      <c r="C1472" s="1944">
        <v>44560</v>
      </c>
      <c r="D1472" s="1876"/>
      <c r="E1472" s="2189"/>
      <c r="F1472" s="1986"/>
      <c r="G1472" s="1945"/>
      <c r="H1472" s="1946" t="str">
        <f>IFERROR(VLOOKUP(F1472,[1]Trainingsarten!$A$9:$K$84,10,FALSE),"")</f>
        <v/>
      </c>
      <c r="I1472" s="1947" t="str">
        <f t="shared" si="85"/>
        <v/>
      </c>
      <c r="J1472" s="1948"/>
      <c r="K1472" s="1949" t="str">
        <f>IFERROR(VLOOKUP(F1472,[1]Trainingsarten!$A$9:$K$84,11,FALSE),"0")</f>
        <v>0</v>
      </c>
      <c r="L1472" s="1950"/>
      <c r="M1472" s="1948"/>
      <c r="N1472" s="1816" t="str">
        <f>IFERROR((L1472/67)/(1/(I1472*24)/3.6),"")</f>
        <v/>
      </c>
      <c r="O1472" s="2402"/>
      <c r="P1472" s="1951" t="str">
        <f>IFERROR(VLOOKUP(F1472,[1]Trainingsarten!$A$9:$N$84,12,FALSE),"")</f>
        <v/>
      </c>
      <c r="Q1472" s="1952" t="s">
        <v>14</v>
      </c>
      <c r="R1472" s="1953" t="str">
        <f>IFERROR(VLOOKUP(F1472,[1]Trainingsarten!$A$9:$N$84,14,FALSE),"")</f>
        <v/>
      </c>
      <c r="S1472" s="1877" t="str">
        <f>IFERROR(L1472/J1472,"")</f>
        <v/>
      </c>
      <c r="T1472" s="1876">
        <f>T1471+(K1472-T1471)/7</f>
        <v>9.2761897510759717</v>
      </c>
      <c r="U1472" s="1876">
        <f>U1471+(K1472-U1471)/42</f>
        <v>18.839690285344929</v>
      </c>
      <c r="V1472" s="1876">
        <f t="shared" si="87"/>
        <v>8.4769735501956021</v>
      </c>
      <c r="W1472" s="1954">
        <f t="shared" si="86"/>
        <v>0.49237485386326973</v>
      </c>
    </row>
    <row r="1473" spans="2:23" ht="16" thickBot="1" x14ac:dyDescent="0.25">
      <c r="B1473" s="1956">
        <f>SUM(K1469:K1475)</f>
        <v>189</v>
      </c>
      <c r="C1473" s="2005">
        <v>44561</v>
      </c>
      <c r="D1473" s="1794">
        <v>138</v>
      </c>
      <c r="E1473" s="2179" t="s">
        <v>33</v>
      </c>
      <c r="F1473" s="2006" t="s">
        <v>321</v>
      </c>
      <c r="G1473" s="2007">
        <v>3.5914351851851857E-2</v>
      </c>
      <c r="H1473" s="2008">
        <v>10.199999999999999</v>
      </c>
      <c r="I1473" s="2009">
        <f t="shared" si="85"/>
        <v>3.5210148874364566E-3</v>
      </c>
      <c r="J1473" s="2010">
        <v>155</v>
      </c>
      <c r="K1473" s="2011">
        <v>72</v>
      </c>
      <c r="L1473" s="2012">
        <v>228</v>
      </c>
      <c r="M1473" s="2010">
        <v>31</v>
      </c>
      <c r="N1473" s="1802">
        <f>IFERROR((L1473/67)/(1/(I1473*24)/3.6),"")</f>
        <v>1.035241439859526</v>
      </c>
      <c r="O1473" s="2406" t="s">
        <v>280</v>
      </c>
      <c r="P1473" s="2013">
        <f>IFERROR(VLOOKUP(F1473,[1]Trainingsarten!$A$9:$N$84,12,FALSE),"")</f>
        <v>228.8</v>
      </c>
      <c r="Q1473" s="2014" t="s">
        <v>14</v>
      </c>
      <c r="R1473" s="2015">
        <f>IFERROR(VLOOKUP(F1473,[1]Trainingsarten!$A$9:$N$84,14,FALSE),"")</f>
        <v>247</v>
      </c>
      <c r="S1473" s="1805">
        <f>IFERROR(L1473/J1473,"")</f>
        <v>1.4709677419354839</v>
      </c>
      <c r="T1473" s="1794">
        <f>T1472+(K1473-T1472)/7</f>
        <v>18.236734072350835</v>
      </c>
      <c r="U1473" s="1794">
        <f>U1472+(K1473-U1472)/42</f>
        <v>20.105411945217668</v>
      </c>
      <c r="V1473" s="1794">
        <f t="shared" si="87"/>
        <v>9.5635005342689574</v>
      </c>
      <c r="W1473" s="2016">
        <f t="shared" si="86"/>
        <v>0.90705597687038075</v>
      </c>
    </row>
    <row r="1474" spans="2:23" ht="16" thickTop="1" x14ac:dyDescent="0.2">
      <c r="B1474" s="1957" t="s">
        <v>20</v>
      </c>
      <c r="C1474" s="1978">
        <v>44562</v>
      </c>
      <c r="D1474" s="50"/>
      <c r="E1474" s="2101"/>
      <c r="F1474" s="1985"/>
      <c r="G1474" s="1979"/>
      <c r="H1474" s="1980" t="str">
        <f>IFERROR(VLOOKUP(F1474,[1]Trainingsarten!$A$9:$K$84,10,FALSE),"")</f>
        <v/>
      </c>
      <c r="I1474" s="1981" t="str">
        <f t="shared" si="85"/>
        <v/>
      </c>
      <c r="J1474" s="506"/>
      <c r="K1474" s="1982" t="str">
        <f>IFERROR(VLOOKUP(F1474,[1]Trainingsarten!$A$9:$K$84,11,FALSE),"0")</f>
        <v>0</v>
      </c>
      <c r="L1474" s="1983"/>
      <c r="M1474" s="506"/>
      <c r="N1474" s="59" t="str">
        <f>IFERROR((L1474/67)/(1/(I1474*24)/3.6),"")</f>
        <v/>
      </c>
      <c r="O1474" s="2405"/>
      <c r="P1474" s="319" t="str">
        <f>IFERROR(VLOOKUP(F1474,[1]Trainingsarten!$A$9:$N$84,12,FALSE),"")</f>
        <v/>
      </c>
      <c r="Q1474" s="61" t="s">
        <v>14</v>
      </c>
      <c r="R1474" s="1984" t="str">
        <f>IFERROR(VLOOKUP(F1474,[1]Trainingsarten!$A$9:$N$84,14,FALSE),"")</f>
        <v/>
      </c>
      <c r="S1474" s="1898" t="str">
        <f>IFERROR(L1474/J1474,"")</f>
        <v/>
      </c>
      <c r="T1474" s="50">
        <f>T1473+(K1474-T1473)/7</f>
        <v>15.631486347729286</v>
      </c>
      <c r="U1474" s="50">
        <f>U1473+(K1474-U1473)/42</f>
        <v>19.626711660807722</v>
      </c>
      <c r="V1474" s="50">
        <f t="shared" si="87"/>
        <v>1.868677872866833</v>
      </c>
      <c r="W1474" s="322">
        <f t="shared" si="86"/>
        <v>0.79643939432521238</v>
      </c>
    </row>
    <row r="1475" spans="2:23" ht="16" thickBot="1" x14ac:dyDescent="0.25">
      <c r="B1475" s="2004">
        <f>AVERAGE(W1469:W1475)</f>
        <v>0.6363618703502506</v>
      </c>
      <c r="C1475" s="1968">
        <v>44563</v>
      </c>
      <c r="D1475" s="1818">
        <v>1</v>
      </c>
      <c r="E1475" s="2180" t="s">
        <v>33</v>
      </c>
      <c r="F1475" s="1989" t="s">
        <v>276</v>
      </c>
      <c r="G1475" s="1969">
        <v>4.0960648148148149E-2</v>
      </c>
      <c r="H1475" s="1970">
        <v>10.7</v>
      </c>
      <c r="I1475" s="1971">
        <f t="shared" si="85"/>
        <v>3.8280979577708552E-3</v>
      </c>
      <c r="J1475" s="1862">
        <v>141</v>
      </c>
      <c r="K1475" s="1972">
        <v>71</v>
      </c>
      <c r="L1475" s="1973">
        <v>213</v>
      </c>
      <c r="M1475" s="1862">
        <v>38</v>
      </c>
      <c r="N1475" s="1826">
        <f>IFERROR((L1475/67)/(1/(I1475*24)/3.6),"")</f>
        <v>1.0514813781559493</v>
      </c>
      <c r="O1475" s="2404" t="s">
        <v>322</v>
      </c>
      <c r="P1475" s="1974">
        <f>IFERROR(VLOOKUP(F1475,[1]Trainingsarten!$A$9:$N$84,12,FALSE),"")</f>
        <v>209</v>
      </c>
      <c r="Q1475" s="1975" t="s">
        <v>14</v>
      </c>
      <c r="R1475" s="1976">
        <f>IFERROR(VLOOKUP(F1475,[1]Trainingsarten!$A$9:$N$84,14,FALSE),"")</f>
        <v>228.8</v>
      </c>
      <c r="S1475" s="1827">
        <f>IFERROR(L1475/J1475,"")</f>
        <v>1.5106382978723405</v>
      </c>
      <c r="T1475" s="1818">
        <f>T1474+(K1475-T1474)/7</f>
        <v>23.541274012339386</v>
      </c>
      <c r="U1475" s="1818">
        <f>U1474+(K1475-U1474)/42</f>
        <v>20.84988519269325</v>
      </c>
      <c r="V1475" s="1818">
        <f t="shared" si="87"/>
        <v>3.9952253130784356</v>
      </c>
      <c r="W1475" s="1977">
        <f t="shared" si="86"/>
        <v>1.1290841074074269</v>
      </c>
    </row>
    <row r="1476" spans="2:23" ht="16" thickBot="1" x14ac:dyDescent="0.25">
      <c r="B1476" s="1742">
        <v>1</v>
      </c>
      <c r="C1476" s="1935">
        <v>44564</v>
      </c>
      <c r="D1476" s="1744"/>
      <c r="E1476" s="2176"/>
      <c r="F1476" s="1936"/>
      <c r="G1476" s="1937"/>
      <c r="H1476" s="1938" t="str">
        <f>IFERROR(VLOOKUP(F1476,[1]Trainingsarten!$A$9:$K$84,10,FALSE),"")</f>
        <v/>
      </c>
      <c r="I1476" s="1939" t="str">
        <f t="shared" si="85"/>
        <v/>
      </c>
      <c r="J1476" s="1940"/>
      <c r="K1476" s="1941" t="str">
        <f>IFERROR(VLOOKUP(F1476,[1]Trainingsarten!$A$9:$K$84,11,FALSE),"0")</f>
        <v>0</v>
      </c>
      <c r="L1476" s="1942"/>
      <c r="M1476" s="1940"/>
      <c r="N1476" s="1753" t="str">
        <f>IFERROR((L1476/67)/(1/(I1476*24)/3.6),"")</f>
        <v/>
      </c>
      <c r="O1476" s="2401"/>
      <c r="P1476" s="1754" t="str">
        <f>IFERROR(VLOOKUP(F1476,[1]Trainingsarten!$A$9:$N$84,12,FALSE),"")</f>
        <v/>
      </c>
      <c r="Q1476" s="1755" t="s">
        <v>14</v>
      </c>
      <c r="R1476" s="1943" t="str">
        <f>IFERROR(VLOOKUP(F1476,[1]Trainingsarten!$A$9:$N$84,14,FALSE),"")</f>
        <v/>
      </c>
      <c r="S1476" s="1756" t="str">
        <f>IFERROR(L1476/J1476,"")</f>
        <v/>
      </c>
      <c r="T1476" s="1744">
        <f>T1475+(K1476-T1475)/7</f>
        <v>20.178234867719475</v>
      </c>
      <c r="U1476" s="1744">
        <f>U1475+(K1476-U1475)/42</f>
        <v>20.353459354771982</v>
      </c>
      <c r="V1476" s="1744">
        <f t="shared" si="87"/>
        <v>-2.6913888196461357</v>
      </c>
      <c r="W1476" s="1927">
        <f t="shared" si="86"/>
        <v>0.991390923577253</v>
      </c>
    </row>
    <row r="1477" spans="2:23" ht="15" x14ac:dyDescent="0.2">
      <c r="B1477" s="1759" t="s">
        <v>19</v>
      </c>
      <c r="C1477" s="1944">
        <v>44565</v>
      </c>
      <c r="D1477" s="1876">
        <v>2</v>
      </c>
      <c r="E1477" s="2189" t="s">
        <v>33</v>
      </c>
      <c r="F1477" s="1879" t="s">
        <v>276</v>
      </c>
      <c r="G1477" s="1945">
        <v>4.1921296296296297E-2</v>
      </c>
      <c r="H1477" s="1946">
        <v>10.83</v>
      </c>
      <c r="I1477" s="1947">
        <f t="shared" si="85"/>
        <v>3.8708491501658628E-3</v>
      </c>
      <c r="J1477" s="1948">
        <v>149</v>
      </c>
      <c r="K1477" s="1949">
        <v>71</v>
      </c>
      <c r="L1477" s="1950">
        <v>212</v>
      </c>
      <c r="M1477" s="1948">
        <v>40</v>
      </c>
      <c r="N1477" s="1816">
        <f>IFERROR((L1477/67)/(1/(I1477*24)/3.6),"")</f>
        <v>1.0582323837874339</v>
      </c>
      <c r="O1477" s="2402" t="s">
        <v>303</v>
      </c>
      <c r="P1477" s="1951">
        <f>IFERROR(VLOOKUP(F1477,[1]Trainingsarten!$A$9:$N$84,12,FALSE),"")</f>
        <v>209</v>
      </c>
      <c r="Q1477" s="1952" t="s">
        <v>14</v>
      </c>
      <c r="R1477" s="1953">
        <f>IFERROR(VLOOKUP(F1477,[1]Trainingsarten!$A$9:$N$84,14,FALSE),"")</f>
        <v>228.8</v>
      </c>
      <c r="S1477" s="1877">
        <f>IFERROR(L1477/J1477,"")</f>
        <v>1.4228187919463087</v>
      </c>
      <c r="T1477" s="1876">
        <f>T1476+(K1477-T1476)/7</f>
        <v>27.438487029473833</v>
      </c>
      <c r="U1477" s="1876">
        <f>U1476+(K1477-U1476)/42</f>
        <v>21.559329370134552</v>
      </c>
      <c r="V1477" s="1876">
        <f t="shared" si="87"/>
        <v>0.17522448705250682</v>
      </c>
      <c r="W1477" s="1954">
        <f t="shared" si="86"/>
        <v>1.2726966854304611</v>
      </c>
    </row>
    <row r="1478" spans="2:23" ht="16" thickBot="1" x14ac:dyDescent="0.25">
      <c r="B1478" s="24">
        <f t="shared" ref="B1478" si="88">SUM(H1476:H1482)</f>
        <v>30.409999999999997</v>
      </c>
      <c r="C1478" s="1944">
        <v>44566</v>
      </c>
      <c r="D1478" s="1876"/>
      <c r="E1478" s="2189"/>
      <c r="F1478" s="1879"/>
      <c r="G1478" s="1945"/>
      <c r="H1478" s="1946" t="str">
        <f>IFERROR(VLOOKUP(F1478,[1]Trainingsarten!$A$9:$K$84,10,FALSE),"")</f>
        <v/>
      </c>
      <c r="I1478" s="1947" t="str">
        <f t="shared" si="85"/>
        <v/>
      </c>
      <c r="J1478" s="1948"/>
      <c r="K1478" s="1949" t="str">
        <f>IFERROR(VLOOKUP(F1478,[1]Trainingsarten!$A$9:$K$84,11,FALSE),"0")</f>
        <v>0</v>
      </c>
      <c r="L1478" s="1950"/>
      <c r="M1478" s="1948"/>
      <c r="N1478" s="1816" t="str">
        <f>IFERROR((L1478/67)/(1/(I1478*24)/3.6),"")</f>
        <v/>
      </c>
      <c r="O1478" s="2402"/>
      <c r="P1478" s="1951" t="str">
        <f>IFERROR(VLOOKUP(F1478,[1]Trainingsarten!$A$9:$N$84,12,FALSE),"")</f>
        <v/>
      </c>
      <c r="Q1478" s="1952" t="s">
        <v>14</v>
      </c>
      <c r="R1478" s="1953" t="str">
        <f>IFERROR(VLOOKUP(F1478,[1]Trainingsarten!$A$9:$N$84,14,FALSE),"")</f>
        <v/>
      </c>
      <c r="S1478" s="1877" t="str">
        <f>IFERROR(L1478/J1478,"")</f>
        <v/>
      </c>
      <c r="T1478" s="1876">
        <f>T1477+(K1478-T1477)/7</f>
        <v>23.518703168120428</v>
      </c>
      <c r="U1478" s="1876">
        <f>U1477+(K1478-U1477)/42</f>
        <v>21.046012004178969</v>
      </c>
      <c r="V1478" s="1876">
        <f t="shared" si="87"/>
        <v>-5.8791576593392811</v>
      </c>
      <c r="W1478" s="1954">
        <f t="shared" si="86"/>
        <v>1.1174897725730877</v>
      </c>
    </row>
    <row r="1479" spans="2:23" ht="15" x14ac:dyDescent="0.2">
      <c r="B1479" s="1955" t="s">
        <v>9</v>
      </c>
      <c r="C1479" s="1944">
        <v>44567</v>
      </c>
      <c r="D1479" s="1876">
        <v>3</v>
      </c>
      <c r="E1479" s="2189" t="s">
        <v>33</v>
      </c>
      <c r="F1479" s="1879" t="s">
        <v>276</v>
      </c>
      <c r="G1479" s="1945">
        <v>4.1273148148148149E-2</v>
      </c>
      <c r="H1479" s="1946">
        <v>10.64</v>
      </c>
      <c r="I1479" s="1947">
        <f t="shared" si="85"/>
        <v>3.8790552770815927E-3</v>
      </c>
      <c r="J1479" s="1948">
        <v>141</v>
      </c>
      <c r="K1479" s="1949">
        <v>68</v>
      </c>
      <c r="L1479" s="1950">
        <v>210</v>
      </c>
      <c r="M1479" s="1948">
        <v>39</v>
      </c>
      <c r="N1479" s="1816">
        <f>IFERROR((L1479/67)/(1/(I1479*24)/3.6),"")</f>
        <v>1.0504713275726629</v>
      </c>
      <c r="O1479" s="2402" t="s">
        <v>295</v>
      </c>
      <c r="P1479" s="1951">
        <f>IFERROR(VLOOKUP(F1479,[1]Trainingsarten!$A$9:$N$84,12,FALSE),"")</f>
        <v>209</v>
      </c>
      <c r="Q1479" s="1952" t="s">
        <v>14</v>
      </c>
      <c r="R1479" s="1953">
        <f>IFERROR(VLOOKUP(F1479,[1]Trainingsarten!$A$9:$N$84,14,FALSE),"")</f>
        <v>228.8</v>
      </c>
      <c r="S1479" s="1877">
        <f>IFERROR(L1479/J1479,"")</f>
        <v>1.4893617021276595</v>
      </c>
      <c r="T1479" s="1876">
        <f>T1478+(K1479-T1478)/7</f>
        <v>29.873174144103224</v>
      </c>
      <c r="U1479" s="1876">
        <f>U1478+(K1479-U1478)/42</f>
        <v>22.163964099317564</v>
      </c>
      <c r="V1479" s="1876">
        <f t="shared" si="87"/>
        <v>-2.4726911639414588</v>
      </c>
      <c r="W1479" s="1954">
        <f t="shared" si="86"/>
        <v>1.3478263188949593</v>
      </c>
    </row>
    <row r="1480" spans="2:23" ht="16" thickBot="1" x14ac:dyDescent="0.25">
      <c r="B1480" s="1956">
        <f>SUM(K1476:K1482)</f>
        <v>197</v>
      </c>
      <c r="C1480" s="1944">
        <v>44568</v>
      </c>
      <c r="D1480" s="1876"/>
      <c r="E1480" s="2189"/>
      <c r="F1480" s="1879"/>
      <c r="G1480" s="1945"/>
      <c r="H1480" s="1946" t="str">
        <f>IFERROR(VLOOKUP(F1480,[1]Trainingsarten!$A$9:$K$84,10,FALSE),"")</f>
        <v/>
      </c>
      <c r="I1480" s="1947" t="str">
        <f t="shared" si="85"/>
        <v/>
      </c>
      <c r="J1480" s="1948"/>
      <c r="K1480" s="1949" t="str">
        <f>IFERROR(VLOOKUP(F1480,[1]Trainingsarten!$A$9:$K$84,11,FALSE),"0")</f>
        <v>0</v>
      </c>
      <c r="L1480" s="1950"/>
      <c r="M1480" s="1948"/>
      <c r="N1480" s="1816" t="str">
        <f>IFERROR((L1480/67)/(1/(I1480*24)/3.6),"")</f>
        <v/>
      </c>
      <c r="O1480" s="2402"/>
      <c r="P1480" s="1951" t="str">
        <f>IFERROR(VLOOKUP(F1480,[1]Trainingsarten!$A$9:$N$84,12,FALSE),"")</f>
        <v/>
      </c>
      <c r="Q1480" s="1952" t="s">
        <v>14</v>
      </c>
      <c r="R1480" s="1953" t="str">
        <f>IFERROR(VLOOKUP(F1480,[1]Trainingsarten!$A$9:$N$84,14,FALSE),"")</f>
        <v/>
      </c>
      <c r="S1480" s="1877" t="str">
        <f>IFERROR(L1480/J1480,"")</f>
        <v/>
      </c>
      <c r="T1480" s="1876">
        <f>T1479+(K1480-T1479)/7</f>
        <v>25.605577837802763</v>
      </c>
      <c r="U1480" s="1876">
        <f>U1479+(K1480-U1479)/42</f>
        <v>21.636250668381432</v>
      </c>
      <c r="V1480" s="1876">
        <f t="shared" si="87"/>
        <v>-7.7092100447856602</v>
      </c>
      <c r="W1480" s="1954">
        <f t="shared" si="86"/>
        <v>1.1834572556150862</v>
      </c>
    </row>
    <row r="1481" spans="2:23" ht="15" x14ac:dyDescent="0.2">
      <c r="B1481" s="1957" t="s">
        <v>20</v>
      </c>
      <c r="C1481" s="1978">
        <v>44569</v>
      </c>
      <c r="D1481" s="50">
        <v>4</v>
      </c>
      <c r="E1481" s="2101" t="s">
        <v>33</v>
      </c>
      <c r="F1481" s="1879" t="s">
        <v>276</v>
      </c>
      <c r="G1481" s="1979">
        <v>3.4097222222222223E-2</v>
      </c>
      <c r="H1481" s="1980">
        <v>8.94</v>
      </c>
      <c r="I1481" s="1981">
        <f t="shared" si="85"/>
        <v>3.8140069599801145E-3</v>
      </c>
      <c r="J1481" s="506">
        <v>143</v>
      </c>
      <c r="K1481" s="1982">
        <v>58</v>
      </c>
      <c r="L1481" s="1983">
        <v>214</v>
      </c>
      <c r="M1481" s="506">
        <v>28</v>
      </c>
      <c r="N1481" s="59">
        <f>IFERROR((L1481/67)/(1/(I1481*24)/3.6),"")</f>
        <v>1.0525292998096765</v>
      </c>
      <c r="O1481" s="2405" t="s">
        <v>322</v>
      </c>
      <c r="P1481" s="319">
        <f>IFERROR(VLOOKUP(F1481,[1]Trainingsarten!$A$9:$N$84,12,FALSE),"")</f>
        <v>209</v>
      </c>
      <c r="Q1481" s="61" t="s">
        <v>14</v>
      </c>
      <c r="R1481" s="1984">
        <f>IFERROR(VLOOKUP(F1481,[1]Trainingsarten!$A$9:$N$84,14,FALSE),"")</f>
        <v>228.8</v>
      </c>
      <c r="S1481" s="1898">
        <f>IFERROR(L1481/J1481,"")</f>
        <v>1.4965034965034965</v>
      </c>
      <c r="T1481" s="50">
        <f>T1480+(K1481-T1480)/7</f>
        <v>30.23335243240237</v>
      </c>
      <c r="U1481" s="50">
        <f>U1480+(K1481-U1480)/42</f>
        <v>22.50205422389616</v>
      </c>
      <c r="V1481" s="50">
        <f t="shared" si="87"/>
        <v>-3.9693271694213301</v>
      </c>
      <c r="W1481" s="322">
        <f t="shared" si="86"/>
        <v>1.3435818850838925</v>
      </c>
    </row>
    <row r="1482" spans="2:23" ht="16" thickBot="1" x14ac:dyDescent="0.25">
      <c r="B1482" s="2004">
        <f t="shared" ref="B1482" si="89">AVERAGE(W1476:W1482)</f>
        <v>1.2051676109797369</v>
      </c>
      <c r="C1482" s="1968">
        <v>44570</v>
      </c>
      <c r="D1482" s="1818"/>
      <c r="E1482" s="2180"/>
      <c r="F1482" s="1846"/>
      <c r="G1482" s="1969"/>
      <c r="H1482" s="1970" t="str">
        <f>IFERROR(VLOOKUP(F1482,[1]Trainingsarten!$A$9:$K$84,10,FALSE),"")</f>
        <v/>
      </c>
      <c r="I1482" s="1971" t="str">
        <f t="shared" si="85"/>
        <v/>
      </c>
      <c r="J1482" s="1862"/>
      <c r="K1482" s="1972" t="str">
        <f>IFERROR(VLOOKUP(F1482,[1]Trainingsarten!$A$9:$K$84,11,FALSE),"0")</f>
        <v>0</v>
      </c>
      <c r="L1482" s="1973"/>
      <c r="M1482" s="1862"/>
      <c r="N1482" s="1826" t="str">
        <f>IFERROR((L1482/67)/(1/(I1482*24)/3.6),"")</f>
        <v/>
      </c>
      <c r="O1482" s="2404"/>
      <c r="P1482" s="1974" t="str">
        <f>IFERROR(VLOOKUP(F1482,[1]Trainingsarten!$A$9:$N$84,12,FALSE),"")</f>
        <v/>
      </c>
      <c r="Q1482" s="1975" t="s">
        <v>14</v>
      </c>
      <c r="R1482" s="1976" t="str">
        <f>IFERROR(VLOOKUP(F1482,[1]Trainingsarten!$A$9:$N$84,14,FALSE),"")</f>
        <v/>
      </c>
      <c r="S1482" s="1827" t="str">
        <f>IFERROR(L1482/J1482,"")</f>
        <v/>
      </c>
      <c r="T1482" s="1818">
        <f>T1481+(K1482-T1481)/7</f>
        <v>25.914302084916315</v>
      </c>
      <c r="U1482" s="1818">
        <f>U1481+(K1482-U1481)/42</f>
        <v>21.96629102808911</v>
      </c>
      <c r="V1482" s="1818">
        <f t="shared" si="87"/>
        <v>-7.7312982085062103</v>
      </c>
      <c r="W1482" s="1977">
        <f t="shared" si="86"/>
        <v>1.1797304356834177</v>
      </c>
    </row>
    <row r="1483" spans="2:23" ht="16" thickBot="1" x14ac:dyDescent="0.25">
      <c r="B1483" s="1742">
        <f>B1476+1</f>
        <v>2</v>
      </c>
      <c r="C1483" s="1935">
        <v>44571</v>
      </c>
      <c r="D1483" s="1744">
        <v>5</v>
      </c>
      <c r="E1483" s="2176" t="s">
        <v>33</v>
      </c>
      <c r="F1483" s="1936" t="s">
        <v>316</v>
      </c>
      <c r="G1483" s="1937">
        <v>3.1793981481481479E-2</v>
      </c>
      <c r="H1483" s="1938">
        <v>8.31</v>
      </c>
      <c r="I1483" s="1939">
        <f t="shared" si="85"/>
        <v>3.8259905513214772E-3</v>
      </c>
      <c r="J1483" s="1940">
        <v>140</v>
      </c>
      <c r="K1483" s="1941">
        <v>54</v>
      </c>
      <c r="L1483" s="1942">
        <v>212</v>
      </c>
      <c r="M1483" s="1940">
        <v>23</v>
      </c>
      <c r="N1483" s="1753">
        <f>IFERROR((L1483/67)/(1/(I1483*24)/3.6),"")</f>
        <v>1.0459687123947048</v>
      </c>
      <c r="O1483" s="2401" t="s">
        <v>295</v>
      </c>
      <c r="P1483" s="1754">
        <f>IFERROR(VLOOKUP(F1483,[1]Trainingsarten!$A$9:$N$84,12,FALSE),"")</f>
        <v>209</v>
      </c>
      <c r="Q1483" s="1755" t="s">
        <v>14</v>
      </c>
      <c r="R1483" s="1943">
        <f>IFERROR(VLOOKUP(F1483,[1]Trainingsarten!$A$9:$N$84,14,FALSE),"")</f>
        <v>228.8</v>
      </c>
      <c r="S1483" s="1756">
        <f>IFERROR(L1483/J1483,"")</f>
        <v>1.5142857142857142</v>
      </c>
      <c r="T1483" s="1744">
        <f>T1482+(K1483-T1482)/7</f>
        <v>29.926544644213983</v>
      </c>
      <c r="U1483" s="1744">
        <f>U1482+(K1483-U1482)/42</f>
        <v>22.72899838456318</v>
      </c>
      <c r="V1483" s="1744">
        <f t="shared" si="87"/>
        <v>-3.9480110568272053</v>
      </c>
      <c r="W1483" s="1927">
        <f t="shared" si="86"/>
        <v>1.3166679911658206</v>
      </c>
    </row>
    <row r="1484" spans="2:23" ht="15" x14ac:dyDescent="0.2">
      <c r="B1484" s="1759" t="s">
        <v>19</v>
      </c>
      <c r="C1484" s="1944">
        <v>44572</v>
      </c>
      <c r="D1484" s="1876">
        <v>6</v>
      </c>
      <c r="E1484" s="2189" t="s">
        <v>33</v>
      </c>
      <c r="F1484" s="1879" t="s">
        <v>276</v>
      </c>
      <c r="G1484" s="1945">
        <v>3.8599537037037036E-2</v>
      </c>
      <c r="H1484" s="1946">
        <v>10.14</v>
      </c>
      <c r="I1484" s="1947">
        <f t="shared" ref="I1484:I1547" si="90">IFERROR(G1484/H1484,"")</f>
        <v>3.8066604573014826E-3</v>
      </c>
      <c r="J1484" s="1948">
        <v>139</v>
      </c>
      <c r="K1484" s="1949">
        <v>66</v>
      </c>
      <c r="L1484" s="1950">
        <v>212</v>
      </c>
      <c r="M1484" s="1948">
        <v>39</v>
      </c>
      <c r="N1484" s="1816">
        <f>IFERROR((L1484/67)/(1/(I1484*24)/3.6),"")</f>
        <v>1.0406841531985043</v>
      </c>
      <c r="O1484" s="2402" t="s">
        <v>303</v>
      </c>
      <c r="P1484" s="1951">
        <f>IFERROR(VLOOKUP(F1484,[1]Trainingsarten!$A$9:$N$84,12,FALSE),"")</f>
        <v>209</v>
      </c>
      <c r="Q1484" s="1952" t="s">
        <v>14</v>
      </c>
      <c r="R1484" s="1953">
        <f>IFERROR(VLOOKUP(F1484,[1]Trainingsarten!$A$9:$N$84,14,FALSE),"")</f>
        <v>228.8</v>
      </c>
      <c r="S1484" s="1877">
        <f>IFERROR(L1484/J1484,"")</f>
        <v>1.525179856115108</v>
      </c>
      <c r="T1484" s="1876">
        <f>T1483+(K1484-T1483)/7</f>
        <v>35.079895409326269</v>
      </c>
      <c r="U1484" s="1876">
        <f>U1483+(K1484-U1483)/42</f>
        <v>23.759260327787867</v>
      </c>
      <c r="V1484" s="1876">
        <f t="shared" si="87"/>
        <v>-7.1975462596508031</v>
      </c>
      <c r="W1484" s="1954">
        <f t="shared" si="86"/>
        <v>1.4764725385115733</v>
      </c>
    </row>
    <row r="1485" spans="2:23" ht="16" thickBot="1" x14ac:dyDescent="0.25">
      <c r="B1485" s="24">
        <f t="shared" ref="B1485" si="91">SUM(H1483:H1489)</f>
        <v>40.020000000000003</v>
      </c>
      <c r="C1485" s="1944">
        <v>44573</v>
      </c>
      <c r="D1485" s="1876"/>
      <c r="E1485" s="2189"/>
      <c r="F1485" s="1879"/>
      <c r="G1485" s="1945"/>
      <c r="H1485" s="1946" t="str">
        <f>IFERROR(VLOOKUP(F1485,[1]Trainingsarten!$A$9:$K$84,10,FALSE),"")</f>
        <v/>
      </c>
      <c r="I1485" s="1947" t="str">
        <f t="shared" si="90"/>
        <v/>
      </c>
      <c r="J1485" s="1948"/>
      <c r="K1485" s="1949" t="str">
        <f>IFERROR(VLOOKUP(F1485,[1]Trainingsarten!$A$9:$K$84,11,FALSE),"0")</f>
        <v>0</v>
      </c>
      <c r="L1485" s="1950"/>
      <c r="M1485" s="1948"/>
      <c r="N1485" s="1816" t="str">
        <f>IFERROR((L1485/67)/(1/(I1485*24)/3.6),"")</f>
        <v/>
      </c>
      <c r="O1485" s="2402"/>
      <c r="P1485" s="1951" t="str">
        <f>IFERROR(VLOOKUP(F1485,[1]Trainingsarten!$A$9:$N$84,12,FALSE),"")</f>
        <v/>
      </c>
      <c r="Q1485" s="1952" t="s">
        <v>14</v>
      </c>
      <c r="R1485" s="1953" t="str">
        <f>IFERROR(VLOOKUP(F1485,[1]Trainingsarten!$A$9:$N$84,14,FALSE),"")</f>
        <v/>
      </c>
      <c r="S1485" s="1877" t="str">
        <f>IFERROR(L1485/J1485,"")</f>
        <v/>
      </c>
      <c r="T1485" s="1876">
        <f>T1484+(K1485-T1484)/7</f>
        <v>30.068481779422516</v>
      </c>
      <c r="U1485" s="1876">
        <f>U1484+(K1485-U1484)/42</f>
        <v>23.193563653316726</v>
      </c>
      <c r="V1485" s="1876">
        <f t="shared" si="87"/>
        <v>-11.320635081538402</v>
      </c>
      <c r="W1485" s="1954">
        <f t="shared" si="86"/>
        <v>1.2964149118638206</v>
      </c>
    </row>
    <row r="1486" spans="2:23" ht="15" x14ac:dyDescent="0.2">
      <c r="B1486" s="1955" t="s">
        <v>9</v>
      </c>
      <c r="C1486" s="1944">
        <v>44574</v>
      </c>
      <c r="D1486" s="1876">
        <v>7</v>
      </c>
      <c r="E1486" s="2189" t="s">
        <v>33</v>
      </c>
      <c r="F1486" s="1879" t="s">
        <v>276</v>
      </c>
      <c r="G1486" s="1945">
        <v>3.7303240740740741E-2</v>
      </c>
      <c r="H1486" s="1946">
        <v>10.130000000000001</v>
      </c>
      <c r="I1486" s="1947">
        <f t="shared" si="90"/>
        <v>3.6824521955321557E-3</v>
      </c>
      <c r="J1486" s="1948">
        <v>142</v>
      </c>
      <c r="K1486" s="1949">
        <v>74</v>
      </c>
      <c r="L1486" s="1950">
        <v>219</v>
      </c>
      <c r="M1486" s="1948">
        <v>66</v>
      </c>
      <c r="N1486" s="1816">
        <f>IFERROR((L1486/67)/(1/(I1486*24)/3.6),"")</f>
        <v>1.0399684695967348</v>
      </c>
      <c r="O1486" s="2402" t="s">
        <v>280</v>
      </c>
      <c r="P1486" s="1951">
        <f>IFERROR(VLOOKUP(F1486,[1]Trainingsarten!$A$9:$N$84,12,FALSE),"")</f>
        <v>209</v>
      </c>
      <c r="Q1486" s="1952" t="s">
        <v>14</v>
      </c>
      <c r="R1486" s="1953">
        <f>IFERROR(VLOOKUP(F1486,[1]Trainingsarten!$A$9:$N$84,14,FALSE),"")</f>
        <v>228.8</v>
      </c>
      <c r="S1486" s="1877">
        <f>IFERROR(L1486/J1486,"")</f>
        <v>1.5422535211267605</v>
      </c>
      <c r="T1486" s="1876">
        <f>T1485+(K1486-T1485)/7</f>
        <v>36.34441295379073</v>
      </c>
      <c r="U1486" s="1876">
        <f>U1485+(K1486-U1485)/42</f>
        <v>24.403240709190136</v>
      </c>
      <c r="V1486" s="1876">
        <f t="shared" si="87"/>
        <v>-6.8749181261057899</v>
      </c>
      <c r="W1486" s="1954">
        <f t="shared" si="86"/>
        <v>1.4893273146342243</v>
      </c>
    </row>
    <row r="1487" spans="2:23" ht="16" thickBot="1" x14ac:dyDescent="0.25">
      <c r="B1487" s="1956">
        <f>SUM(K1483:K1489)</f>
        <v>264</v>
      </c>
      <c r="C1487" s="1944">
        <v>44575</v>
      </c>
      <c r="D1487" s="1876"/>
      <c r="E1487" s="2189"/>
      <c r="F1487" s="1879"/>
      <c r="G1487" s="1945"/>
      <c r="H1487" s="1946" t="str">
        <f>IFERROR(VLOOKUP(F1487,[1]Trainingsarten!$A$9:$K$84,10,FALSE),"")</f>
        <v/>
      </c>
      <c r="I1487" s="1947" t="str">
        <f t="shared" si="90"/>
        <v/>
      </c>
      <c r="J1487" s="1948"/>
      <c r="K1487" s="1949" t="str">
        <f>IFERROR(VLOOKUP(F1487,[1]Trainingsarten!$A$9:$K$84,11,FALSE),"0")</f>
        <v>0</v>
      </c>
      <c r="L1487" s="1950"/>
      <c r="M1487" s="1948"/>
      <c r="N1487" s="1816" t="str">
        <f>IFERROR((L1487/67)/(1/(I1487*24)/3.6),"")</f>
        <v/>
      </c>
      <c r="O1487" s="2402"/>
      <c r="P1487" s="1951" t="str">
        <f>IFERROR(VLOOKUP(F1487,[1]Trainingsarten!$A$9:$N$84,12,FALSE),"")</f>
        <v/>
      </c>
      <c r="Q1487" s="1952" t="s">
        <v>14</v>
      </c>
      <c r="R1487" s="1953" t="str">
        <f>IFERROR(VLOOKUP(F1487,[1]Trainingsarten!$A$9:$N$84,14,FALSE),"")</f>
        <v/>
      </c>
      <c r="S1487" s="1877" t="str">
        <f>IFERROR(L1487/J1487,"")</f>
        <v/>
      </c>
      <c r="T1487" s="1876">
        <f>T1486+(K1487-T1486)/7</f>
        <v>31.152353960392055</v>
      </c>
      <c r="U1487" s="1876">
        <f>U1486+(K1487-U1486)/42</f>
        <v>23.822211168495134</v>
      </c>
      <c r="V1487" s="1876">
        <f t="shared" si="87"/>
        <v>-11.941172244600594</v>
      </c>
      <c r="W1487" s="1954">
        <f t="shared" si="86"/>
        <v>1.3077020323617579</v>
      </c>
    </row>
    <row r="1488" spans="2:23" ht="15" x14ac:dyDescent="0.2">
      <c r="B1488" s="1957" t="s">
        <v>20</v>
      </c>
      <c r="C1488" s="1978">
        <v>44576</v>
      </c>
      <c r="D1488" s="50">
        <v>8</v>
      </c>
      <c r="E1488" s="2101" t="s">
        <v>281</v>
      </c>
      <c r="F1488" s="1879" t="s">
        <v>300</v>
      </c>
      <c r="G1488" s="1979">
        <v>4.6203703703703698E-2</v>
      </c>
      <c r="H1488" s="1980">
        <v>11.44</v>
      </c>
      <c r="I1488" s="1981">
        <f t="shared" si="90"/>
        <v>4.0387852887852887E-3</v>
      </c>
      <c r="J1488" s="506">
        <v>139</v>
      </c>
      <c r="K1488" s="1982">
        <v>70</v>
      </c>
      <c r="L1488" s="1983">
        <v>201</v>
      </c>
      <c r="M1488" s="506">
        <v>38</v>
      </c>
      <c r="N1488" s="59">
        <f>IFERROR((L1488/67)/(1/(I1488*24)/3.6),"")</f>
        <v>1.0468531468531468</v>
      </c>
      <c r="O1488" s="2405" t="s">
        <v>322</v>
      </c>
      <c r="P1488" s="319">
        <f>IFERROR(VLOOKUP(F1488,[1]Trainingsarten!$A$9:$N$84,12,FALSE),"")</f>
        <v>209</v>
      </c>
      <c r="Q1488" s="61" t="s">
        <v>14</v>
      </c>
      <c r="R1488" s="1984">
        <f>IFERROR(VLOOKUP(F1488,[1]Trainingsarten!$A$9:$N$84,14,FALSE),"")</f>
        <v>228.8</v>
      </c>
      <c r="S1488" s="1898">
        <f>IFERROR(L1488/J1488,"")</f>
        <v>1.4460431654676258</v>
      </c>
      <c r="T1488" s="50">
        <f>T1487+(K1488-T1487)/7</f>
        <v>36.702017680336048</v>
      </c>
      <c r="U1488" s="50">
        <f>U1487+(K1488-U1487)/42</f>
        <v>24.921682331150013</v>
      </c>
      <c r="V1488" s="50">
        <f t="shared" si="87"/>
        <v>-7.3301427918969218</v>
      </c>
      <c r="W1488" s="322">
        <f t="shared" si="86"/>
        <v>1.4726942263629452</v>
      </c>
    </row>
    <row r="1489" spans="2:23" ht="16" thickBot="1" x14ac:dyDescent="0.25">
      <c r="B1489" s="2004">
        <f t="shared" ref="B1489" si="92">AVERAGE(W1483:W1489)</f>
        <v>1.3789109120556513</v>
      </c>
      <c r="C1489" s="1968">
        <v>44577</v>
      </c>
      <c r="D1489" s="1818"/>
      <c r="E1489" s="2180"/>
      <c r="F1489" s="1846"/>
      <c r="G1489" s="1969"/>
      <c r="H1489" s="1970" t="str">
        <f>IFERROR(VLOOKUP(F1489,[1]Trainingsarten!$A$9:$K$84,10,FALSE),"")</f>
        <v/>
      </c>
      <c r="I1489" s="1971" t="str">
        <f t="shared" si="90"/>
        <v/>
      </c>
      <c r="J1489" s="1862"/>
      <c r="K1489" s="1972" t="str">
        <f>IFERROR(VLOOKUP(F1489,[1]Trainingsarten!$A$9:$K$84,11,FALSE),"0")</f>
        <v>0</v>
      </c>
      <c r="L1489" s="1973"/>
      <c r="M1489" s="1862"/>
      <c r="N1489" s="1826" t="str">
        <f>IFERROR((L1489/67)/(1/(I1489*24)/3.6),"")</f>
        <v/>
      </c>
      <c r="O1489" s="2404"/>
      <c r="P1489" s="1974" t="str">
        <f>IFERROR(VLOOKUP(F1489,[1]Trainingsarten!$A$9:$N$84,12,FALSE),"")</f>
        <v/>
      </c>
      <c r="Q1489" s="1975" t="s">
        <v>14</v>
      </c>
      <c r="R1489" s="1976" t="str">
        <f>IFERROR(VLOOKUP(F1489,[1]Trainingsarten!$A$9:$N$84,14,FALSE),"")</f>
        <v/>
      </c>
      <c r="S1489" s="1827" t="str">
        <f>IFERROR(L1489/J1489,"")</f>
        <v/>
      </c>
      <c r="T1489" s="1818">
        <f>T1488+(K1489-T1488)/7</f>
        <v>31.458872297430901</v>
      </c>
      <c r="U1489" s="1818">
        <f>U1488+(K1489-U1488)/42</f>
        <v>24.328308942313107</v>
      </c>
      <c r="V1489" s="1818">
        <f t="shared" si="87"/>
        <v>-11.780335349186036</v>
      </c>
      <c r="W1489" s="1977">
        <f t="shared" si="86"/>
        <v>1.2930973694894154</v>
      </c>
    </row>
    <row r="1490" spans="2:23" ht="16" thickBot="1" x14ac:dyDescent="0.25">
      <c r="B1490" s="1742">
        <f t="shared" ref="B1490" si="93">B1483+1</f>
        <v>3</v>
      </c>
      <c r="C1490" s="1935">
        <v>44578</v>
      </c>
      <c r="D1490" s="1744">
        <v>9</v>
      </c>
      <c r="E1490" s="2176" t="s">
        <v>33</v>
      </c>
      <c r="F1490" s="1936" t="s">
        <v>276</v>
      </c>
      <c r="G1490" s="1937">
        <v>3.8622685185185184E-2</v>
      </c>
      <c r="H1490" s="1938">
        <v>10.14</v>
      </c>
      <c r="I1490" s="1939">
        <f t="shared" si="90"/>
        <v>3.8089433121484399E-3</v>
      </c>
      <c r="J1490" s="1940">
        <v>143</v>
      </c>
      <c r="K1490" s="1941">
        <v>66</v>
      </c>
      <c r="L1490" s="1942">
        <v>214</v>
      </c>
      <c r="M1490" s="1940">
        <v>61</v>
      </c>
      <c r="N1490" s="1753">
        <f>IFERROR((L1490/67)/(1/(I1490*24)/3.6),"")</f>
        <v>1.0511319143925342</v>
      </c>
      <c r="O1490" s="2401" t="s">
        <v>303</v>
      </c>
      <c r="P1490" s="1754">
        <f>IFERROR(VLOOKUP(F1490,[1]Trainingsarten!$A$9:$N$84,12,FALSE),"")</f>
        <v>209</v>
      </c>
      <c r="Q1490" s="1755" t="s">
        <v>14</v>
      </c>
      <c r="R1490" s="1943">
        <f>IFERROR(VLOOKUP(F1490,[1]Trainingsarten!$A$9:$N$84,14,FALSE),"")</f>
        <v>228.8</v>
      </c>
      <c r="S1490" s="1756">
        <f>IFERROR(L1490/J1490,"")</f>
        <v>1.4965034965034965</v>
      </c>
      <c r="T1490" s="1744">
        <f>T1489+(K1490-T1489)/7</f>
        <v>36.393319112083631</v>
      </c>
      <c r="U1490" s="1744">
        <f>U1489+(K1490-U1489)/42</f>
        <v>25.320492062734225</v>
      </c>
      <c r="V1490" s="1744">
        <f t="shared" si="87"/>
        <v>-7.1305633551177934</v>
      </c>
      <c r="W1490" s="1927">
        <f t="shared" si="86"/>
        <v>1.4373069457700622</v>
      </c>
    </row>
    <row r="1491" spans="2:23" ht="15" x14ac:dyDescent="0.2">
      <c r="B1491" s="1759" t="s">
        <v>19</v>
      </c>
      <c r="C1491" s="1944">
        <v>44579</v>
      </c>
      <c r="D1491" s="1876">
        <v>10</v>
      </c>
      <c r="E1491" s="2189" t="s">
        <v>33</v>
      </c>
      <c r="F1491" s="1879" t="s">
        <v>276</v>
      </c>
      <c r="G1491" s="1945">
        <v>3.8912037037037037E-2</v>
      </c>
      <c r="H1491" s="1946">
        <v>10.44</v>
      </c>
      <c r="I1491" s="1947">
        <f t="shared" si="90"/>
        <v>3.7272066127430115E-3</v>
      </c>
      <c r="J1491" s="1948">
        <v>142</v>
      </c>
      <c r="K1491" s="1949">
        <v>68</v>
      </c>
      <c r="L1491" s="1950">
        <v>216</v>
      </c>
      <c r="M1491" s="1948">
        <v>19</v>
      </c>
      <c r="N1491" s="1816">
        <f>IFERROR((L1491/67)/(1/(I1491*24)/3.6),"")</f>
        <v>1.0381883685023161</v>
      </c>
      <c r="O1491" s="2402" t="s">
        <v>295</v>
      </c>
      <c r="P1491" s="1951">
        <f>IFERROR(VLOOKUP(F1491,[1]Trainingsarten!$A$9:$N$84,12,FALSE),"")</f>
        <v>209</v>
      </c>
      <c r="Q1491" s="1952" t="s">
        <v>14</v>
      </c>
      <c r="R1491" s="1953">
        <f>IFERROR(VLOOKUP(F1491,[1]Trainingsarten!$A$9:$N$84,14,FALSE),"")</f>
        <v>228.8</v>
      </c>
      <c r="S1491" s="1877">
        <f>IFERROR(L1491/J1491,"")</f>
        <v>1.5211267605633803</v>
      </c>
      <c r="T1491" s="1876">
        <f>T1490+(K1491-T1490)/7</f>
        <v>40.908559238928824</v>
      </c>
      <c r="U1491" s="1876">
        <f>U1490+(K1491-U1490)/42</f>
        <v>26.336670823145315</v>
      </c>
      <c r="V1491" s="1876">
        <f t="shared" si="87"/>
        <v>-11.072827049349407</v>
      </c>
      <c r="W1491" s="1954">
        <f t="shared" si="86"/>
        <v>1.5532927268459982</v>
      </c>
    </row>
    <row r="1492" spans="2:23" ht="16" thickBot="1" x14ac:dyDescent="0.25">
      <c r="B1492" s="24">
        <f t="shared" ref="B1492" si="94">SUM(H1490:H1496)</f>
        <v>43.65</v>
      </c>
      <c r="C1492" s="1944">
        <v>44580</v>
      </c>
      <c r="D1492" s="1876"/>
      <c r="E1492" s="2189"/>
      <c r="F1492" s="1992"/>
      <c r="G1492" s="1945"/>
      <c r="H1492" s="1946" t="str">
        <f>IFERROR(VLOOKUP(F1492,[1]Trainingsarten!$A$9:$K$84,10,FALSE),"")</f>
        <v/>
      </c>
      <c r="I1492" s="1947" t="str">
        <f t="shared" si="90"/>
        <v/>
      </c>
      <c r="J1492" s="1948"/>
      <c r="K1492" s="1949" t="str">
        <f>IFERROR(VLOOKUP(F1492,[1]Trainingsarten!$A$9:$K$84,11,FALSE),"0")</f>
        <v>0</v>
      </c>
      <c r="L1492" s="1950"/>
      <c r="M1492" s="1948"/>
      <c r="N1492" s="1816" t="str">
        <f>IFERROR((L1492/67)/(1/(I1492*24)/3.6),"")</f>
        <v/>
      </c>
      <c r="O1492" s="2402"/>
      <c r="P1492" s="1951" t="str">
        <f>IFERROR(VLOOKUP(F1492,[1]Trainingsarten!$A$9:$N$84,12,FALSE),"")</f>
        <v/>
      </c>
      <c r="Q1492" s="1952" t="s">
        <v>14</v>
      </c>
      <c r="R1492" s="1953" t="str">
        <f>IFERROR(VLOOKUP(F1492,[1]Trainingsarten!$A$9:$N$84,14,FALSE),"")</f>
        <v/>
      </c>
      <c r="S1492" s="1877" t="str">
        <f>IFERROR(L1492/J1492,"")</f>
        <v/>
      </c>
      <c r="T1492" s="1876">
        <f>T1491+(K1492-T1491)/7</f>
        <v>35.064479347653275</v>
      </c>
      <c r="U1492" s="1876">
        <f>U1491+(K1492-U1491)/42</f>
        <v>25.709607232118046</v>
      </c>
      <c r="V1492" s="1876">
        <f t="shared" si="87"/>
        <v>-14.571888415783508</v>
      </c>
      <c r="W1492" s="1954">
        <f t="shared" si="86"/>
        <v>1.3638667845477055</v>
      </c>
    </row>
    <row r="1493" spans="2:23" ht="15" x14ac:dyDescent="0.2">
      <c r="B1493" s="1955" t="s">
        <v>9</v>
      </c>
      <c r="C1493" s="1944">
        <v>44581</v>
      </c>
      <c r="D1493" s="1876">
        <v>11</v>
      </c>
      <c r="E1493" s="2189" t="s">
        <v>33</v>
      </c>
      <c r="F1493" s="1992" t="s">
        <v>321</v>
      </c>
      <c r="G1493" s="1945">
        <v>3.7962962962962962E-2</v>
      </c>
      <c r="H1493" s="1946">
        <v>10.65</v>
      </c>
      <c r="I1493" s="1947">
        <f t="shared" si="90"/>
        <v>3.5645974613110762E-3</v>
      </c>
      <c r="J1493" s="1948">
        <v>151</v>
      </c>
      <c r="K1493" s="1949">
        <v>75</v>
      </c>
      <c r="L1493" s="1950">
        <v>224</v>
      </c>
      <c r="M1493" s="1948">
        <v>48</v>
      </c>
      <c r="N1493" s="1816">
        <f>IFERROR((L1493/67)/(1/(I1493*24)/3.6),"")</f>
        <v>1.029668558615374</v>
      </c>
      <c r="O1493" s="2402" t="s">
        <v>280</v>
      </c>
      <c r="P1493" s="1951">
        <f>IFERROR(VLOOKUP(F1493,[1]Trainingsarten!$A$9:$N$84,12,FALSE),"")</f>
        <v>228.8</v>
      </c>
      <c r="Q1493" s="1952" t="s">
        <v>14</v>
      </c>
      <c r="R1493" s="1953">
        <f>IFERROR(VLOOKUP(F1493,[1]Trainingsarten!$A$9:$N$84,14,FALSE),"")</f>
        <v>247</v>
      </c>
      <c r="S1493" s="1877">
        <f>IFERROR(L1493/J1493,"")</f>
        <v>1.4834437086092715</v>
      </c>
      <c r="T1493" s="1876">
        <f>T1492+(K1493-T1492)/7</f>
        <v>40.769553726559948</v>
      </c>
      <c r="U1493" s="1876">
        <f>U1492+(K1493-U1492)/42</f>
        <v>26.883188012305713</v>
      </c>
      <c r="V1493" s="1876">
        <f t="shared" si="87"/>
        <v>-9.3548721155352297</v>
      </c>
      <c r="W1493" s="1954">
        <f t="shared" si="86"/>
        <v>1.5165446043042881</v>
      </c>
    </row>
    <row r="1494" spans="2:23" ht="16" thickBot="1" x14ac:dyDescent="0.25">
      <c r="B1494" s="1956">
        <f>SUM(K1490:K1496)</f>
        <v>288</v>
      </c>
      <c r="C1494" s="1944">
        <v>44582</v>
      </c>
      <c r="D1494" s="1876"/>
      <c r="E1494" s="2189"/>
      <c r="F1494" s="1992"/>
      <c r="G1494" s="1945"/>
      <c r="H1494" s="1946" t="str">
        <f>IFERROR(VLOOKUP(F1494,[1]Trainingsarten!$A$9:$K$84,10,FALSE),"")</f>
        <v/>
      </c>
      <c r="I1494" s="1947" t="str">
        <f t="shared" si="90"/>
        <v/>
      </c>
      <c r="J1494" s="1948"/>
      <c r="K1494" s="1949" t="str">
        <f>IFERROR(VLOOKUP(F1494,[1]Trainingsarten!$A$9:$K$84,11,FALSE),"0")</f>
        <v>0</v>
      </c>
      <c r="L1494" s="1950"/>
      <c r="M1494" s="1948"/>
      <c r="N1494" s="1816" t="str">
        <f>IFERROR((L1494/67)/(1/(I1494*24)/3.6),"")</f>
        <v/>
      </c>
      <c r="O1494" s="2402"/>
      <c r="P1494" s="1951" t="str">
        <f>IFERROR(VLOOKUP(F1494,[1]Trainingsarten!$A$9:$N$84,12,FALSE),"")</f>
        <v/>
      </c>
      <c r="Q1494" s="1952" t="s">
        <v>14</v>
      </c>
      <c r="R1494" s="1953" t="str">
        <f>IFERROR(VLOOKUP(F1494,[1]Trainingsarten!$A$9:$N$84,14,FALSE),"")</f>
        <v/>
      </c>
      <c r="S1494" s="1877" t="str">
        <f>IFERROR(L1494/J1494,"")</f>
        <v/>
      </c>
      <c r="T1494" s="1876">
        <f>T1493+(K1494-T1493)/7</f>
        <v>34.945331765622811</v>
      </c>
      <c r="U1494" s="1876">
        <f>U1493+(K1494-U1493)/42</f>
        <v>26.243112107250816</v>
      </c>
      <c r="V1494" s="1876">
        <f t="shared" si="87"/>
        <v>-13.886365714254236</v>
      </c>
      <c r="W1494" s="1954">
        <f t="shared" si="86"/>
        <v>1.3316001403647406</v>
      </c>
    </row>
    <row r="1495" spans="2:23" ht="15" x14ac:dyDescent="0.2">
      <c r="B1495" s="1957" t="s">
        <v>20</v>
      </c>
      <c r="C1495" s="1978">
        <v>44583</v>
      </c>
      <c r="D1495" s="50">
        <v>12</v>
      </c>
      <c r="E1495" s="2101" t="s">
        <v>281</v>
      </c>
      <c r="F1495" s="1992" t="s">
        <v>300</v>
      </c>
      <c r="G1495" s="1979">
        <v>4.8148148148148141E-2</v>
      </c>
      <c r="H1495" s="1980">
        <v>12.42</v>
      </c>
      <c r="I1495" s="1981">
        <f t="shared" si="90"/>
        <v>3.8766624917993672E-3</v>
      </c>
      <c r="J1495" s="506">
        <v>142</v>
      </c>
      <c r="K1495" s="1982">
        <v>79</v>
      </c>
      <c r="L1495" s="1983">
        <v>208</v>
      </c>
      <c r="M1495" s="506">
        <v>50</v>
      </c>
      <c r="N1495" s="59">
        <f>IFERROR((L1495/67)/(1/(I1495*24)/3.6),"")</f>
        <v>1.0398250294421609</v>
      </c>
      <c r="O1495" s="2405" t="s">
        <v>322</v>
      </c>
      <c r="P1495" s="319">
        <f>IFERROR(VLOOKUP(F1495,[1]Trainingsarten!$A$9:$N$84,12,FALSE),"")</f>
        <v>209</v>
      </c>
      <c r="Q1495" s="61" t="s">
        <v>14</v>
      </c>
      <c r="R1495" s="1984">
        <f>IFERROR(VLOOKUP(F1495,[1]Trainingsarten!$A$9:$N$84,14,FALSE),"")</f>
        <v>228.8</v>
      </c>
      <c r="S1495" s="1898">
        <f>IFERROR(L1495/J1495,"")</f>
        <v>1.4647887323943662</v>
      </c>
      <c r="T1495" s="50">
        <f>T1494+(K1495-T1494)/7</f>
        <v>41.238855799105266</v>
      </c>
      <c r="U1495" s="50">
        <f>U1494+(K1495-U1494)/42</f>
        <v>27.499228485649606</v>
      </c>
      <c r="V1495" s="50">
        <f t="shared" si="87"/>
        <v>-8.7022196583719946</v>
      </c>
      <c r="W1495" s="322">
        <f t="shared" si="86"/>
        <v>1.4996368287432371</v>
      </c>
    </row>
    <row r="1496" spans="2:23" ht="16" thickBot="1" x14ac:dyDescent="0.25">
      <c r="B1496" s="2004">
        <f t="shared" ref="B1496" si="95">AVERAGE(W1490:W1496)</f>
        <v>1.4312860456040899</v>
      </c>
      <c r="C1496" s="1968">
        <v>44584</v>
      </c>
      <c r="D1496" s="1818"/>
      <c r="E1496" s="2180"/>
      <c r="F1496" s="2017"/>
      <c r="G1496" s="1969"/>
      <c r="H1496" s="1970" t="str">
        <f>IFERROR(VLOOKUP(F1496,[1]Trainingsarten!$A$9:$K$84,10,FALSE),"")</f>
        <v/>
      </c>
      <c r="I1496" s="1971" t="str">
        <f t="shared" si="90"/>
        <v/>
      </c>
      <c r="J1496" s="1862"/>
      <c r="K1496" s="1972" t="str">
        <f>IFERROR(VLOOKUP(F1496,[1]Trainingsarten!$A$9:$K$84,11,FALSE),"0")</f>
        <v>0</v>
      </c>
      <c r="L1496" s="1973"/>
      <c r="M1496" s="1862"/>
      <c r="N1496" s="1826" t="str">
        <f>IFERROR((L1496/67)/(1/(I1496*24)/3.6),"")</f>
        <v/>
      </c>
      <c r="O1496" s="2404"/>
      <c r="P1496" s="1974" t="str">
        <f>IFERROR(VLOOKUP(F1496,[1]Trainingsarten!$A$9:$N$84,12,FALSE),"")</f>
        <v/>
      </c>
      <c r="Q1496" s="1975" t="s">
        <v>14</v>
      </c>
      <c r="R1496" s="1976" t="str">
        <f>IFERROR(VLOOKUP(F1496,[1]Trainingsarten!$A$9:$N$84,14,FALSE),"")</f>
        <v/>
      </c>
      <c r="S1496" s="1827" t="str">
        <f>IFERROR(L1496/J1496,"")</f>
        <v/>
      </c>
      <c r="T1496" s="1818">
        <f>T1495+(K1496-T1495)/7</f>
        <v>35.34759068494737</v>
      </c>
      <c r="U1496" s="1818">
        <f>U1495+(K1496-U1495)/42</f>
        <v>26.844484950276996</v>
      </c>
      <c r="V1496" s="1818">
        <f t="shared" si="87"/>
        <v>-13.73962731345566</v>
      </c>
      <c r="W1496" s="1977">
        <f t="shared" si="86"/>
        <v>1.3167542886525985</v>
      </c>
    </row>
    <row r="1497" spans="2:23" ht="16" thickBot="1" x14ac:dyDescent="0.25">
      <c r="B1497" s="1742">
        <f t="shared" ref="B1497" si="96">B1490+1</f>
        <v>4</v>
      </c>
      <c r="C1497" s="1935">
        <v>44585</v>
      </c>
      <c r="D1497" s="1744">
        <v>13</v>
      </c>
      <c r="E1497" s="2176" t="s">
        <v>33</v>
      </c>
      <c r="F1497" s="1991" t="s">
        <v>321</v>
      </c>
      <c r="G1497" s="1937">
        <v>3.8043981481481477E-2</v>
      </c>
      <c r="H1497" s="1938">
        <v>10.63</v>
      </c>
      <c r="I1497" s="1947">
        <f t="shared" si="90"/>
        <v>3.5789258213999504E-3</v>
      </c>
      <c r="J1497" s="1940">
        <v>148</v>
      </c>
      <c r="K1497" s="1941">
        <f>IFERROR(VLOOKUP(F1497,[1]Trainingsarten!$A$9:$K$84,11,FALSE),"0")</f>
        <v>83.722499999999997</v>
      </c>
      <c r="L1497" s="1942">
        <v>225</v>
      </c>
      <c r="M1497" s="1940">
        <v>35</v>
      </c>
      <c r="N1497" s="1753">
        <f>IFERROR((L1497/67)/(1/(I1497*24)/3.6),"")</f>
        <v>1.0384226562390304</v>
      </c>
      <c r="O1497" s="2401" t="s">
        <v>303</v>
      </c>
      <c r="P1497" s="1754">
        <f>IFERROR(VLOOKUP(F1497,[1]Trainingsarten!$A$9:$N$84,12,FALSE),"")</f>
        <v>228.8</v>
      </c>
      <c r="Q1497" s="1755" t="s">
        <v>14</v>
      </c>
      <c r="R1497" s="1943">
        <f>IFERROR(VLOOKUP(F1497,[1]Trainingsarten!$A$9:$N$84,14,FALSE),"")</f>
        <v>247</v>
      </c>
      <c r="S1497" s="1756">
        <f>IFERROR(L1497/J1497,"")</f>
        <v>1.5202702702702702</v>
      </c>
      <c r="T1497" s="1744">
        <f>T1496+(K1497-T1496)/7</f>
        <v>42.258292015669177</v>
      </c>
      <c r="U1497" s="1744">
        <f>U1496+(K1497-U1496)/42</f>
        <v>28.198723403841829</v>
      </c>
      <c r="V1497" s="1744">
        <f t="shared" si="87"/>
        <v>-8.503105734670374</v>
      </c>
      <c r="W1497" s="1927">
        <f t="shared" si="86"/>
        <v>1.4985888336318038</v>
      </c>
    </row>
    <row r="1498" spans="2:23" ht="15" x14ac:dyDescent="0.2">
      <c r="B1498" s="1759" t="s">
        <v>19</v>
      </c>
      <c r="C1498" s="1944">
        <v>44586</v>
      </c>
      <c r="D1498" s="1876">
        <v>14</v>
      </c>
      <c r="E1498" s="2189" t="s">
        <v>33</v>
      </c>
      <c r="F1498" s="1992" t="s">
        <v>316</v>
      </c>
      <c r="G1498" s="1945">
        <v>3.3680555555555554E-2</v>
      </c>
      <c r="H1498" s="1946">
        <v>8.51</v>
      </c>
      <c r="I1498" s="1947">
        <f t="shared" si="90"/>
        <v>3.957762109936023E-3</v>
      </c>
      <c r="J1498" s="1948">
        <v>133</v>
      </c>
      <c r="K1498" s="1949">
        <v>54</v>
      </c>
      <c r="L1498" s="1950">
        <v>206</v>
      </c>
      <c r="M1498" s="1948">
        <v>24</v>
      </c>
      <c r="N1498" s="1816">
        <f>IFERROR((L1498/67)/(1/(I1498*24)/3.6),"")</f>
        <v>1.0513706438430643</v>
      </c>
      <c r="O1498" s="2402" t="s">
        <v>295</v>
      </c>
      <c r="P1498" s="1951">
        <f>IFERROR(VLOOKUP(F1498,[1]Trainingsarten!$A$9:$N$84,12,FALSE),"")</f>
        <v>209</v>
      </c>
      <c r="Q1498" s="1952" t="s">
        <v>14</v>
      </c>
      <c r="R1498" s="1953">
        <f>IFERROR(VLOOKUP(F1498,[1]Trainingsarten!$A$9:$N$84,14,FALSE),"")</f>
        <v>228.8</v>
      </c>
      <c r="S1498" s="1877">
        <f>IFERROR(L1498/J1498,"")</f>
        <v>1.5488721804511278</v>
      </c>
      <c r="T1498" s="1876">
        <f>T1497+(K1498-T1497)/7</f>
        <v>43.935678870573582</v>
      </c>
      <c r="U1498" s="1876">
        <f>U1497+(K1498-U1497)/42</f>
        <v>28.813039513274166</v>
      </c>
      <c r="V1498" s="1876">
        <f t="shared" si="87"/>
        <v>-14.059568611827348</v>
      </c>
      <c r="W1498" s="1954">
        <f t="shared" si="86"/>
        <v>1.5248540109880604</v>
      </c>
    </row>
    <row r="1499" spans="2:23" ht="16" thickBot="1" x14ac:dyDescent="0.25">
      <c r="B1499" s="24">
        <f t="shared" ref="B1499" si="97">SUM(H1497:H1503)</f>
        <v>48.040000000000006</v>
      </c>
      <c r="C1499" s="1944">
        <v>44587</v>
      </c>
      <c r="D1499" s="1876"/>
      <c r="E1499" s="2189"/>
      <c r="F1499" s="1992"/>
      <c r="G1499" s="1945"/>
      <c r="H1499" s="1946" t="str">
        <f>IFERROR(VLOOKUP(F1499,[1]Trainingsarten!$A$9:$K$84,10,FALSE),"")</f>
        <v/>
      </c>
      <c r="I1499" s="1947" t="str">
        <f t="shared" si="90"/>
        <v/>
      </c>
      <c r="J1499" s="1948"/>
      <c r="K1499" s="1949" t="str">
        <f>IFERROR(VLOOKUP(F1499,[1]Trainingsarten!$A$9:$K$84,11,FALSE),"0")</f>
        <v>0</v>
      </c>
      <c r="L1499" s="1950"/>
      <c r="M1499" s="1948"/>
      <c r="N1499" s="1816" t="str">
        <f>IFERROR((L1499/67)/(1/(I1499*24)/3.6),"")</f>
        <v/>
      </c>
      <c r="O1499" s="2402"/>
      <c r="P1499" s="1951" t="str">
        <f>IFERROR(VLOOKUP(F1499,[1]Trainingsarten!$A$9:$N$84,12,FALSE),"")</f>
        <v/>
      </c>
      <c r="Q1499" s="1952" t="s">
        <v>14</v>
      </c>
      <c r="R1499" s="1953" t="str">
        <f>IFERROR(VLOOKUP(F1499,[1]Trainingsarten!$A$9:$N$84,14,FALSE),"")</f>
        <v/>
      </c>
      <c r="S1499" s="1877" t="str">
        <f>IFERROR(L1499/J1499,"")</f>
        <v/>
      </c>
      <c r="T1499" s="1876">
        <f>T1498+(K1499-T1498)/7</f>
        <v>37.659153317634498</v>
      </c>
      <c r="U1499" s="1876">
        <f>U1498+(K1499-U1498)/42</f>
        <v>28.127014762958115</v>
      </c>
      <c r="V1499" s="1876">
        <f t="shared" si="87"/>
        <v>-15.122639357299416</v>
      </c>
      <c r="W1499" s="1954">
        <f t="shared" si="86"/>
        <v>1.3388962047700042</v>
      </c>
    </row>
    <row r="1500" spans="2:23" ht="15" x14ac:dyDescent="0.2">
      <c r="B1500" s="1955" t="s">
        <v>9</v>
      </c>
      <c r="C1500" s="1944">
        <v>44588</v>
      </c>
      <c r="D1500" s="1876">
        <v>15</v>
      </c>
      <c r="E1500" s="2189" t="s">
        <v>33</v>
      </c>
      <c r="F1500" s="1992" t="s">
        <v>321</v>
      </c>
      <c r="G1500" s="1945">
        <v>4.3078703703703702E-2</v>
      </c>
      <c r="H1500" s="1946">
        <v>12.74</v>
      </c>
      <c r="I1500" s="1947">
        <f t="shared" si="90"/>
        <v>3.3813739170882027E-3</v>
      </c>
      <c r="J1500" s="1948">
        <v>150</v>
      </c>
      <c r="K1500" s="1949">
        <v>92</v>
      </c>
      <c r="L1500" s="1950">
        <v>236</v>
      </c>
      <c r="M1500" s="1948">
        <v>54</v>
      </c>
      <c r="N1500" s="1816">
        <f>IFERROR((L1500/67)/(1/(I1500*24)/3.6),"")</f>
        <v>1.0290681599850042</v>
      </c>
      <c r="O1500" s="2402" t="s">
        <v>304</v>
      </c>
      <c r="P1500" s="1951">
        <f>IFERROR(VLOOKUP(F1500,[1]Trainingsarten!$A$9:$N$84,12,FALSE),"")</f>
        <v>228.8</v>
      </c>
      <c r="Q1500" s="1952" t="s">
        <v>14</v>
      </c>
      <c r="R1500" s="1953">
        <f>IFERROR(VLOOKUP(F1500,[1]Trainingsarten!$A$9:$N$84,14,FALSE),"")</f>
        <v>247</v>
      </c>
      <c r="S1500" s="1877">
        <f>IFERROR(L1500/J1500,"")</f>
        <v>1.5733333333333333</v>
      </c>
      <c r="T1500" s="1876">
        <f>T1499+(K1500-T1499)/7</f>
        <v>45.422131415115281</v>
      </c>
      <c r="U1500" s="1876">
        <f>U1499+(K1500-U1499)/42</f>
        <v>29.647800125744826</v>
      </c>
      <c r="V1500" s="1876">
        <f t="shared" si="87"/>
        <v>-9.5321385546763828</v>
      </c>
      <c r="W1500" s="1954">
        <f t="shared" si="86"/>
        <v>1.5320573945610463</v>
      </c>
    </row>
    <row r="1501" spans="2:23" ht="16" thickBot="1" x14ac:dyDescent="0.25">
      <c r="B1501" s="1956">
        <f>SUM(K1497:K1503)</f>
        <v>337.72249999999997</v>
      </c>
      <c r="C1501" s="1944">
        <v>44589</v>
      </c>
      <c r="D1501" s="1876"/>
      <c r="E1501" s="2189"/>
      <c r="F1501" s="1992"/>
      <c r="G1501" s="1945"/>
      <c r="H1501" s="1946" t="str">
        <f>IFERROR(VLOOKUP(F1501,[1]Trainingsarten!$A$9:$K$84,10,FALSE),"")</f>
        <v/>
      </c>
      <c r="I1501" s="1947" t="str">
        <f t="shared" si="90"/>
        <v/>
      </c>
      <c r="J1501" s="1948"/>
      <c r="K1501" s="1949" t="str">
        <f>IFERROR(VLOOKUP(F1501,[1]Trainingsarten!$A$9:$K$84,11,FALSE),"0")</f>
        <v>0</v>
      </c>
      <c r="L1501" s="1950"/>
      <c r="M1501" s="1948"/>
      <c r="N1501" s="1816" t="str">
        <f>IFERROR((L1501/67)/(1/(I1501*24)/3.6),"")</f>
        <v/>
      </c>
      <c r="O1501" s="2402"/>
      <c r="P1501" s="1951" t="str">
        <f>IFERROR(VLOOKUP(F1501,[1]Trainingsarten!$A$9:$N$84,12,FALSE),"")</f>
        <v/>
      </c>
      <c r="Q1501" s="1952" t="s">
        <v>14</v>
      </c>
      <c r="R1501" s="1953" t="str">
        <f>IFERROR(VLOOKUP(F1501,[1]Trainingsarten!$A$9:$N$84,14,FALSE),"")</f>
        <v/>
      </c>
      <c r="S1501" s="1877" t="str">
        <f>IFERROR(L1501/J1501,"")</f>
        <v/>
      </c>
      <c r="T1501" s="1876">
        <f>T1500+(K1501-T1500)/7</f>
        <v>38.933255498670242</v>
      </c>
      <c r="U1501" s="1876">
        <f>U1500+(K1501-U1500)/42</f>
        <v>28.941900122750901</v>
      </c>
      <c r="V1501" s="1876">
        <f t="shared" si="87"/>
        <v>-15.774331289370455</v>
      </c>
      <c r="W1501" s="1954">
        <f t="shared" si="86"/>
        <v>1.3452211269316505</v>
      </c>
    </row>
    <row r="1502" spans="2:23" ht="15" x14ac:dyDescent="0.2">
      <c r="B1502" s="1957" t="s">
        <v>20</v>
      </c>
      <c r="C1502" s="1978">
        <v>44590</v>
      </c>
      <c r="D1502" s="50">
        <v>16</v>
      </c>
      <c r="E1502" s="2101" t="s">
        <v>33</v>
      </c>
      <c r="F1502" s="1992" t="s">
        <v>285</v>
      </c>
      <c r="G1502" s="1979">
        <v>5.9756944444444439E-2</v>
      </c>
      <c r="H1502" s="1980">
        <v>16.16</v>
      </c>
      <c r="I1502" s="1981">
        <f t="shared" si="90"/>
        <v>3.6978307205720569E-3</v>
      </c>
      <c r="J1502" s="506">
        <v>142</v>
      </c>
      <c r="K1502" s="1982">
        <v>108</v>
      </c>
      <c r="L1502" s="1983">
        <v>220</v>
      </c>
      <c r="M1502" s="506">
        <v>59</v>
      </c>
      <c r="N1502" s="59">
        <f>IFERROR((L1502/67)/(1/(I1502*24)/3.6),"")</f>
        <v>1.0490800945766221</v>
      </c>
      <c r="O1502" s="2405" t="s">
        <v>322</v>
      </c>
      <c r="P1502" s="319">
        <f>IFERROR(VLOOKUP(F1502,[1]Trainingsarten!$A$9:$N$84,12,FALSE),"")</f>
        <v>209</v>
      </c>
      <c r="Q1502" s="61" t="s">
        <v>14</v>
      </c>
      <c r="R1502" s="1984">
        <f>IFERROR(VLOOKUP(F1502,[1]Trainingsarten!$A$9:$N$84,14,FALSE),"")</f>
        <v>228.8</v>
      </c>
      <c r="S1502" s="1898">
        <f>IFERROR(L1502/J1502,"")</f>
        <v>1.5492957746478873</v>
      </c>
      <c r="T1502" s="50">
        <f>T1501+(K1502-T1501)/7</f>
        <v>48.799933284574493</v>
      </c>
      <c r="U1502" s="50">
        <f>U1501+(K1502-U1501)/42</f>
        <v>30.824235834113974</v>
      </c>
      <c r="V1502" s="50">
        <f t="shared" si="87"/>
        <v>-9.9913553759193405</v>
      </c>
      <c r="W1502" s="322">
        <f t="shared" si="86"/>
        <v>1.583167658955112</v>
      </c>
    </row>
    <row r="1503" spans="2:23" ht="16" thickBot="1" x14ac:dyDescent="0.25">
      <c r="B1503" s="2018">
        <f t="shared" ref="B1503" si="98">AVERAGE(W1497:W1503)</f>
        <v>1.4589833802987067</v>
      </c>
      <c r="C1503" s="1968">
        <v>44591</v>
      </c>
      <c r="D1503" s="1818"/>
      <c r="E1503" s="2180"/>
      <c r="F1503" s="2019"/>
      <c r="G1503" s="1969"/>
      <c r="H1503" s="1970" t="str">
        <f>IFERROR(VLOOKUP(F1503,[1]Trainingsarten!$A$9:$K$84,10,FALSE),"")</f>
        <v/>
      </c>
      <c r="I1503" s="1971" t="str">
        <f t="shared" si="90"/>
        <v/>
      </c>
      <c r="J1503" s="1862"/>
      <c r="K1503" s="1972" t="str">
        <f>IFERROR(VLOOKUP(F1503,[1]Trainingsarten!$A$9:$K$84,11,FALSE),"0")</f>
        <v>0</v>
      </c>
      <c r="L1503" s="1973"/>
      <c r="M1503" s="1862"/>
      <c r="N1503" s="1826" t="str">
        <f>IFERROR((L1503/67)/(1/(I1503*24)/3.6),"")</f>
        <v/>
      </c>
      <c r="O1503" s="2404"/>
      <c r="P1503" s="1974" t="str">
        <f>IFERROR(VLOOKUP(F1503,[1]Trainingsarten!$A$9:$N$84,12,FALSE),"")</f>
        <v/>
      </c>
      <c r="Q1503" s="1975" t="s">
        <v>14</v>
      </c>
      <c r="R1503" s="1976" t="str">
        <f>IFERROR(VLOOKUP(F1503,[1]Trainingsarten!$A$9:$N$84,14,FALSE),"")</f>
        <v/>
      </c>
      <c r="S1503" s="1827" t="str">
        <f>IFERROR(L1503/J1503,"")</f>
        <v/>
      </c>
      <c r="T1503" s="1818">
        <f>T1502+(K1503-T1502)/7</f>
        <v>41.828514243920992</v>
      </c>
      <c r="U1503" s="1818">
        <f>U1502+(K1503-U1502)/42</f>
        <v>30.090325457111259</v>
      </c>
      <c r="V1503" s="1818">
        <f t="shared" si="87"/>
        <v>-17.975697450460519</v>
      </c>
      <c r="W1503" s="1977">
        <f t="shared" si="86"/>
        <v>1.390098432253269</v>
      </c>
    </row>
    <row r="1504" spans="2:23" ht="16" thickBot="1" x14ac:dyDescent="0.25">
      <c r="B1504" s="1742">
        <f t="shared" ref="B1504" si="99">B1497+1</f>
        <v>5</v>
      </c>
      <c r="C1504" s="1935">
        <v>44592</v>
      </c>
      <c r="D1504" s="1744">
        <v>17</v>
      </c>
      <c r="E1504" s="2176" t="s">
        <v>33</v>
      </c>
      <c r="F1504" s="2020" t="s">
        <v>316</v>
      </c>
      <c r="G1504" s="1937">
        <v>3.1099537037037037E-2</v>
      </c>
      <c r="H1504" s="1938">
        <v>7.84</v>
      </c>
      <c r="I1504" s="1939">
        <f t="shared" si="90"/>
        <v>3.9667776832955403E-3</v>
      </c>
      <c r="J1504" s="1940">
        <v>133</v>
      </c>
      <c r="K1504" s="1941">
        <v>49</v>
      </c>
      <c r="L1504" s="1942">
        <v>206</v>
      </c>
      <c r="M1504" s="1940">
        <v>33</v>
      </c>
      <c r="N1504" s="1753">
        <f>IFERROR((L1504/67)/(1/(I1504*24)/3.6),"")</f>
        <v>1.0537656107219007</v>
      </c>
      <c r="O1504" s="2401" t="s">
        <v>303</v>
      </c>
      <c r="P1504" s="1754">
        <f>IFERROR(VLOOKUP(F1504,[1]Trainingsarten!$A$9:$N$84,12,FALSE),"")</f>
        <v>209</v>
      </c>
      <c r="Q1504" s="1755" t="s">
        <v>14</v>
      </c>
      <c r="R1504" s="1943">
        <f>IFERROR(VLOOKUP(F1504,[1]Trainingsarten!$A$9:$N$84,14,FALSE),"")</f>
        <v>228.8</v>
      </c>
      <c r="S1504" s="1756">
        <f>IFERROR(L1504/J1504,"")</f>
        <v>1.5488721804511278</v>
      </c>
      <c r="T1504" s="1744">
        <f>T1503+(K1504-T1503)/7</f>
        <v>42.853012209075139</v>
      </c>
      <c r="U1504" s="1744">
        <f>U1503+(K1504-U1503)/42</f>
        <v>30.540555803370516</v>
      </c>
      <c r="V1504" s="1744">
        <f t="shared" si="87"/>
        <v>-11.738188786809733</v>
      </c>
      <c r="W1504" s="1927">
        <f t="shared" si="86"/>
        <v>1.4031510259661284</v>
      </c>
    </row>
    <row r="1505" spans="2:23" ht="15" x14ac:dyDescent="0.2">
      <c r="B1505" s="1759" t="s">
        <v>19</v>
      </c>
      <c r="C1505" s="1944">
        <v>44593</v>
      </c>
      <c r="D1505" s="1876"/>
      <c r="E1505" s="2189"/>
      <c r="F1505" s="1992"/>
      <c r="G1505" s="1945"/>
      <c r="H1505" s="1946" t="str">
        <f>IFERROR(VLOOKUP(F1505,[1]Trainingsarten!$A$9:$K$84,10,FALSE),"")</f>
        <v/>
      </c>
      <c r="I1505" s="1947" t="str">
        <f t="shared" si="90"/>
        <v/>
      </c>
      <c r="J1505" s="1948"/>
      <c r="K1505" s="1949" t="str">
        <f>IFERROR(VLOOKUP(F1505,[1]Trainingsarten!$A$9:$K$84,11,FALSE),"0")</f>
        <v>0</v>
      </c>
      <c r="L1505" s="1950"/>
      <c r="M1505" s="1948"/>
      <c r="N1505" s="1816" t="str">
        <f>IFERROR((L1505/67)/(1/(I1505*24)/3.6),"")</f>
        <v/>
      </c>
      <c r="O1505" s="2402"/>
      <c r="P1505" s="1951" t="str">
        <f>IFERROR(VLOOKUP(F1505,[1]Trainingsarten!$A$9:$N$84,12,FALSE),"")</f>
        <v/>
      </c>
      <c r="Q1505" s="1952" t="s">
        <v>14</v>
      </c>
      <c r="R1505" s="1953" t="str">
        <f>IFERROR(VLOOKUP(F1505,[1]Trainingsarten!$A$9:$N$84,14,FALSE),"")</f>
        <v/>
      </c>
      <c r="S1505" s="1877" t="str">
        <f>IFERROR(L1505/J1505,"")</f>
        <v/>
      </c>
      <c r="T1505" s="1876">
        <f>T1504+(K1505-T1504)/7</f>
        <v>36.731153322064408</v>
      </c>
      <c r="U1505" s="1876">
        <f>U1504+(K1505-U1504)/42</f>
        <v>29.813399712814075</v>
      </c>
      <c r="V1505" s="1876">
        <f t="shared" si="87"/>
        <v>-12.312456405704623</v>
      </c>
      <c r="W1505" s="1954">
        <f t="shared" si="86"/>
        <v>1.2320350471897714</v>
      </c>
    </row>
    <row r="1506" spans="2:23" ht="16" thickBot="1" x14ac:dyDescent="0.25">
      <c r="B1506" s="24">
        <f t="shared" ref="B1506" si="100">SUM(H1504:H1510)</f>
        <v>26.16</v>
      </c>
      <c r="C1506" s="1944">
        <v>44594</v>
      </c>
      <c r="D1506" s="1876">
        <v>18</v>
      </c>
      <c r="E1506" s="2189" t="s">
        <v>33</v>
      </c>
      <c r="F1506" s="1992" t="s">
        <v>276</v>
      </c>
      <c r="G1506" s="1945">
        <v>3.4826388888888886E-2</v>
      </c>
      <c r="H1506" s="1946">
        <v>9.25</v>
      </c>
      <c r="I1506" s="1947">
        <f t="shared" si="90"/>
        <v>3.7650150150150149E-3</v>
      </c>
      <c r="J1506" s="1948">
        <v>142</v>
      </c>
      <c r="K1506" s="1949">
        <v>59</v>
      </c>
      <c r="L1506" s="1950">
        <v>214</v>
      </c>
      <c r="M1506" s="1948">
        <v>39</v>
      </c>
      <c r="N1506" s="1816">
        <f>IFERROR((L1506/67)/(1/(I1506*24)/3.6),"")</f>
        <v>1.0390092779346511</v>
      </c>
      <c r="O1506" s="2402" t="s">
        <v>295</v>
      </c>
      <c r="P1506" s="1951">
        <f>IFERROR(VLOOKUP(F1506,[1]Trainingsarten!$A$9:$N$84,12,FALSE),"")</f>
        <v>209</v>
      </c>
      <c r="Q1506" s="1952" t="s">
        <v>14</v>
      </c>
      <c r="R1506" s="1953">
        <f>IFERROR(VLOOKUP(F1506,[1]Trainingsarten!$A$9:$N$84,14,FALSE),"")</f>
        <v>228.8</v>
      </c>
      <c r="S1506" s="1877">
        <f>IFERROR(L1506/J1506,"")</f>
        <v>1.5070422535211268</v>
      </c>
      <c r="T1506" s="1876">
        <f>T1505+(K1506-T1505)/7</f>
        <v>39.912417133198062</v>
      </c>
      <c r="U1506" s="1876">
        <f>U1505+(K1506-U1505)/42</f>
        <v>30.508318767270882</v>
      </c>
      <c r="V1506" s="1876">
        <f t="shared" si="87"/>
        <v>-6.9177536092503331</v>
      </c>
      <c r="W1506" s="1954">
        <f t="shared" si="86"/>
        <v>1.3082470206786954</v>
      </c>
    </row>
    <row r="1507" spans="2:23" ht="15" x14ac:dyDescent="0.2">
      <c r="B1507" s="1955" t="s">
        <v>9</v>
      </c>
      <c r="C1507" s="1944">
        <v>44595</v>
      </c>
      <c r="D1507" s="1876"/>
      <c r="E1507" s="2189"/>
      <c r="F1507" s="1992"/>
      <c r="G1507" s="1945"/>
      <c r="H1507" s="1946" t="str">
        <f>IFERROR(VLOOKUP(F1507,[1]Trainingsarten!$A$9:$K$84,10,FALSE),"")</f>
        <v/>
      </c>
      <c r="I1507" s="1947" t="str">
        <f t="shared" si="90"/>
        <v/>
      </c>
      <c r="J1507" s="1948"/>
      <c r="K1507" s="1949" t="str">
        <f>IFERROR(VLOOKUP(F1507,[1]Trainingsarten!$A$9:$K$84,11,FALSE),"0")</f>
        <v>0</v>
      </c>
      <c r="L1507" s="1950"/>
      <c r="M1507" s="1948"/>
      <c r="N1507" s="1816" t="str">
        <f>IFERROR((L1507/67)/(1/(I1507*24)/3.6),"")</f>
        <v/>
      </c>
      <c r="O1507" s="2402"/>
      <c r="P1507" s="1951" t="str">
        <f>IFERROR(VLOOKUP(F1507,[1]Trainingsarten!$A$9:$N$84,12,FALSE),"")</f>
        <v/>
      </c>
      <c r="Q1507" s="1952" t="s">
        <v>14</v>
      </c>
      <c r="R1507" s="1953" t="str">
        <f>IFERROR(VLOOKUP(F1507,[1]Trainingsarten!$A$9:$N$84,14,FALSE),"")</f>
        <v/>
      </c>
      <c r="S1507" s="1877" t="str">
        <f>IFERROR(L1507/J1507,"")</f>
        <v/>
      </c>
      <c r="T1507" s="1876">
        <f>T1506+(K1507-T1506)/7</f>
        <v>34.210643257026909</v>
      </c>
      <c r="U1507" s="1876">
        <f>U1506+(K1507-U1506)/42</f>
        <v>29.781930225193005</v>
      </c>
      <c r="V1507" s="1876">
        <f t="shared" si="87"/>
        <v>-9.4040983659271795</v>
      </c>
      <c r="W1507" s="1954">
        <f t="shared" si="86"/>
        <v>1.1487047010837326</v>
      </c>
    </row>
    <row r="1508" spans="2:23" ht="16" thickBot="1" x14ac:dyDescent="0.25">
      <c r="B1508" s="1956">
        <f>SUM(K1504:K1510)</f>
        <v>167</v>
      </c>
      <c r="C1508" s="1944">
        <v>44596</v>
      </c>
      <c r="D1508" s="1876">
        <v>19</v>
      </c>
      <c r="E1508" s="2189" t="s">
        <v>281</v>
      </c>
      <c r="F1508" s="1992" t="s">
        <v>276</v>
      </c>
      <c r="G1508" s="1945">
        <v>3.4652777777777775E-2</v>
      </c>
      <c r="H1508" s="1946">
        <v>9.07</v>
      </c>
      <c r="I1508" s="1947">
        <f t="shared" si="90"/>
        <v>3.8205929192698758E-3</v>
      </c>
      <c r="J1508" s="1948">
        <v>139</v>
      </c>
      <c r="K1508" s="1949">
        <v>59</v>
      </c>
      <c r="L1508" s="1950">
        <v>213</v>
      </c>
      <c r="M1508" s="1948">
        <v>28</v>
      </c>
      <c r="N1508" s="1816">
        <f>IFERROR((L1508/67)/(1/(I1508*24)/3.6),"")</f>
        <v>1.0494199345060802</v>
      </c>
      <c r="O1508" s="2402" t="s">
        <v>322</v>
      </c>
      <c r="P1508" s="1951">
        <f>IFERROR(VLOOKUP(F1508,[1]Trainingsarten!$A$9:$N$84,12,FALSE),"")</f>
        <v>209</v>
      </c>
      <c r="Q1508" s="1952" t="s">
        <v>14</v>
      </c>
      <c r="R1508" s="1953">
        <f>IFERROR(VLOOKUP(F1508,[1]Trainingsarten!$A$9:$N$84,14,FALSE),"")</f>
        <v>228.8</v>
      </c>
      <c r="S1508" s="1877">
        <f>IFERROR(L1508/J1508,"")</f>
        <v>1.5323741007194245</v>
      </c>
      <c r="T1508" s="1876">
        <f>T1507+(K1508-T1507)/7</f>
        <v>37.751979934594495</v>
      </c>
      <c r="U1508" s="1876">
        <f>U1507+(K1508-U1507)/42</f>
        <v>30.477598553164601</v>
      </c>
      <c r="V1508" s="1876">
        <f t="shared" si="87"/>
        <v>-4.4287130318339045</v>
      </c>
      <c r="W1508" s="1954">
        <f t="shared" si="86"/>
        <v>1.2386796114772818</v>
      </c>
    </row>
    <row r="1509" spans="2:23" ht="16" thickBot="1" x14ac:dyDescent="0.25">
      <c r="B1509" s="1957" t="s">
        <v>20</v>
      </c>
      <c r="C1509" s="1978">
        <v>44597</v>
      </c>
      <c r="D1509" s="50"/>
      <c r="E1509" s="2101"/>
      <c r="F1509" s="2017"/>
      <c r="G1509" s="1979"/>
      <c r="H1509" s="1980" t="str">
        <f>IFERROR(VLOOKUP(F1509,[1]Trainingsarten!$A$9:$K$84,10,FALSE),"")</f>
        <v/>
      </c>
      <c r="I1509" s="1981" t="str">
        <f t="shared" si="90"/>
        <v/>
      </c>
      <c r="J1509" s="506"/>
      <c r="K1509" s="1982" t="str">
        <f>IFERROR(VLOOKUP(F1509,[1]Trainingsarten!$A$9:$K$84,11,FALSE),"0")</f>
        <v>0</v>
      </c>
      <c r="L1509" s="1983"/>
      <c r="M1509" s="506"/>
      <c r="N1509" s="59" t="str">
        <f>IFERROR((L1509/67)/(1/(I1509*24)/3.6),"")</f>
        <v/>
      </c>
      <c r="O1509" s="2405"/>
      <c r="P1509" s="319" t="str">
        <f>IFERROR(VLOOKUP(F1509,[1]Trainingsarten!$A$9:$N$84,12,FALSE),"")</f>
        <v/>
      </c>
      <c r="Q1509" s="61" t="s">
        <v>14</v>
      </c>
      <c r="R1509" s="1984" t="str">
        <f>IFERROR(VLOOKUP(F1509,[1]Trainingsarten!$A$9:$N$84,14,FALSE),"")</f>
        <v/>
      </c>
      <c r="S1509" s="1898" t="str">
        <f>IFERROR(L1509/J1509,"")</f>
        <v/>
      </c>
      <c r="T1509" s="50">
        <f>T1508+(K1509-T1508)/7</f>
        <v>32.358839943938136</v>
      </c>
      <c r="U1509" s="50">
        <f>U1508+(K1509-U1508)/42</f>
        <v>29.751941444755921</v>
      </c>
      <c r="V1509" s="50">
        <f t="shared" si="87"/>
        <v>-7.2743813814298939</v>
      </c>
      <c r="W1509" s="322">
        <f t="shared" si="86"/>
        <v>1.0876211222727352</v>
      </c>
    </row>
    <row r="1510" spans="2:23" ht="16" thickBot="1" x14ac:dyDescent="0.25">
      <c r="B1510" s="2018">
        <f t="shared" ref="B1510" si="101">AVERAGE(W1504:W1510)</f>
        <v>1.1962032755303853</v>
      </c>
      <c r="C1510" s="1968">
        <v>44598</v>
      </c>
      <c r="D1510" s="1818"/>
      <c r="E1510" s="2180"/>
      <c r="F1510" s="2021"/>
      <c r="G1510" s="1969"/>
      <c r="H1510" s="1970" t="str">
        <f>IFERROR(VLOOKUP(F1510,[1]Trainingsarten!$A$9:$K$84,10,FALSE),"")</f>
        <v/>
      </c>
      <c r="I1510" s="1971" t="str">
        <f t="shared" si="90"/>
        <v/>
      </c>
      <c r="J1510" s="1862"/>
      <c r="K1510" s="1972" t="str">
        <f>IFERROR(VLOOKUP(F1510,[1]Trainingsarten!$A$9:$K$84,11,FALSE),"0")</f>
        <v>0</v>
      </c>
      <c r="L1510" s="1973"/>
      <c r="M1510" s="1862"/>
      <c r="N1510" s="1826" t="str">
        <f>IFERROR((L1510/67)/(1/(I1510*24)/3.6),"")</f>
        <v/>
      </c>
      <c r="O1510" s="2404"/>
      <c r="P1510" s="1974" t="str">
        <f>IFERROR(VLOOKUP(F1510,[1]Trainingsarten!$A$9:$N$84,12,FALSE),"")</f>
        <v/>
      </c>
      <c r="Q1510" s="1975" t="s">
        <v>14</v>
      </c>
      <c r="R1510" s="1976" t="str">
        <f>IFERROR(VLOOKUP(F1510,[1]Trainingsarten!$A$9:$N$84,14,FALSE),"")</f>
        <v/>
      </c>
      <c r="S1510" s="1827" t="str">
        <f>IFERROR(L1510/J1510,"")</f>
        <v/>
      </c>
      <c r="T1510" s="1818">
        <f>T1509+(K1510-T1509)/7</f>
        <v>27.736148523375547</v>
      </c>
      <c r="U1510" s="1818">
        <f>U1509+(K1510-U1509)/42</f>
        <v>29.043561886547447</v>
      </c>
      <c r="V1510" s="1818">
        <f t="shared" si="87"/>
        <v>-2.6068984991822148</v>
      </c>
      <c r="W1510" s="1977">
        <f t="shared" si="86"/>
        <v>0.95498440004435292</v>
      </c>
    </row>
    <row r="1511" spans="2:23" ht="16" thickBot="1" x14ac:dyDescent="0.25">
      <c r="B1511" s="1742">
        <f t="shared" ref="B1511" si="102">B1504+1</f>
        <v>6</v>
      </c>
      <c r="C1511" s="1935">
        <v>44599</v>
      </c>
      <c r="D1511" s="1744">
        <v>20</v>
      </c>
      <c r="E1511" s="2176" t="s">
        <v>33</v>
      </c>
      <c r="F1511" s="2022" t="s">
        <v>276</v>
      </c>
      <c r="G1511" s="1937">
        <v>3.8506944444444448E-2</v>
      </c>
      <c r="H1511" s="1938">
        <v>10.130000000000001</v>
      </c>
      <c r="I1511" s="1939">
        <f t="shared" si="90"/>
        <v>3.8012778326203794E-3</v>
      </c>
      <c r="J1511" s="1940">
        <v>141</v>
      </c>
      <c r="K1511" s="1941">
        <v>65</v>
      </c>
      <c r="L1511" s="1942">
        <v>214</v>
      </c>
      <c r="M1511" s="1940">
        <v>63</v>
      </c>
      <c r="N1511" s="1753">
        <f>IFERROR((L1511/67)/(1/(I1511*24)/3.6),"")</f>
        <v>1.0490165166271308</v>
      </c>
      <c r="O1511" s="2401" t="s">
        <v>303</v>
      </c>
      <c r="P1511" s="1754">
        <f>IFERROR(VLOOKUP(F1511,[1]Trainingsarten!$A$9:$N$84,12,FALSE),"")</f>
        <v>209</v>
      </c>
      <c r="Q1511" s="1755" t="s">
        <v>14</v>
      </c>
      <c r="R1511" s="1943">
        <f>IFERROR(VLOOKUP(F1511,[1]Trainingsarten!$A$9:$N$84,14,FALSE),"")</f>
        <v>228.8</v>
      </c>
      <c r="S1511" s="1756">
        <f>IFERROR(L1511/J1511,"")</f>
        <v>1.5177304964539007</v>
      </c>
      <c r="T1511" s="1744">
        <f>T1510+(K1511-T1510)/7</f>
        <v>33.059555877179044</v>
      </c>
      <c r="U1511" s="1744">
        <f>U1510+(K1511-U1510)/42</f>
        <v>29.899667555915364</v>
      </c>
      <c r="V1511" s="1744">
        <f t="shared" si="87"/>
        <v>1.3074133631719</v>
      </c>
      <c r="W1511" s="1927">
        <f t="shared" si="86"/>
        <v>1.1056830586946953</v>
      </c>
    </row>
    <row r="1512" spans="2:23" ht="15" x14ac:dyDescent="0.2">
      <c r="B1512" s="1759" t="s">
        <v>19</v>
      </c>
      <c r="C1512" s="1944">
        <v>44600</v>
      </c>
      <c r="D1512" s="1876">
        <v>21</v>
      </c>
      <c r="E1512" s="2189" t="s">
        <v>33</v>
      </c>
      <c r="F1512" s="2020" t="s">
        <v>323</v>
      </c>
      <c r="G1512" s="1945">
        <v>2.9942129629629628E-2</v>
      </c>
      <c r="H1512" s="1946">
        <v>7.94</v>
      </c>
      <c r="I1512" s="1947">
        <f t="shared" si="90"/>
        <v>3.7710490717417664E-3</v>
      </c>
      <c r="J1512" s="1948">
        <v>140</v>
      </c>
      <c r="K1512" s="1949">
        <v>57</v>
      </c>
      <c r="L1512" s="1950">
        <v>210</v>
      </c>
      <c r="M1512" s="1948">
        <v>26</v>
      </c>
      <c r="N1512" s="1816">
        <f>IFERROR((L1512/67)/(1/(I1512*24)/3.6),"")</f>
        <v>1.0212226023534718</v>
      </c>
      <c r="O1512" s="2402" t="s">
        <v>304</v>
      </c>
      <c r="P1512" s="1951">
        <f>IFERROR(VLOOKUP(F1512,[1]Trainingsarten!$A$9:$N$84,12,FALSE),"")</f>
        <v>300</v>
      </c>
      <c r="Q1512" s="1952" t="s">
        <v>14</v>
      </c>
      <c r="R1512" s="1953">
        <f>IFERROR(VLOOKUP(F1512,[1]Trainingsarten!$A$9:$N$84,14,FALSE),"")</f>
        <v>338</v>
      </c>
      <c r="S1512" s="1877">
        <f>IFERROR(L1512/J1512,"")</f>
        <v>1.5</v>
      </c>
      <c r="T1512" s="1876">
        <f>T1511+(K1512-T1511)/7</f>
        <v>36.479619323296326</v>
      </c>
      <c r="U1512" s="1876">
        <f>U1511+(K1512-U1511)/42</f>
        <v>30.544913566488809</v>
      </c>
      <c r="V1512" s="1876">
        <f t="shared" si="87"/>
        <v>-3.1598883212636792</v>
      </c>
      <c r="W1512" s="1954">
        <f t="shared" si="86"/>
        <v>1.1942944033509577</v>
      </c>
    </row>
    <row r="1513" spans="2:23" ht="16" thickBot="1" x14ac:dyDescent="0.25">
      <c r="B1513" s="24">
        <f t="shared" ref="B1513" si="103">SUM(H1511:H1517)</f>
        <v>59</v>
      </c>
      <c r="C1513" s="1944">
        <v>44601</v>
      </c>
      <c r="D1513" s="1876">
        <v>22</v>
      </c>
      <c r="E1513" s="2189" t="s">
        <v>33</v>
      </c>
      <c r="F1513" s="2017" t="s">
        <v>276</v>
      </c>
      <c r="G1513" s="1945">
        <v>3.9861111111111111E-2</v>
      </c>
      <c r="H1513" s="1946">
        <v>10.07</v>
      </c>
      <c r="I1513" s="1947">
        <f t="shared" si="90"/>
        <v>3.9584022950457905E-3</v>
      </c>
      <c r="J1513" s="1948">
        <v>135</v>
      </c>
      <c r="K1513" s="1949">
        <v>64</v>
      </c>
      <c r="L1513" s="1950">
        <v>207</v>
      </c>
      <c r="M1513" s="1948">
        <v>37</v>
      </c>
      <c r="N1513" s="1816">
        <f>IFERROR((L1513/67)/(1/(I1513*24)/3.6),"")</f>
        <v>1.0566452741258949</v>
      </c>
      <c r="O1513" s="2402" t="s">
        <v>295</v>
      </c>
      <c r="P1513" s="1951">
        <f>IFERROR(VLOOKUP(F1513,[1]Trainingsarten!$A$9:$N$84,12,FALSE),"")</f>
        <v>209</v>
      </c>
      <c r="Q1513" s="1952" t="s">
        <v>14</v>
      </c>
      <c r="R1513" s="1953">
        <f>IFERROR(VLOOKUP(F1513,[1]Trainingsarten!$A$9:$N$84,14,FALSE),"")</f>
        <v>228.8</v>
      </c>
      <c r="S1513" s="1877">
        <f>IFERROR(L1513/J1513,"")</f>
        <v>1.5333333333333334</v>
      </c>
      <c r="T1513" s="1876">
        <f>T1512+(K1513-T1512)/7</f>
        <v>40.411102277111134</v>
      </c>
      <c r="U1513" s="1876">
        <f>U1512+(K1513-U1512)/42</f>
        <v>31.341463243477172</v>
      </c>
      <c r="V1513" s="1876">
        <f t="shared" si="87"/>
        <v>-5.9347057568075172</v>
      </c>
      <c r="W1513" s="1954">
        <f t="shared" ref="W1513:W1576" si="104">T1513/U1513</f>
        <v>1.2893814804744812</v>
      </c>
    </row>
    <row r="1514" spans="2:23" ht="15" x14ac:dyDescent="0.2">
      <c r="B1514" s="1955" t="s">
        <v>9</v>
      </c>
      <c r="C1514" s="1944">
        <v>44602</v>
      </c>
      <c r="D1514" s="1876">
        <v>23</v>
      </c>
      <c r="E1514" s="2189" t="s">
        <v>33</v>
      </c>
      <c r="F1514" s="2022" t="s">
        <v>300</v>
      </c>
      <c r="G1514" s="1945">
        <v>4.5740740740740742E-2</v>
      </c>
      <c r="H1514" s="1946">
        <v>12.72</v>
      </c>
      <c r="I1514" s="1947">
        <f t="shared" si="90"/>
        <v>3.5959701840204985E-3</v>
      </c>
      <c r="J1514" s="1948">
        <v>142</v>
      </c>
      <c r="K1514" s="1949">
        <v>88</v>
      </c>
      <c r="L1514" s="1950">
        <v>227</v>
      </c>
      <c r="M1514" s="1948">
        <v>52</v>
      </c>
      <c r="N1514" s="1816">
        <f>IFERROR((L1514/67)/(1/(I1514*24)/3.6),"")</f>
        <v>1.052642448136675</v>
      </c>
      <c r="O1514" s="2402" t="s">
        <v>322</v>
      </c>
      <c r="P1514" s="1951">
        <f>IFERROR(VLOOKUP(F1514,[1]Trainingsarten!$A$9:$N$84,12,FALSE),"")</f>
        <v>209</v>
      </c>
      <c r="Q1514" s="1952" t="s">
        <v>14</v>
      </c>
      <c r="R1514" s="1953">
        <f>IFERROR(VLOOKUP(F1514,[1]Trainingsarten!$A$9:$N$84,14,FALSE),"")</f>
        <v>228.8</v>
      </c>
      <c r="S1514" s="1877">
        <f>IFERROR(L1514/J1514,"")</f>
        <v>1.5985915492957747</v>
      </c>
      <c r="T1514" s="1876">
        <f>T1513+(K1514-T1513)/7</f>
        <v>47.209516237523829</v>
      </c>
      <c r="U1514" s="1876">
        <f>U1513+(K1514-U1513)/42</f>
        <v>32.690476023394382</v>
      </c>
      <c r="V1514" s="1876">
        <f t="shared" si="87"/>
        <v>-9.0696390336339618</v>
      </c>
      <c r="W1514" s="1954">
        <f t="shared" si="104"/>
        <v>1.4441367021923799</v>
      </c>
    </row>
    <row r="1515" spans="2:23" ht="16" thickBot="1" x14ac:dyDescent="0.25">
      <c r="B1515" s="1956">
        <f>SUM(K1511:K1517)</f>
        <v>392</v>
      </c>
      <c r="C1515" s="1944">
        <v>44603</v>
      </c>
      <c r="D1515" s="1876"/>
      <c r="E1515" s="2189"/>
      <c r="F1515" s="2020"/>
      <c r="G1515" s="1945"/>
      <c r="H1515" s="1946" t="str">
        <f>IFERROR(VLOOKUP(F1515,[1]Trainingsarten!$A$9:$K$84,10,FALSE),"")</f>
        <v/>
      </c>
      <c r="I1515" s="1947" t="str">
        <f t="shared" si="90"/>
        <v/>
      </c>
      <c r="J1515" s="1948"/>
      <c r="K1515" s="1949" t="str">
        <f>IFERROR(VLOOKUP(F1515,[1]Trainingsarten!$A$9:$K$84,11,FALSE),"0")</f>
        <v>0</v>
      </c>
      <c r="L1515" s="1950"/>
      <c r="M1515" s="1948"/>
      <c r="N1515" s="1816" t="str">
        <f>IFERROR((L1515/67)/(1/(I1515*24)/3.6),"")</f>
        <v/>
      </c>
      <c r="O1515" s="2402"/>
      <c r="P1515" s="1951" t="str">
        <f>IFERROR(VLOOKUP(F1515,[1]Trainingsarten!$A$9:$N$84,12,FALSE),"")</f>
        <v/>
      </c>
      <c r="Q1515" s="1952" t="s">
        <v>14</v>
      </c>
      <c r="R1515" s="1953" t="str">
        <f>IFERROR(VLOOKUP(F1515,[1]Trainingsarten!$A$9:$N$84,14,FALSE),"")</f>
        <v/>
      </c>
      <c r="S1515" s="1877" t="str">
        <f>IFERROR(L1515/J1515,"")</f>
        <v/>
      </c>
      <c r="T1515" s="1876">
        <f>T1514+(K1515-T1514)/7</f>
        <v>40.46529963216328</v>
      </c>
      <c r="U1515" s="1876">
        <f>U1514+(K1515-U1514)/42</f>
        <v>31.912131356170708</v>
      </c>
      <c r="V1515" s="1876">
        <f t="shared" si="87"/>
        <v>-14.519040214129447</v>
      </c>
      <c r="W1515" s="1954">
        <f t="shared" si="104"/>
        <v>1.2680224702176994</v>
      </c>
    </row>
    <row r="1516" spans="2:23" ht="15" x14ac:dyDescent="0.2">
      <c r="B1516" s="1957" t="s">
        <v>20</v>
      </c>
      <c r="C1516" s="1978">
        <v>44604</v>
      </c>
      <c r="D1516" s="50">
        <v>24</v>
      </c>
      <c r="E1516" s="2101" t="s">
        <v>33</v>
      </c>
      <c r="F1516" s="2022" t="s">
        <v>308</v>
      </c>
      <c r="G1516" s="1979">
        <v>6.8495370370370359E-2</v>
      </c>
      <c r="H1516" s="1980">
        <v>18.14</v>
      </c>
      <c r="I1516" s="1981">
        <f t="shared" si="90"/>
        <v>3.775930009391971E-3</v>
      </c>
      <c r="J1516" s="506">
        <v>144</v>
      </c>
      <c r="K1516" s="1982">
        <v>118</v>
      </c>
      <c r="L1516" s="1983">
        <v>215</v>
      </c>
      <c r="M1516" s="506">
        <v>80</v>
      </c>
      <c r="N1516" s="59">
        <f>IFERROR((L1516/67)/(1/(I1516*24)/3.6),"")</f>
        <v>1.0468906843950039</v>
      </c>
      <c r="O1516" s="2405" t="s">
        <v>322</v>
      </c>
      <c r="P1516" s="319">
        <f>IFERROR(VLOOKUP(F1516,[1]Trainingsarten!$A$9:$N$84,12,FALSE),"")</f>
        <v>209</v>
      </c>
      <c r="Q1516" s="61" t="s">
        <v>14</v>
      </c>
      <c r="R1516" s="1984">
        <f>IFERROR(VLOOKUP(F1516,[1]Trainingsarten!$A$9:$N$84,14,FALSE),"")</f>
        <v>228.8</v>
      </c>
      <c r="S1516" s="1898">
        <f>IFERROR(L1516/J1516,"")</f>
        <v>1.4930555555555556</v>
      </c>
      <c r="T1516" s="50">
        <f>T1515+(K1516-T1515)/7</f>
        <v>51.541685398997096</v>
      </c>
      <c r="U1516" s="50">
        <f>U1515+(K1516-U1515)/42</f>
        <v>33.961842514357116</v>
      </c>
      <c r="V1516" s="50">
        <f t="shared" si="87"/>
        <v>-8.5531682759925722</v>
      </c>
      <c r="W1516" s="322">
        <f t="shared" si="104"/>
        <v>1.5176351335239904</v>
      </c>
    </row>
    <row r="1517" spans="2:23" ht="16" thickBot="1" x14ac:dyDescent="0.25">
      <c r="B1517" s="2018">
        <f t="shared" ref="B1517" si="105">AVERAGE(W1511:W1517)</f>
        <v>1.3073872752386271</v>
      </c>
      <c r="C1517" s="1968">
        <v>44605</v>
      </c>
      <c r="D1517" s="1818"/>
      <c r="E1517" s="2180"/>
      <c r="F1517" s="2022"/>
      <c r="G1517" s="1969"/>
      <c r="H1517" s="1970" t="str">
        <f>IFERROR(VLOOKUP(F1517,[1]Trainingsarten!$A$9:$K$84,10,FALSE),"")</f>
        <v/>
      </c>
      <c r="I1517" s="1971" t="str">
        <f t="shared" si="90"/>
        <v/>
      </c>
      <c r="J1517" s="1862"/>
      <c r="K1517" s="1972" t="str">
        <f>IFERROR(VLOOKUP(F1517,[1]Trainingsarten!$A$9:$K$84,11,FALSE),"0")</f>
        <v>0</v>
      </c>
      <c r="L1517" s="1973"/>
      <c r="M1517" s="1862"/>
      <c r="N1517" s="1826" t="str">
        <f>IFERROR((L1517/67)/(1/(I1517*24)/3.6),"")</f>
        <v/>
      </c>
      <c r="O1517" s="2404"/>
      <c r="P1517" s="1974" t="str">
        <f>IFERROR(VLOOKUP(F1517,[1]Trainingsarten!$A$9:$N$84,12,FALSE),"")</f>
        <v/>
      </c>
      <c r="Q1517" s="1975" t="s">
        <v>14</v>
      </c>
      <c r="R1517" s="1976" t="str">
        <f>IFERROR(VLOOKUP(F1517,[1]Trainingsarten!$A$9:$N$84,14,FALSE),"")</f>
        <v/>
      </c>
      <c r="S1517" s="1827" t="str">
        <f>IFERROR(L1517/J1517,"")</f>
        <v/>
      </c>
      <c r="T1517" s="1818">
        <f>T1516+(K1517-T1516)/7</f>
        <v>44.178587484854653</v>
      </c>
      <c r="U1517" s="1818">
        <f>U1516+(K1517-U1516)/42</f>
        <v>33.153227216396232</v>
      </c>
      <c r="V1517" s="1818">
        <f t="shared" si="87"/>
        <v>-17.57984288463998</v>
      </c>
      <c r="W1517" s="1977">
        <f t="shared" si="104"/>
        <v>1.3325576782161868</v>
      </c>
    </row>
    <row r="1518" spans="2:23" ht="16" thickBot="1" x14ac:dyDescent="0.25">
      <c r="B1518" s="1742">
        <f t="shared" ref="B1518" si="106">B1511+1</f>
        <v>7</v>
      </c>
      <c r="C1518" s="1935">
        <v>44606</v>
      </c>
      <c r="D1518" s="1744">
        <v>25</v>
      </c>
      <c r="E1518" s="2176" t="s">
        <v>33</v>
      </c>
      <c r="F1518" s="2023" t="s">
        <v>276</v>
      </c>
      <c r="G1518" s="1937">
        <v>3.7743055555555557E-2</v>
      </c>
      <c r="H1518" s="1938">
        <v>10.14</v>
      </c>
      <c r="I1518" s="1939">
        <f t="shared" si="90"/>
        <v>3.7221948279640587E-3</v>
      </c>
      <c r="J1518" s="1940">
        <v>140</v>
      </c>
      <c r="K1518" s="1941">
        <v>67</v>
      </c>
      <c r="L1518" s="1942">
        <v>219</v>
      </c>
      <c r="M1518" s="1940">
        <v>38</v>
      </c>
      <c r="N1518" s="1753">
        <f>IFERROR((L1518/67)/(1/(I1518*24)/3.6),"")</f>
        <v>1.0511922635343991</v>
      </c>
      <c r="O1518" s="2401" t="s">
        <v>303</v>
      </c>
      <c r="P1518" s="1754">
        <f>IFERROR(VLOOKUP(F1518,[1]Trainingsarten!$A$9:$N$84,12,FALSE),"")</f>
        <v>209</v>
      </c>
      <c r="Q1518" s="1755" t="s">
        <v>14</v>
      </c>
      <c r="R1518" s="1943">
        <f>IFERROR(VLOOKUP(F1518,[1]Trainingsarten!$A$9:$N$84,14,FALSE),"")</f>
        <v>228.8</v>
      </c>
      <c r="S1518" s="1756">
        <f>IFERROR(L1518/J1518,"")</f>
        <v>1.5642857142857143</v>
      </c>
      <c r="T1518" s="1744">
        <f>T1517+(K1518-T1517)/7</f>
        <v>47.438789272732556</v>
      </c>
      <c r="U1518" s="1744">
        <f>U1517+(K1518-U1517)/42</f>
        <v>33.95910275886299</v>
      </c>
      <c r="V1518" s="1744">
        <f t="shared" si="87"/>
        <v>-11.025360268458421</v>
      </c>
      <c r="W1518" s="1927">
        <f t="shared" si="104"/>
        <v>1.396938829909206</v>
      </c>
    </row>
    <row r="1519" spans="2:23" ht="15" x14ac:dyDescent="0.2">
      <c r="B1519" s="1759" t="s">
        <v>19</v>
      </c>
      <c r="C1519" s="1944">
        <v>44607</v>
      </c>
      <c r="D1519" s="1876">
        <v>26</v>
      </c>
      <c r="E1519" s="2189" t="s">
        <v>33</v>
      </c>
      <c r="F1519" s="2022" t="s">
        <v>323</v>
      </c>
      <c r="G1519" s="1945">
        <v>3.4016203703703708E-2</v>
      </c>
      <c r="H1519" s="1946">
        <v>8.16</v>
      </c>
      <c r="I1519" s="1947">
        <f t="shared" si="90"/>
        <v>4.1686524146695722E-3</v>
      </c>
      <c r="J1519" s="1948">
        <v>140</v>
      </c>
      <c r="K1519" s="1949">
        <v>59</v>
      </c>
      <c r="L1519" s="1950">
        <v>188</v>
      </c>
      <c r="M1519" s="1948">
        <v>24</v>
      </c>
      <c r="N1519" s="1816">
        <f>IFERROR((L1519/67)/(1/(I1519*24)/3.6),"")</f>
        <v>1.0106306701785195</v>
      </c>
      <c r="O1519" s="2402" t="s">
        <v>304</v>
      </c>
      <c r="P1519" s="1951">
        <f>IFERROR(VLOOKUP(F1519,[1]Trainingsarten!$A$9:$N$84,12,FALSE),"")</f>
        <v>300</v>
      </c>
      <c r="Q1519" s="1952" t="s">
        <v>14</v>
      </c>
      <c r="R1519" s="1953">
        <f>IFERROR(VLOOKUP(F1519,[1]Trainingsarten!$A$9:$N$84,14,FALSE),"")</f>
        <v>338</v>
      </c>
      <c r="S1519" s="1877">
        <f>IFERROR(L1519/J1519,"")</f>
        <v>1.3428571428571427</v>
      </c>
      <c r="T1519" s="1876">
        <f>T1518+(K1519-T1518)/7</f>
        <v>49.090390805199334</v>
      </c>
      <c r="U1519" s="1876">
        <f>U1518+(K1519-U1518)/42</f>
        <v>34.555314597937681</v>
      </c>
      <c r="V1519" s="1876">
        <f t="shared" si="87"/>
        <v>-13.479686513869567</v>
      </c>
      <c r="W1519" s="1954">
        <f t="shared" si="104"/>
        <v>1.420632148090156</v>
      </c>
    </row>
    <row r="1520" spans="2:23" ht="16" thickBot="1" x14ac:dyDescent="0.25">
      <c r="B1520" s="24">
        <f>SUM(H1518:H1524)</f>
        <v>59.39</v>
      </c>
      <c r="C1520" s="1944">
        <v>44608</v>
      </c>
      <c r="D1520" s="1876">
        <v>27</v>
      </c>
      <c r="E1520" s="2189" t="s">
        <v>33</v>
      </c>
      <c r="F1520" s="2022" t="s">
        <v>320</v>
      </c>
      <c r="G1520" s="1945">
        <v>3.096064814814815E-2</v>
      </c>
      <c r="H1520" s="1946">
        <v>7.85</v>
      </c>
      <c r="I1520" s="1947">
        <f t="shared" si="90"/>
        <v>3.9440316112290636E-3</v>
      </c>
      <c r="J1520" s="1948">
        <v>131</v>
      </c>
      <c r="K1520" s="1949">
        <v>49</v>
      </c>
      <c r="L1520" s="1950">
        <v>206</v>
      </c>
      <c r="M1520" s="1948">
        <v>22</v>
      </c>
      <c r="N1520" s="1816">
        <f>IFERROR((L1520/67)/(1/(I1520*24)/3.6),"")</f>
        <v>1.0477231676014831</v>
      </c>
      <c r="O1520" s="2402" t="s">
        <v>295</v>
      </c>
      <c r="P1520" s="1951">
        <f>IFERROR(VLOOKUP(F1520,[1]Trainingsarten!$A$9:$N$84,12,FALSE),"")</f>
        <v>182</v>
      </c>
      <c r="Q1520" s="1952" t="s">
        <v>14</v>
      </c>
      <c r="R1520" s="1953">
        <f>IFERROR(VLOOKUP(F1520,[1]Trainingsarten!$A$9:$N$84,14,FALSE),"")</f>
        <v>208</v>
      </c>
      <c r="S1520" s="1877">
        <f>IFERROR(L1520/J1520,"")</f>
        <v>1.5725190839694656</v>
      </c>
      <c r="T1520" s="1876">
        <f>T1519+(K1520-T1519)/7</f>
        <v>49.077477833027999</v>
      </c>
      <c r="U1520" s="1876">
        <f>U1519+(K1520-U1519)/42</f>
        <v>34.899235678939164</v>
      </c>
      <c r="V1520" s="1876">
        <f t="shared" si="87"/>
        <v>-14.535076207261653</v>
      </c>
      <c r="W1520" s="1954">
        <f t="shared" si="104"/>
        <v>1.4062622541228047</v>
      </c>
    </row>
    <row r="1521" spans="2:23" ht="15" x14ac:dyDescent="0.2">
      <c r="B1521" s="1955" t="s">
        <v>9</v>
      </c>
      <c r="C1521" s="1944">
        <v>44609</v>
      </c>
      <c r="D1521" s="1876"/>
      <c r="E1521" s="2189"/>
      <c r="F1521" s="2020"/>
      <c r="G1521" s="1945"/>
      <c r="H1521" s="1946" t="str">
        <f>IFERROR(VLOOKUP(F1521,[1]Trainingsarten!$A$9:$K$84,10,FALSE),"")</f>
        <v/>
      </c>
      <c r="I1521" s="1947" t="str">
        <f t="shared" si="90"/>
        <v/>
      </c>
      <c r="J1521" s="1948"/>
      <c r="K1521" s="1949" t="str">
        <f>IFERROR(VLOOKUP(F1521,[1]Trainingsarten!$A$9:$K$84,11,FALSE),"0")</f>
        <v>0</v>
      </c>
      <c r="L1521" s="1950"/>
      <c r="M1521" s="1948"/>
      <c r="N1521" s="1816" t="str">
        <f>IFERROR((L1521/67)/(1/(I1521*24)/3.6),"")</f>
        <v/>
      </c>
      <c r="O1521" s="2402"/>
      <c r="P1521" s="1951" t="str">
        <f>IFERROR(VLOOKUP(F1521,[1]Trainingsarten!$A$9:$N$84,12,FALSE),"")</f>
        <v/>
      </c>
      <c r="Q1521" s="1952" t="s">
        <v>14</v>
      </c>
      <c r="R1521" s="1953" t="str">
        <f>IFERROR(VLOOKUP(F1521,[1]Trainingsarten!$A$9:$N$84,14,FALSE),"")</f>
        <v/>
      </c>
      <c r="S1521" s="1877" t="str">
        <f>IFERROR(L1521/J1521,"")</f>
        <v/>
      </c>
      <c r="T1521" s="1876">
        <f>T1520+(K1521-T1520)/7</f>
        <v>42.066409571166858</v>
      </c>
      <c r="U1521" s="1876">
        <f>U1520+(K1521-U1520)/42</f>
        <v>34.068301496107281</v>
      </c>
      <c r="V1521" s="1876">
        <f>U1520-T1520</f>
        <v>-14.178242154088835</v>
      </c>
      <c r="W1521" s="1954">
        <f t="shared" si="104"/>
        <v>1.2347668572785602</v>
      </c>
    </row>
    <row r="1522" spans="2:23" ht="16" thickBot="1" x14ac:dyDescent="0.25">
      <c r="B1522" s="1956">
        <f>SUM(K1518:K1524)</f>
        <v>421</v>
      </c>
      <c r="C1522" s="1944">
        <v>44610</v>
      </c>
      <c r="D1522" s="1876">
        <v>28</v>
      </c>
      <c r="E1522" s="2189" t="s">
        <v>33</v>
      </c>
      <c r="F1522" s="2022" t="s">
        <v>300</v>
      </c>
      <c r="G1522" s="1945">
        <v>4.8449074074074082E-2</v>
      </c>
      <c r="H1522" s="1946">
        <v>13.24</v>
      </c>
      <c r="I1522" s="1947">
        <f t="shared" si="90"/>
        <v>3.6592956249300664E-3</v>
      </c>
      <c r="J1522" s="1948">
        <v>137</v>
      </c>
      <c r="K1522" s="1949">
        <v>99</v>
      </c>
      <c r="L1522" s="1950">
        <v>234</v>
      </c>
      <c r="M1522" s="1948">
        <v>56</v>
      </c>
      <c r="N1522" s="1816">
        <f>IFERROR((L1522/67)/(1/(I1522*24)/3.6),"")</f>
        <v>1.1042115705460613</v>
      </c>
      <c r="O1522" s="2402" t="s">
        <v>322</v>
      </c>
      <c r="P1522" s="1951">
        <f>IFERROR(VLOOKUP(F1522,[1]Trainingsarten!$A$9:$N$84,12,FALSE),"")</f>
        <v>209</v>
      </c>
      <c r="Q1522" s="1952" t="s">
        <v>14</v>
      </c>
      <c r="R1522" s="1953">
        <f>IFERROR(VLOOKUP(F1522,[1]Trainingsarten!$A$9:$N$84,14,FALSE),"")</f>
        <v>228.8</v>
      </c>
      <c r="S1522" s="1898">
        <f>IFERROR(L1522/J1522,"")</f>
        <v>1.7080291970802919</v>
      </c>
      <c r="T1522" s="1876">
        <f>T1521+(K1522-T1521)/7</f>
        <v>50.199779632428736</v>
      </c>
      <c r="U1522" s="1876">
        <f>U1521+(K1522-U1521)/42</f>
        <v>35.614294317628534</v>
      </c>
      <c r="V1522" s="1876">
        <f t="shared" si="87"/>
        <v>-7.9981080750595765</v>
      </c>
      <c r="W1522" s="1954">
        <f t="shared" si="104"/>
        <v>1.4095402027264263</v>
      </c>
    </row>
    <row r="1523" spans="2:23" ht="15" x14ac:dyDescent="0.2">
      <c r="B1523" s="1957" t="s">
        <v>20</v>
      </c>
      <c r="C1523" s="1978">
        <v>44611</v>
      </c>
      <c r="D1523" s="50">
        <v>29</v>
      </c>
      <c r="E1523" s="2101" t="s">
        <v>33</v>
      </c>
      <c r="F1523" s="2022" t="s">
        <v>286</v>
      </c>
      <c r="G1523" s="1979">
        <v>7.587962962962963E-2</v>
      </c>
      <c r="H1523" s="1980">
        <v>20</v>
      </c>
      <c r="I1523" s="1981">
        <f t="shared" si="90"/>
        <v>3.7939814814814815E-3</v>
      </c>
      <c r="J1523" s="506">
        <v>137</v>
      </c>
      <c r="K1523" s="1982">
        <v>147</v>
      </c>
      <c r="L1523" s="1983">
        <v>228</v>
      </c>
      <c r="M1523" s="506">
        <v>120</v>
      </c>
      <c r="N1523" s="1816">
        <f>IFERROR((L1523/67)/(1/(I1523*24)/3.6),"")</f>
        <v>1.1154985074626866</v>
      </c>
      <c r="O1523" s="2405" t="s">
        <v>322</v>
      </c>
      <c r="P1523" s="319">
        <f>IFERROR(VLOOKUP(F1523,[1]Trainingsarten!$A$9:$N$84,12,FALSE),"")</f>
        <v>209</v>
      </c>
      <c r="Q1523" s="61" t="s">
        <v>14</v>
      </c>
      <c r="R1523" s="1984">
        <f>IFERROR(VLOOKUP(F1523,[1]Trainingsarten!$A$9:$N$84,14,FALSE),"")</f>
        <v>228.8</v>
      </c>
      <c r="S1523" s="1898">
        <f>IFERROR(L1523/J1523,"")</f>
        <v>1.6642335766423357</v>
      </c>
      <c r="T1523" s="50">
        <f>T1522+(K1523-T1522)/7</f>
        <v>64.028382542081772</v>
      </c>
      <c r="U1523" s="50">
        <f>U1522+(K1523-U1522)/42</f>
        <v>38.266334929113569</v>
      </c>
      <c r="V1523" s="50">
        <f t="shared" si="87"/>
        <v>-14.585485314800202</v>
      </c>
      <c r="W1523" s="322">
        <f t="shared" si="104"/>
        <v>1.6732300770557484</v>
      </c>
    </row>
    <row r="1524" spans="2:23" ht="16" thickBot="1" x14ac:dyDescent="0.25">
      <c r="B1524" s="2018">
        <f>AVERAGE(W1518:W1524)</f>
        <v>1.4300782854024596</v>
      </c>
      <c r="C1524" s="1968">
        <v>44612</v>
      </c>
      <c r="D1524" s="1818"/>
      <c r="E1524" s="2180"/>
      <c r="F1524" s="2020"/>
      <c r="G1524" s="1969"/>
      <c r="H1524" s="1970" t="str">
        <f>IFERROR(VLOOKUP(F1524,[1]Trainingsarten!$A$9:$K$84,10,FALSE),"")</f>
        <v/>
      </c>
      <c r="I1524" s="1971" t="str">
        <f t="shared" si="90"/>
        <v/>
      </c>
      <c r="J1524" s="1862"/>
      <c r="K1524" s="1972" t="str">
        <f>IFERROR(VLOOKUP(F1524,[1]Trainingsarten!$A$9:$K$84,11,FALSE),"0")</f>
        <v>0</v>
      </c>
      <c r="L1524" s="1973"/>
      <c r="M1524" s="1862"/>
      <c r="N1524" s="1826" t="str">
        <f>IFERROR((L1524/67)/(1/(I1524*24)/3.6),"")</f>
        <v/>
      </c>
      <c r="O1524" s="2404"/>
      <c r="P1524" s="1974" t="str">
        <f>IFERROR(VLOOKUP(F1524,[1]Trainingsarten!$A$9:$N$84,12,FALSE),"")</f>
        <v/>
      </c>
      <c r="Q1524" s="1975" t="s">
        <v>14</v>
      </c>
      <c r="R1524" s="1976" t="str">
        <f>IFERROR(VLOOKUP(F1524,[1]Trainingsarten!$A$9:$N$84,14,FALSE),"")</f>
        <v/>
      </c>
      <c r="S1524" s="1827" t="str">
        <f>IFERROR(L1524/J1524,"")</f>
        <v/>
      </c>
      <c r="T1524" s="1818">
        <f>T1523+(K1524-T1523)/7</f>
        <v>54.881470750355803</v>
      </c>
      <c r="U1524" s="1818">
        <f>U1523+(K1524-U1523)/42</f>
        <v>37.355231716515625</v>
      </c>
      <c r="V1524" s="1818">
        <f t="shared" si="87"/>
        <v>-25.762047612968203</v>
      </c>
      <c r="W1524" s="1977">
        <f t="shared" si="104"/>
        <v>1.4691776286343157</v>
      </c>
    </row>
    <row r="1525" spans="2:23" ht="16" thickBot="1" x14ac:dyDescent="0.25">
      <c r="B1525" s="1742">
        <f>B1518+1</f>
        <v>8</v>
      </c>
      <c r="C1525" s="1935">
        <v>44613</v>
      </c>
      <c r="D1525" s="1744"/>
      <c r="E1525" s="2176"/>
      <c r="F1525" s="2022"/>
      <c r="G1525" s="1937"/>
      <c r="H1525" s="1938" t="str">
        <f>IFERROR(VLOOKUP(F1525,[1]Trainingsarten!$A$9:$K$84,10,FALSE),"")</f>
        <v/>
      </c>
      <c r="I1525" s="1939" t="str">
        <f t="shared" si="90"/>
        <v/>
      </c>
      <c r="J1525" s="1940"/>
      <c r="K1525" s="1941" t="str">
        <f>IFERROR(VLOOKUP(F1525,[1]Trainingsarten!$A$9:$K$84,11,FALSE),"0")</f>
        <v>0</v>
      </c>
      <c r="L1525" s="1942"/>
      <c r="M1525" s="1940"/>
      <c r="N1525" s="1753" t="str">
        <f>IFERROR((L1525/67)/(1/(I1525*24)/3.6),"")</f>
        <v/>
      </c>
      <c r="O1525" s="2401"/>
      <c r="P1525" s="1754" t="str">
        <f>IFERROR(VLOOKUP(F1525,[1]Trainingsarten!$A$9:$N$84,12,FALSE),"")</f>
        <v/>
      </c>
      <c r="Q1525" s="1755" t="s">
        <v>14</v>
      </c>
      <c r="R1525" s="1943" t="str">
        <f>IFERROR(VLOOKUP(F1525,[1]Trainingsarten!$A$9:$N$84,14,FALSE),"")</f>
        <v/>
      </c>
      <c r="S1525" s="1756" t="str">
        <f>IFERROR(L1525/J1525,"")</f>
        <v/>
      </c>
      <c r="T1525" s="1744">
        <f>T1524+(K1525-T1524)/7</f>
        <v>47.041260643162119</v>
      </c>
      <c r="U1525" s="1744">
        <f>U1524+(K1525-U1524)/42</f>
        <v>36.465821437550964</v>
      </c>
      <c r="V1525" s="1744">
        <f t="shared" si="87"/>
        <v>-17.526239033840177</v>
      </c>
      <c r="W1525" s="1927">
        <f t="shared" si="104"/>
        <v>1.2900096251423261</v>
      </c>
    </row>
    <row r="1526" spans="2:23" ht="15" x14ac:dyDescent="0.2">
      <c r="B1526" s="1759" t="s">
        <v>19</v>
      </c>
      <c r="C1526" s="1944">
        <v>44614</v>
      </c>
      <c r="D1526" s="1876">
        <v>30</v>
      </c>
      <c r="E1526" s="2189" t="s">
        <v>33</v>
      </c>
      <c r="F1526" s="2022" t="s">
        <v>300</v>
      </c>
      <c r="G1526" s="1945">
        <v>4.7129629629629632E-2</v>
      </c>
      <c r="H1526" s="1946">
        <v>12.57</v>
      </c>
      <c r="I1526" s="1947">
        <f t="shared" si="90"/>
        <v>3.7493738766610687E-3</v>
      </c>
      <c r="J1526" s="1948">
        <v>135</v>
      </c>
      <c r="K1526" s="1949">
        <v>93</v>
      </c>
      <c r="L1526" s="1950">
        <v>230</v>
      </c>
      <c r="M1526" s="1948">
        <v>61</v>
      </c>
      <c r="N1526" s="1816">
        <f>IFERROR((L1526/67)/(1/(I1526*24)/3.6),"")</f>
        <v>1.1120530996568472</v>
      </c>
      <c r="O1526" s="2402" t="s">
        <v>303</v>
      </c>
      <c r="P1526" s="1951">
        <f>IFERROR(VLOOKUP(F1526,[1]Trainingsarten!$A$9:$N$84,12,FALSE),"")</f>
        <v>209</v>
      </c>
      <c r="Q1526" s="1952" t="s">
        <v>14</v>
      </c>
      <c r="R1526" s="1953">
        <f>IFERROR(VLOOKUP(F1526,[1]Trainingsarten!$A$9:$N$84,14,FALSE),"")</f>
        <v>228.8</v>
      </c>
      <c r="S1526" s="1877">
        <f>IFERROR(L1526/J1526,"")</f>
        <v>1.7037037037037037</v>
      </c>
      <c r="T1526" s="1876">
        <f>T1525+(K1526-T1525)/7</f>
        <v>53.606794836996102</v>
      </c>
      <c r="U1526" s="1876">
        <f>U1525+(K1526-U1525)/42</f>
        <v>37.811873308085467</v>
      </c>
      <c r="V1526" s="1876">
        <f t="shared" si="87"/>
        <v>-10.575439205611154</v>
      </c>
      <c r="W1526" s="1954">
        <f t="shared" si="104"/>
        <v>1.4177238562135228</v>
      </c>
    </row>
    <row r="1527" spans="2:23" ht="16" thickBot="1" x14ac:dyDescent="0.25">
      <c r="B1527" s="24">
        <f t="shared" ref="B1527" si="107">SUM(H1525:H1531)</f>
        <v>64.180000000000007</v>
      </c>
      <c r="C1527" s="1944">
        <v>44615</v>
      </c>
      <c r="D1527" s="1876">
        <v>31</v>
      </c>
      <c r="E1527" s="2189" t="s">
        <v>33</v>
      </c>
      <c r="F1527" s="2022" t="s">
        <v>276</v>
      </c>
      <c r="G1527" s="1945">
        <v>3.8425925925925926E-2</v>
      </c>
      <c r="H1527" s="1946">
        <v>10.199999999999999</v>
      </c>
      <c r="I1527" s="1947">
        <f t="shared" si="90"/>
        <v>3.7672476397966597E-3</v>
      </c>
      <c r="J1527" s="1948">
        <v>135</v>
      </c>
      <c r="K1527" s="1949">
        <v>73</v>
      </c>
      <c r="L1527" s="1950">
        <v>226</v>
      </c>
      <c r="M1527" s="1948">
        <v>37</v>
      </c>
      <c r="N1527" s="1816">
        <f>IFERROR((L1527/67)/(1/(I1527*24)/3.6),"")</f>
        <v>1.0979221539362014</v>
      </c>
      <c r="O1527" s="2402" t="s">
        <v>295</v>
      </c>
      <c r="P1527" s="1951">
        <f>IFERROR(VLOOKUP(F1527,[1]Trainingsarten!$A$9:$N$84,12,FALSE),"")</f>
        <v>209</v>
      </c>
      <c r="Q1527" s="1952" t="s">
        <v>14</v>
      </c>
      <c r="R1527" s="1953">
        <f>IFERROR(VLOOKUP(F1527,[1]Trainingsarten!$A$9:$N$84,14,FALSE),"")</f>
        <v>228.8</v>
      </c>
      <c r="S1527" s="1877">
        <f>IFERROR(L1527/J1527,"")</f>
        <v>1.674074074074074</v>
      </c>
      <c r="T1527" s="1876">
        <f>T1526+(K1527-T1526)/7</f>
        <v>56.377252717425229</v>
      </c>
      <c r="U1527" s="1876">
        <f>U1526+(K1527-U1526)/42</f>
        <v>38.649685848369145</v>
      </c>
      <c r="V1527" s="1876">
        <f t="shared" si="87"/>
        <v>-15.794921528910635</v>
      </c>
      <c r="W1527" s="1954">
        <f t="shared" si="104"/>
        <v>1.4586729873718782</v>
      </c>
    </row>
    <row r="1528" spans="2:23" ht="15" x14ac:dyDescent="0.2">
      <c r="B1528" s="1955" t="s">
        <v>9</v>
      </c>
      <c r="C1528" s="1944">
        <v>44616</v>
      </c>
      <c r="D1528" s="1876">
        <v>32</v>
      </c>
      <c r="E1528" s="2189" t="s">
        <v>33</v>
      </c>
      <c r="F1528" s="2021" t="s">
        <v>319</v>
      </c>
      <c r="G1528" s="1945">
        <v>4.2905092592592592E-2</v>
      </c>
      <c r="H1528" s="1946">
        <v>12.3</v>
      </c>
      <c r="I1528" s="1947">
        <f t="shared" si="90"/>
        <v>3.488218909966877E-3</v>
      </c>
      <c r="J1528" s="1948">
        <v>152</v>
      </c>
      <c r="K1528" s="1949">
        <v>98</v>
      </c>
      <c r="L1528" s="1950">
        <v>244</v>
      </c>
      <c r="M1528" s="1948">
        <v>50</v>
      </c>
      <c r="N1528" s="1816">
        <f>IFERROR((L1528/67)/(1/(I1528*24)/3.6),"")</f>
        <v>1.097570683169518</v>
      </c>
      <c r="O1528" s="2402" t="s">
        <v>304</v>
      </c>
      <c r="P1528" s="1951">
        <f>IFERROR(VLOOKUP(F1528,[1]Trainingsarten!$A$9:$N$84,12,FALSE),"")</f>
        <v>248</v>
      </c>
      <c r="Q1528" s="1952" t="s">
        <v>14</v>
      </c>
      <c r="R1528" s="1953">
        <f>IFERROR(VLOOKUP(F1528,[1]Trainingsarten!$A$9:$N$84,14,FALSE),"")</f>
        <v>273</v>
      </c>
      <c r="S1528" s="1877">
        <f>IFERROR(L1528/J1528,"")</f>
        <v>1.6052631578947369</v>
      </c>
      <c r="T1528" s="1876">
        <f>T1527+(K1528-T1527)/7</f>
        <v>62.323359472078771</v>
      </c>
      <c r="U1528" s="1876">
        <f>U1527+(K1528-U1527)/42</f>
        <v>40.06278856626512</v>
      </c>
      <c r="V1528" s="1876">
        <f t="shared" si="87"/>
        <v>-17.727566869056083</v>
      </c>
      <c r="W1528" s="1954">
        <f t="shared" si="104"/>
        <v>1.5556420734166809</v>
      </c>
    </row>
    <row r="1529" spans="2:23" ht="16" thickBot="1" x14ac:dyDescent="0.25">
      <c r="B1529" s="1956">
        <f>SUM(K1525:K1531)</f>
        <v>455</v>
      </c>
      <c r="C1529" s="1944">
        <v>44617</v>
      </c>
      <c r="D1529" s="1876">
        <v>33</v>
      </c>
      <c r="E1529" s="2189" t="s">
        <v>33</v>
      </c>
      <c r="F1529" s="2022" t="s">
        <v>316</v>
      </c>
      <c r="G1529" s="1945">
        <v>3.0162037037037032E-2</v>
      </c>
      <c r="H1529" s="1946">
        <v>7.93</v>
      </c>
      <c r="I1529" s="1947">
        <f t="shared" si="90"/>
        <v>3.8035355658306473E-3</v>
      </c>
      <c r="J1529" s="1948">
        <v>137</v>
      </c>
      <c r="K1529" s="1949">
        <v>54</v>
      </c>
      <c r="L1529" s="1950">
        <v>224</v>
      </c>
      <c r="M1529" s="1948">
        <v>25</v>
      </c>
      <c r="N1529" s="1816">
        <f>IFERROR((L1529/67)/(1/(I1529*24)/3.6),"")</f>
        <v>1.0986881481620898</v>
      </c>
      <c r="O1529" s="2402" t="s">
        <v>322</v>
      </c>
      <c r="P1529" s="1951">
        <f>IFERROR(VLOOKUP(F1529,[1]Trainingsarten!$A$9:$N$84,12,FALSE),"")</f>
        <v>209</v>
      </c>
      <c r="Q1529" s="1952" t="s">
        <v>14</v>
      </c>
      <c r="R1529" s="1953">
        <f>IFERROR(VLOOKUP(F1529,[1]Trainingsarten!$A$9:$N$84,14,FALSE),"")</f>
        <v>228.8</v>
      </c>
      <c r="S1529" s="1877">
        <f>IFERROR(L1529/J1529,"")</f>
        <v>1.635036496350365</v>
      </c>
      <c r="T1529" s="1876">
        <f>T1528+(K1529-T1528)/7</f>
        <v>61.134308118924658</v>
      </c>
      <c r="U1529" s="1876">
        <f>U1528+(K1529-U1528)/42</f>
        <v>40.394626933734997</v>
      </c>
      <c r="V1529" s="1876">
        <f t="shared" si="87"/>
        <v>-22.260570905813651</v>
      </c>
      <c r="W1529" s="1954">
        <f t="shared" si="104"/>
        <v>1.5134267292333676</v>
      </c>
    </row>
    <row r="1530" spans="2:23" ht="15" x14ac:dyDescent="0.2">
      <c r="B1530" s="1957" t="s">
        <v>20</v>
      </c>
      <c r="C1530" s="1978">
        <v>44618</v>
      </c>
      <c r="D1530" s="50"/>
      <c r="E1530" s="2101"/>
      <c r="F1530" s="2020"/>
      <c r="G1530" s="1979"/>
      <c r="H1530" s="1980" t="str">
        <f>IFERROR(VLOOKUP(F1530,[1]Trainingsarten!$A$9:$K$84,10,FALSE),"")</f>
        <v/>
      </c>
      <c r="I1530" s="1981" t="str">
        <f t="shared" si="90"/>
        <v/>
      </c>
      <c r="J1530" s="506"/>
      <c r="K1530" s="1982" t="str">
        <f>IFERROR(VLOOKUP(F1530,[1]Trainingsarten!$A$9:$K$84,11,FALSE),"0")</f>
        <v>0</v>
      </c>
      <c r="L1530" s="1983"/>
      <c r="M1530" s="506"/>
      <c r="N1530" s="59" t="str">
        <f>IFERROR((L1530/67)/(1/(I1530*24)/3.6),"")</f>
        <v/>
      </c>
      <c r="O1530" s="2405"/>
      <c r="P1530" s="319" t="str">
        <f>IFERROR(VLOOKUP(F1530,[1]Trainingsarten!$A$9:$N$84,12,FALSE),"")</f>
        <v/>
      </c>
      <c r="Q1530" s="61" t="s">
        <v>14</v>
      </c>
      <c r="R1530" s="1984" t="str">
        <f>IFERROR(VLOOKUP(F1530,[1]Trainingsarten!$A$9:$N$84,14,FALSE),"")</f>
        <v/>
      </c>
      <c r="S1530" s="1898" t="str">
        <f>IFERROR(L1530/J1530,"")</f>
        <v/>
      </c>
      <c r="T1530" s="50">
        <f>T1529+(K1530-T1529)/7</f>
        <v>52.400835530506853</v>
      </c>
      <c r="U1530" s="50">
        <f>U1529+(K1530-U1529)/42</f>
        <v>39.432850101979405</v>
      </c>
      <c r="V1530" s="50">
        <f t="shared" ref="V1530:V1593" si="108">U1529-T1529</f>
        <v>-20.73968118518966</v>
      </c>
      <c r="W1530" s="322">
        <f t="shared" si="104"/>
        <v>1.3288624939610059</v>
      </c>
    </row>
    <row r="1531" spans="2:23" ht="16" thickBot="1" x14ac:dyDescent="0.25">
      <c r="B1531" s="2018">
        <f t="shared" ref="B1531" si="109">AVERAGE(W1525:W1531)</f>
        <v>1.4441007875664229</v>
      </c>
      <c r="C1531" s="1968">
        <v>44619</v>
      </c>
      <c r="D1531" s="1818">
        <v>34</v>
      </c>
      <c r="E1531" s="2180" t="s">
        <v>281</v>
      </c>
      <c r="F1531" s="2022" t="s">
        <v>288</v>
      </c>
      <c r="G1531" s="1969">
        <v>8.2465277777777776E-2</v>
      </c>
      <c r="H1531" s="1970">
        <v>21.18</v>
      </c>
      <c r="I1531" s="1971">
        <f t="shared" si="90"/>
        <v>3.8935447487147205E-3</v>
      </c>
      <c r="J1531" s="1862">
        <v>137</v>
      </c>
      <c r="K1531" s="1972">
        <v>137</v>
      </c>
      <c r="L1531" s="1973">
        <v>216</v>
      </c>
      <c r="M1531" s="1862">
        <v>107</v>
      </c>
      <c r="N1531" s="1826">
        <f>IFERROR((L1531/67)/(1/(I1531*24)/3.6),"")</f>
        <v>1.0845207390807998</v>
      </c>
      <c r="O1531" s="2404" t="s">
        <v>322</v>
      </c>
      <c r="P1531" s="1974">
        <f>IFERROR(VLOOKUP(F1531,[1]Trainingsarten!$A$9:$N$84,12,FALSE),"")</f>
        <v>209</v>
      </c>
      <c r="Q1531" s="1975" t="s">
        <v>14</v>
      </c>
      <c r="R1531" s="1976">
        <f>IFERROR(VLOOKUP(F1531,[1]Trainingsarten!$A$9:$N$84,14,FALSE),"")</f>
        <v>228.8</v>
      </c>
      <c r="S1531" s="1827">
        <f>IFERROR(L1531/J1531,"")</f>
        <v>1.5766423357664234</v>
      </c>
      <c r="T1531" s="1818">
        <f>T1530+(K1531-T1530)/7</f>
        <v>64.486430454720164</v>
      </c>
      <c r="U1531" s="1818">
        <f>U1530+(K1531-U1530)/42</f>
        <v>41.755877480503706</v>
      </c>
      <c r="V1531" s="1818">
        <f t="shared" si="108"/>
        <v>-12.967985428527449</v>
      </c>
      <c r="W1531" s="1977">
        <f t="shared" si="104"/>
        <v>1.5443677476261781</v>
      </c>
    </row>
    <row r="1532" spans="2:23" ht="16" thickBot="1" x14ac:dyDescent="0.25">
      <c r="B1532" s="1742">
        <f t="shared" ref="B1532" si="110">B1525+1</f>
        <v>9</v>
      </c>
      <c r="C1532" s="1935">
        <v>44620</v>
      </c>
      <c r="D1532" s="1744"/>
      <c r="E1532" s="2176"/>
      <c r="F1532" s="2022"/>
      <c r="G1532" s="1937"/>
      <c r="H1532" s="1938" t="str">
        <f>IFERROR(VLOOKUP(F1532,[1]Trainingsarten!$A$9:$K$84,10,FALSE),"")</f>
        <v/>
      </c>
      <c r="I1532" s="1939" t="str">
        <f t="shared" si="90"/>
        <v/>
      </c>
      <c r="J1532" s="1940"/>
      <c r="K1532" s="1941" t="str">
        <f>IFERROR(VLOOKUP(F1532,[1]Trainingsarten!$A$9:$K$84,11,FALSE),"0")</f>
        <v>0</v>
      </c>
      <c r="L1532" s="1942"/>
      <c r="M1532" s="1940"/>
      <c r="N1532" s="1753" t="str">
        <f>IFERROR((L1532/67)/(1/(I1532*24)/3.6),"")</f>
        <v/>
      </c>
      <c r="O1532" s="2401"/>
      <c r="P1532" s="1754" t="str">
        <f>IFERROR(VLOOKUP(F1532,[1]Trainingsarten!$A$9:$N$84,12,FALSE),"")</f>
        <v/>
      </c>
      <c r="Q1532" s="1755" t="s">
        <v>14</v>
      </c>
      <c r="R1532" s="1943" t="str">
        <f>IFERROR(VLOOKUP(F1532,[1]Trainingsarten!$A$9:$N$84,14,FALSE),"")</f>
        <v/>
      </c>
      <c r="S1532" s="1756" t="str">
        <f>IFERROR(L1532/J1532,"")</f>
        <v/>
      </c>
      <c r="T1532" s="1744">
        <f>T1531+(K1532-T1531)/7</f>
        <v>55.274083246902997</v>
      </c>
      <c r="U1532" s="1744">
        <f>U1531+(K1532-U1531)/42</f>
        <v>40.761689921444095</v>
      </c>
      <c r="V1532" s="1744">
        <f t="shared" si="108"/>
        <v>-22.730552974216458</v>
      </c>
      <c r="W1532" s="1927">
        <f t="shared" si="104"/>
        <v>1.3560302174278638</v>
      </c>
    </row>
    <row r="1533" spans="2:23" ht="15" x14ac:dyDescent="0.2">
      <c r="B1533" s="1759" t="s">
        <v>19</v>
      </c>
      <c r="C1533" s="1944">
        <v>44621</v>
      </c>
      <c r="D1533" s="1876">
        <v>35</v>
      </c>
      <c r="E1533" s="2189" t="s">
        <v>33</v>
      </c>
      <c r="F1533" s="2020" t="s">
        <v>300</v>
      </c>
      <c r="G1533" s="1945">
        <v>4.594907407407408E-2</v>
      </c>
      <c r="H1533" s="1946">
        <v>12.5</v>
      </c>
      <c r="I1533" s="1947">
        <f t="shared" si="90"/>
        <v>3.6759259259259262E-3</v>
      </c>
      <c r="J1533" s="1948">
        <v>136</v>
      </c>
      <c r="K1533" s="1949">
        <v>88</v>
      </c>
      <c r="L1533" s="1950">
        <v>232</v>
      </c>
      <c r="M1533" s="1948">
        <v>54</v>
      </c>
      <c r="N1533" s="1816">
        <f>IFERROR((L1533/67)/(1/(I1533*24)/3.6),"")</f>
        <v>1.0997492537313434</v>
      </c>
      <c r="O1533" s="2402" t="s">
        <v>295</v>
      </c>
      <c r="P1533" s="1951">
        <f>IFERROR(VLOOKUP(F1533,[1]Trainingsarten!$A$9:$N$84,12,FALSE),"")</f>
        <v>209</v>
      </c>
      <c r="Q1533" s="1952" t="s">
        <v>14</v>
      </c>
      <c r="R1533" s="1953">
        <f>IFERROR(VLOOKUP(F1533,[1]Trainingsarten!$A$9:$N$84,14,FALSE),"")</f>
        <v>228.8</v>
      </c>
      <c r="S1533" s="1877">
        <f>IFERROR(L1533/J1533,"")</f>
        <v>1.7058823529411764</v>
      </c>
      <c r="T1533" s="1876">
        <f>T1532+(K1533-T1532)/7</f>
        <v>59.949214211631137</v>
      </c>
      <c r="U1533" s="1876">
        <f>U1532+(K1533-U1532)/42</f>
        <v>41.886411589981137</v>
      </c>
      <c r="V1533" s="1876">
        <f t="shared" si="108"/>
        <v>-14.512393325458902</v>
      </c>
      <c r="W1533" s="1954">
        <f t="shared" si="104"/>
        <v>1.431232992657945</v>
      </c>
    </row>
    <row r="1534" spans="2:23" ht="16" thickBot="1" x14ac:dyDescent="0.25">
      <c r="B1534" s="24">
        <f t="shared" ref="B1534" si="111">SUM(H1532:H1538)</f>
        <v>35.020000000000003</v>
      </c>
      <c r="C1534" s="1944">
        <v>44622</v>
      </c>
      <c r="D1534" s="1876">
        <v>36</v>
      </c>
      <c r="E1534" s="2189" t="s">
        <v>33</v>
      </c>
      <c r="F1534" s="2022" t="s">
        <v>324</v>
      </c>
      <c r="G1534" s="1945">
        <v>3.1296296296296301E-2</v>
      </c>
      <c r="H1534" s="1946">
        <v>8.09</v>
      </c>
      <c r="I1534" s="1947">
        <f t="shared" si="90"/>
        <v>3.8685162294556617E-3</v>
      </c>
      <c r="J1534" s="1948">
        <v>135</v>
      </c>
      <c r="K1534" s="1949">
        <v>60</v>
      </c>
      <c r="L1534" s="1950">
        <v>211</v>
      </c>
      <c r="M1534" s="1948">
        <v>13</v>
      </c>
      <c r="N1534" s="1816">
        <f>IFERROR((L1534/67)/(1/(I1534*24)/3.6),"")</f>
        <v>1.0526059443204254</v>
      </c>
      <c r="O1534" s="2402" t="s">
        <v>304</v>
      </c>
      <c r="P1534" s="1951">
        <f>IFERROR(VLOOKUP(F1534,[1]Trainingsarten!$A$9:$N$84,12,FALSE),"")</f>
        <v>300</v>
      </c>
      <c r="Q1534" s="1952" t="s">
        <v>14</v>
      </c>
      <c r="R1534" s="1953">
        <f>IFERROR(VLOOKUP(F1534,[1]Trainingsarten!$A$9:$N$84,14,FALSE),"")</f>
        <v>338</v>
      </c>
      <c r="S1534" s="1877">
        <f>IFERROR(L1534/J1534,"")</f>
        <v>1.5629629629629629</v>
      </c>
      <c r="T1534" s="1876">
        <f>T1533+(K1534-T1533)/7</f>
        <v>59.956469324255259</v>
      </c>
      <c r="U1534" s="1876">
        <f>U1533+(K1534-U1533)/42</f>
        <v>42.317687504505393</v>
      </c>
      <c r="V1534" s="1876">
        <f t="shared" si="108"/>
        <v>-18.06280262165</v>
      </c>
      <c r="W1534" s="1954">
        <f t="shared" si="104"/>
        <v>1.4168181878528201</v>
      </c>
    </row>
    <row r="1535" spans="2:23" ht="15" x14ac:dyDescent="0.2">
      <c r="B1535" s="1955" t="s">
        <v>9</v>
      </c>
      <c r="C1535" s="1944">
        <v>44623</v>
      </c>
      <c r="D1535" s="1876"/>
      <c r="E1535" s="2189"/>
      <c r="F1535" s="2022"/>
      <c r="G1535" s="1945"/>
      <c r="H1535" s="1946" t="str">
        <f>IFERROR(VLOOKUP(F1535,[1]Trainingsarten!$A$9:$K$84,10,FALSE),"")</f>
        <v/>
      </c>
      <c r="I1535" s="1947" t="str">
        <f t="shared" si="90"/>
        <v/>
      </c>
      <c r="J1535" s="1948"/>
      <c r="K1535" s="1949" t="str">
        <f>IFERROR(VLOOKUP(F1535,[1]Trainingsarten!$A$9:$K$84,11,FALSE),"0")</f>
        <v>0</v>
      </c>
      <c r="L1535" s="1950"/>
      <c r="M1535" s="1948"/>
      <c r="N1535" s="1816" t="str">
        <f>IFERROR((L1535/67)/(1/(I1535*24)/3.6),"")</f>
        <v/>
      </c>
      <c r="O1535" s="2402"/>
      <c r="P1535" s="1951" t="str">
        <f>IFERROR(VLOOKUP(F1535,[1]Trainingsarten!$A$9:$N$84,12,FALSE),"")</f>
        <v/>
      </c>
      <c r="Q1535" s="1952" t="s">
        <v>14</v>
      </c>
      <c r="R1535" s="1953" t="str">
        <f>IFERROR(VLOOKUP(F1535,[1]Trainingsarten!$A$9:$N$84,14,FALSE),"")</f>
        <v/>
      </c>
      <c r="S1535" s="1877" t="str">
        <f>IFERROR(L1535/J1535,"")</f>
        <v/>
      </c>
      <c r="T1535" s="1876">
        <f>T1534+(K1535-T1534)/7</f>
        <v>51.39125942079022</v>
      </c>
      <c r="U1535" s="1876">
        <f>U1534+(K1535-U1534)/42</f>
        <v>41.31012351630288</v>
      </c>
      <c r="V1535" s="1876">
        <f t="shared" si="108"/>
        <v>-17.638781819749866</v>
      </c>
      <c r="W1535" s="1954">
        <f t="shared" si="104"/>
        <v>1.2440354820171104</v>
      </c>
    </row>
    <row r="1536" spans="2:23" ht="16" thickBot="1" x14ac:dyDescent="0.25">
      <c r="B1536" s="1956">
        <f>SUM(K1532:K1538)</f>
        <v>254</v>
      </c>
      <c r="C1536" s="1944">
        <v>44624</v>
      </c>
      <c r="D1536" s="1876">
        <v>37</v>
      </c>
      <c r="E1536" s="2189" t="s">
        <v>33</v>
      </c>
      <c r="F1536" s="2023" t="s">
        <v>292</v>
      </c>
      <c r="G1536" s="1945">
        <v>4.8969907407407413E-2</v>
      </c>
      <c r="H1536" s="1946">
        <v>8.9700000000000006</v>
      </c>
      <c r="I1536" s="1947">
        <f t="shared" si="90"/>
        <v>5.4592984846608041E-3</v>
      </c>
      <c r="J1536" s="1948">
        <v>142</v>
      </c>
      <c r="K1536" s="1949">
        <v>74</v>
      </c>
      <c r="L1536" s="1950">
        <v>192</v>
      </c>
      <c r="M1536" s="1948">
        <v>501</v>
      </c>
      <c r="N1536" s="1816"/>
      <c r="O1536" s="2402" t="s">
        <v>293</v>
      </c>
      <c r="P1536" s="1951" t="str">
        <f>IFERROR(VLOOKUP(F1536,[1]Trainingsarten!$A$9:$N$84,12,FALSE),"")</f>
        <v/>
      </c>
      <c r="Q1536" s="1952" t="s">
        <v>14</v>
      </c>
      <c r="R1536" s="1953" t="str">
        <f>IFERROR(VLOOKUP(F1536,[1]Trainingsarten!$A$9:$N$84,14,FALSE),"")</f>
        <v/>
      </c>
      <c r="S1536" s="1877"/>
      <c r="T1536" s="1876">
        <f>T1535+(K1536-T1535)/7</f>
        <v>54.621079503534474</v>
      </c>
      <c r="U1536" s="1876">
        <f>U1535+(K1536-U1535)/42</f>
        <v>42.088453908771861</v>
      </c>
      <c r="V1536" s="1876">
        <f t="shared" si="108"/>
        <v>-10.08113590448734</v>
      </c>
      <c r="W1536" s="1954">
        <f t="shared" si="104"/>
        <v>1.2977687330099485</v>
      </c>
    </row>
    <row r="1537" spans="2:23" ht="15" x14ac:dyDescent="0.2">
      <c r="B1537" s="1957" t="s">
        <v>20</v>
      </c>
      <c r="C1537" s="1978">
        <v>44625</v>
      </c>
      <c r="D1537" s="50"/>
      <c r="E1537" s="2101"/>
      <c r="F1537" s="2021"/>
      <c r="G1537" s="1979"/>
      <c r="H1537" s="1980" t="str">
        <f>IFERROR(VLOOKUP(F1537,[1]Trainingsarten!$A$9:$K$84,10,FALSE),"")</f>
        <v/>
      </c>
      <c r="I1537" s="1981" t="str">
        <f t="shared" si="90"/>
        <v/>
      </c>
      <c r="J1537" s="506"/>
      <c r="K1537" s="1982" t="str">
        <f>IFERROR(VLOOKUP(F1537,[1]Trainingsarten!$A$9:$K$84,11,FALSE),"0")</f>
        <v>0</v>
      </c>
      <c r="L1537" s="1983"/>
      <c r="M1537" s="506"/>
      <c r="N1537" s="59" t="str">
        <f>IFERROR((L1537/67)/(1/(I1537*24)/3.6),"")</f>
        <v/>
      </c>
      <c r="O1537" s="2405"/>
      <c r="P1537" s="319" t="str">
        <f>IFERROR(VLOOKUP(F1537,[1]Trainingsarten!$A$9:$N$84,12,FALSE),"")</f>
        <v/>
      </c>
      <c r="Q1537" s="61" t="s">
        <v>14</v>
      </c>
      <c r="R1537" s="1984" t="str">
        <f>IFERROR(VLOOKUP(F1537,[1]Trainingsarten!$A$9:$N$84,14,FALSE),"")</f>
        <v/>
      </c>
      <c r="S1537" s="1898" t="str">
        <f>IFERROR(L1537/J1537,"")</f>
        <v/>
      </c>
      <c r="T1537" s="50">
        <f>T1536+(K1537-T1536)/7</f>
        <v>46.818068145886691</v>
      </c>
      <c r="U1537" s="50">
        <f>U1536+(K1537-U1536)/42</f>
        <v>41.08634786332491</v>
      </c>
      <c r="V1537" s="50">
        <f t="shared" si="108"/>
        <v>-12.532625594762614</v>
      </c>
      <c r="W1537" s="322">
        <f t="shared" si="104"/>
        <v>1.1395042533745889</v>
      </c>
    </row>
    <row r="1538" spans="2:23" ht="16" thickBot="1" x14ac:dyDescent="0.25">
      <c r="B1538" s="2018">
        <f t="shared" ref="B1538" si="112">AVERAGE(W1532:W1538)</f>
        <v>1.2827329800833609</v>
      </c>
      <c r="C1538" s="1968">
        <v>44626</v>
      </c>
      <c r="D1538" s="1818">
        <v>38</v>
      </c>
      <c r="E1538" s="2180" t="s">
        <v>281</v>
      </c>
      <c r="F1538" s="2022" t="s">
        <v>320</v>
      </c>
      <c r="G1538" s="1969">
        <v>2.2476851851851855E-2</v>
      </c>
      <c r="H1538" s="1970">
        <v>5.46</v>
      </c>
      <c r="I1538" s="1971">
        <f t="shared" si="90"/>
        <v>4.1166395333062005E-3</v>
      </c>
      <c r="J1538" s="1862">
        <v>126</v>
      </c>
      <c r="K1538" s="1972">
        <v>32</v>
      </c>
      <c r="L1538" s="1973">
        <v>202</v>
      </c>
      <c r="M1538" s="1862">
        <v>8</v>
      </c>
      <c r="N1538" s="1826">
        <f>IFERROR((L1538/67)/(1/(I1538*24)/3.6),"")</f>
        <v>1.0723415887594994</v>
      </c>
      <c r="O1538" s="2404" t="s">
        <v>322</v>
      </c>
      <c r="P1538" s="1974">
        <f>IFERROR(VLOOKUP(F1538,[1]Trainingsarten!$A$9:$N$84,12,FALSE),"")</f>
        <v>182</v>
      </c>
      <c r="Q1538" s="1975" t="s">
        <v>14</v>
      </c>
      <c r="R1538" s="1976">
        <f>IFERROR(VLOOKUP(F1538,[1]Trainingsarten!$A$9:$N$84,14,FALSE),"")</f>
        <v>208</v>
      </c>
      <c r="S1538" s="1827">
        <f>IFERROR(L1538/J1538,"")</f>
        <v>1.6031746031746033</v>
      </c>
      <c r="T1538" s="1818">
        <f>T1537+(K1538-T1537)/7</f>
        <v>44.701201267902881</v>
      </c>
      <c r="U1538" s="1818">
        <f>U1537+(K1538-U1537)/42</f>
        <v>40.870006247531457</v>
      </c>
      <c r="V1538" s="1818">
        <f t="shared" si="108"/>
        <v>-5.7317202825617812</v>
      </c>
      <c r="W1538" s="1977">
        <f t="shared" si="104"/>
        <v>1.0937409942432497</v>
      </c>
    </row>
    <row r="1539" spans="2:23" ht="16" thickBot="1" x14ac:dyDescent="0.25">
      <c r="B1539" s="1742">
        <f t="shared" ref="B1539" si="113">B1532+1</f>
        <v>10</v>
      </c>
      <c r="C1539" s="1935">
        <v>44627</v>
      </c>
      <c r="D1539" s="1744"/>
      <c r="E1539" s="2176"/>
      <c r="F1539" s="2022"/>
      <c r="G1539" s="1937"/>
      <c r="H1539" s="1938" t="str">
        <f>IFERROR(VLOOKUP(F1539,[1]Trainingsarten!$A$9:$K$84,10,FALSE),"")</f>
        <v/>
      </c>
      <c r="I1539" s="1939" t="str">
        <f t="shared" si="90"/>
        <v/>
      </c>
      <c r="J1539" s="1940"/>
      <c r="K1539" s="1941" t="str">
        <f>IFERROR(VLOOKUP(F1539,[1]Trainingsarten!$A$9:$K$84,11,FALSE),"0")</f>
        <v>0</v>
      </c>
      <c r="L1539" s="1942"/>
      <c r="M1539" s="1940"/>
      <c r="N1539" s="1753" t="str">
        <f>IFERROR((L1539/67)/(1/(I1539*24)/3.6),"")</f>
        <v/>
      </c>
      <c r="O1539" s="2401"/>
      <c r="P1539" s="1754" t="str">
        <f>IFERROR(VLOOKUP(F1539,[1]Trainingsarten!$A$9:$N$84,12,FALSE),"")</f>
        <v/>
      </c>
      <c r="Q1539" s="1755" t="s">
        <v>14</v>
      </c>
      <c r="R1539" s="1943" t="str">
        <f>IFERROR(VLOOKUP(F1539,[1]Trainingsarten!$A$9:$N$84,14,FALSE),"")</f>
        <v/>
      </c>
      <c r="S1539" s="1756" t="str">
        <f>IFERROR(L1539/J1539,"")</f>
        <v/>
      </c>
      <c r="T1539" s="1744">
        <f>T1538+(K1539-T1538)/7</f>
        <v>38.315315372488186</v>
      </c>
      <c r="U1539" s="1744">
        <f>U1538+(K1539-U1538)/42</f>
        <v>39.896910860685466</v>
      </c>
      <c r="V1539" s="1744">
        <f t="shared" si="108"/>
        <v>-3.8311950203714247</v>
      </c>
      <c r="W1539" s="1927">
        <f t="shared" si="104"/>
        <v>0.96035794616480474</v>
      </c>
    </row>
    <row r="1540" spans="2:23" ht="15" x14ac:dyDescent="0.2">
      <c r="B1540" s="1759" t="s">
        <v>19</v>
      </c>
      <c r="C1540" s="1944">
        <v>44628</v>
      </c>
      <c r="D1540" s="1876">
        <v>39</v>
      </c>
      <c r="E1540" s="2189" t="s">
        <v>33</v>
      </c>
      <c r="F1540" s="2022" t="s">
        <v>276</v>
      </c>
      <c r="G1540" s="1945">
        <v>3.9398148148148147E-2</v>
      </c>
      <c r="H1540" s="1946">
        <v>10.119999999999999</v>
      </c>
      <c r="I1540" s="1947">
        <f t="shared" si="90"/>
        <v>3.8930976430976432E-3</v>
      </c>
      <c r="J1540" s="1948">
        <v>132</v>
      </c>
      <c r="K1540" s="1949">
        <v>67</v>
      </c>
      <c r="L1540" s="1950">
        <v>219</v>
      </c>
      <c r="M1540" s="1948">
        <v>33</v>
      </c>
      <c r="N1540" s="1816">
        <f>IFERROR((L1540/67)/(1/(I1540*24)/3.6),"")</f>
        <v>1.0994572591587517</v>
      </c>
      <c r="O1540" s="2402" t="s">
        <v>322</v>
      </c>
      <c r="P1540" s="1951">
        <f>IFERROR(VLOOKUP(F1540,[1]Trainingsarten!$A$9:$N$84,12,FALSE),"")</f>
        <v>209</v>
      </c>
      <c r="Q1540" s="1952" t="s">
        <v>14</v>
      </c>
      <c r="R1540" s="1953">
        <f>IFERROR(VLOOKUP(F1540,[1]Trainingsarten!$A$9:$N$84,14,FALSE),"")</f>
        <v>228.8</v>
      </c>
      <c r="S1540" s="1877">
        <f>IFERROR(L1540/J1540,"")</f>
        <v>1.6590909090909092</v>
      </c>
      <c r="T1540" s="1876">
        <f>T1539+(K1540-T1539)/7</f>
        <v>42.413127462132728</v>
      </c>
      <c r="U1540" s="1876">
        <f>U1539+(K1540-U1539)/42</f>
        <v>40.542222506859623</v>
      </c>
      <c r="V1540" s="1876">
        <f t="shared" si="108"/>
        <v>1.58159548819728</v>
      </c>
      <c r="W1540" s="1954">
        <f t="shared" si="104"/>
        <v>1.0461470743237264</v>
      </c>
    </row>
    <row r="1541" spans="2:23" ht="16" thickBot="1" x14ac:dyDescent="0.25">
      <c r="B1541" s="24">
        <f t="shared" ref="B1541" si="114">SUM(H1539:H1545)</f>
        <v>35.78</v>
      </c>
      <c r="C1541" s="1944">
        <v>44629</v>
      </c>
      <c r="D1541" s="1876"/>
      <c r="E1541" s="2189"/>
      <c r="F1541" s="2022"/>
      <c r="G1541" s="1945"/>
      <c r="H1541" s="1946" t="str">
        <f>IFERROR(VLOOKUP(F1541,[1]Trainingsarten!$A$9:$K$84,10,FALSE),"")</f>
        <v/>
      </c>
      <c r="I1541" s="1947" t="str">
        <f t="shared" si="90"/>
        <v/>
      </c>
      <c r="J1541" s="1948"/>
      <c r="K1541" s="1949" t="str">
        <f>IFERROR(VLOOKUP(F1541,[1]Trainingsarten!$A$9:$K$84,11,FALSE),"0")</f>
        <v>0</v>
      </c>
      <c r="L1541" s="1950"/>
      <c r="M1541" s="1948"/>
      <c r="N1541" s="1816" t="str">
        <f>IFERROR((L1541/67)/(1/(I1541*24)/3.6),"")</f>
        <v/>
      </c>
      <c r="O1541" s="2402"/>
      <c r="P1541" s="1951" t="str">
        <f>IFERROR(VLOOKUP(F1541,[1]Trainingsarten!$A$9:$N$84,12,FALSE),"")</f>
        <v/>
      </c>
      <c r="Q1541" s="1952" t="s">
        <v>14</v>
      </c>
      <c r="R1541" s="1953" t="str">
        <f>IFERROR(VLOOKUP(F1541,[1]Trainingsarten!$A$9:$N$84,14,FALSE),"")</f>
        <v/>
      </c>
      <c r="S1541" s="1877" t="str">
        <f>IFERROR(L1541/J1541,"")</f>
        <v/>
      </c>
      <c r="T1541" s="1876">
        <f>T1540+(K1541-T1540)/7</f>
        <v>36.354109253256624</v>
      </c>
      <c r="U1541" s="1876">
        <f>U1540+(K1541-U1540)/42</f>
        <v>39.576931494791538</v>
      </c>
      <c r="V1541" s="1876">
        <f t="shared" si="108"/>
        <v>-1.8709049552731045</v>
      </c>
      <c r="W1541" s="1954">
        <f t="shared" si="104"/>
        <v>0.91856816282083298</v>
      </c>
    </row>
    <row r="1542" spans="2:23" ht="15" x14ac:dyDescent="0.2">
      <c r="B1542" s="1955" t="s">
        <v>9</v>
      </c>
      <c r="C1542" s="1944">
        <v>44630</v>
      </c>
      <c r="D1542" s="1876">
        <v>40</v>
      </c>
      <c r="E1542" s="2189" t="s">
        <v>33</v>
      </c>
      <c r="F1542" s="2022" t="s">
        <v>276</v>
      </c>
      <c r="G1542" s="1945">
        <v>3.8287037037037036E-2</v>
      </c>
      <c r="H1542" s="1946">
        <v>10.119999999999999</v>
      </c>
      <c r="I1542" s="1947">
        <f t="shared" si="90"/>
        <v>3.7833040550431856E-3</v>
      </c>
      <c r="J1542" s="1948">
        <v>136</v>
      </c>
      <c r="K1542" s="1949">
        <v>69</v>
      </c>
      <c r="L1542" s="1950">
        <v>226</v>
      </c>
      <c r="M1542" s="1948">
        <v>34</v>
      </c>
      <c r="N1542" s="1816">
        <f>IFERROR((L1542/67)/(1/(I1542*24)/3.6),"")</f>
        <v>1.1026016164238097</v>
      </c>
      <c r="O1542" s="2402" t="s">
        <v>303</v>
      </c>
      <c r="P1542" s="1951">
        <f>IFERROR(VLOOKUP(F1542,[1]Trainingsarten!$A$9:$N$84,12,FALSE),"")</f>
        <v>209</v>
      </c>
      <c r="Q1542" s="1952" t="s">
        <v>14</v>
      </c>
      <c r="R1542" s="1953">
        <f>IFERROR(VLOOKUP(F1542,[1]Trainingsarten!$A$9:$N$84,14,FALSE),"")</f>
        <v>228.8</v>
      </c>
      <c r="S1542" s="1877">
        <f>IFERROR(L1542/J1542,"")</f>
        <v>1.661764705882353</v>
      </c>
      <c r="T1542" s="1876">
        <f>T1541+(K1542-T1541)/7</f>
        <v>41.017807931362817</v>
      </c>
      <c r="U1542" s="1876">
        <f>U1541+(K1542-U1541)/42</f>
        <v>40.27748074491555</v>
      </c>
      <c r="V1542" s="1876">
        <f t="shared" si="108"/>
        <v>3.2228222415349137</v>
      </c>
      <c r="W1542" s="1954">
        <f t="shared" si="104"/>
        <v>1.0183806725931022</v>
      </c>
    </row>
    <row r="1543" spans="2:23" ht="16" thickBot="1" x14ac:dyDescent="0.25">
      <c r="B1543" s="1956">
        <f>SUM(K1539:K1545)</f>
        <v>240</v>
      </c>
      <c r="C1543" s="1944">
        <v>44631</v>
      </c>
      <c r="D1543" s="1876"/>
      <c r="E1543" s="2189"/>
      <c r="F1543" s="2022"/>
      <c r="G1543" s="1945"/>
      <c r="H1543" s="1946" t="str">
        <f>IFERROR(VLOOKUP(F1543,[1]Trainingsarten!$A$9:$K$84,10,FALSE),"")</f>
        <v/>
      </c>
      <c r="I1543" s="1947" t="str">
        <f t="shared" si="90"/>
        <v/>
      </c>
      <c r="J1543" s="1948"/>
      <c r="K1543" s="1949" t="str">
        <f>IFERROR(VLOOKUP(F1543,[1]Trainingsarten!$A$9:$K$84,11,FALSE),"0")</f>
        <v>0</v>
      </c>
      <c r="L1543" s="1950"/>
      <c r="M1543" s="1948"/>
      <c r="N1543" s="1816" t="str">
        <f>IFERROR((L1543/67)/(1/(I1543*24)/3.6),"")</f>
        <v/>
      </c>
      <c r="O1543" s="2402"/>
      <c r="P1543" s="1951" t="str">
        <f>IFERROR(VLOOKUP(F1543,[1]Trainingsarten!$A$9:$N$84,12,FALSE),"")</f>
        <v/>
      </c>
      <c r="Q1543" s="1952" t="s">
        <v>14</v>
      </c>
      <c r="R1543" s="1953" t="str">
        <f>IFERROR(VLOOKUP(F1543,[1]Trainingsarten!$A$9:$N$84,14,FALSE),"")</f>
        <v/>
      </c>
      <c r="S1543" s="1877" t="str">
        <f>IFERROR(L1543/J1543,"")</f>
        <v/>
      </c>
      <c r="T1543" s="1876">
        <f>T1542+(K1543-T1542)/7</f>
        <v>35.158121084025275</v>
      </c>
      <c r="U1543" s="1876">
        <f>U1542+(K1543-U1542)/42</f>
        <v>39.318493108131847</v>
      </c>
      <c r="V1543" s="1876">
        <f t="shared" si="108"/>
        <v>-0.74032718644726714</v>
      </c>
      <c r="W1543" s="1954">
        <f t="shared" si="104"/>
        <v>0.89418790764272393</v>
      </c>
    </row>
    <row r="1544" spans="2:23" ht="15" x14ac:dyDescent="0.2">
      <c r="B1544" s="1957" t="s">
        <v>20</v>
      </c>
      <c r="C1544" s="1978">
        <v>44632</v>
      </c>
      <c r="D1544" s="50">
        <v>41</v>
      </c>
      <c r="E1544" s="2101" t="s">
        <v>33</v>
      </c>
      <c r="F1544" s="2022" t="s">
        <v>285</v>
      </c>
      <c r="G1544" s="1979">
        <v>5.9895833333333336E-2</v>
      </c>
      <c r="H1544" s="1980">
        <v>15.54</v>
      </c>
      <c r="I1544" s="1981">
        <f t="shared" si="90"/>
        <v>3.8543007293007298E-3</v>
      </c>
      <c r="J1544" s="506">
        <v>139</v>
      </c>
      <c r="K1544" s="1982">
        <v>104</v>
      </c>
      <c r="L1544" s="1983">
        <v>221</v>
      </c>
      <c r="M1544" s="506">
        <v>63</v>
      </c>
      <c r="N1544" s="59">
        <f>IFERROR((L1544/67)/(1/(I1544*24)/3.6),"")</f>
        <v>1.0984411917247741</v>
      </c>
      <c r="O1544" s="2405" t="s">
        <v>322</v>
      </c>
      <c r="P1544" s="319">
        <f>IFERROR(VLOOKUP(F1544,[1]Trainingsarten!$A$9:$N$84,12,FALSE),"")</f>
        <v>209</v>
      </c>
      <c r="Q1544" s="61" t="s">
        <v>14</v>
      </c>
      <c r="R1544" s="1984">
        <f>IFERROR(VLOOKUP(F1544,[1]Trainingsarten!$A$9:$N$84,14,FALSE),"")</f>
        <v>228.8</v>
      </c>
      <c r="S1544" s="1898">
        <f>IFERROR(L1544/J1544,"")</f>
        <v>1.5899280575539569</v>
      </c>
      <c r="T1544" s="50">
        <f>T1543+(K1544-T1543)/7</f>
        <v>44.992675214878808</v>
      </c>
      <c r="U1544" s="50">
        <f>U1543+(K1544-U1543)/42</f>
        <v>40.858528986509661</v>
      </c>
      <c r="V1544" s="50">
        <f t="shared" si="108"/>
        <v>4.1603720241065716</v>
      </c>
      <c r="W1544" s="322">
        <f t="shared" si="104"/>
        <v>1.1011819644739076</v>
      </c>
    </row>
    <row r="1545" spans="2:23" ht="16" thickBot="1" x14ac:dyDescent="0.25">
      <c r="B1545" s="2018">
        <f t="shared" ref="B1545" si="115">AVERAGE(W1539:W1545)</f>
        <v>0.98653074414579678</v>
      </c>
      <c r="C1545" s="1968">
        <v>44633</v>
      </c>
      <c r="D1545" s="1818"/>
      <c r="E1545" s="2180"/>
      <c r="F1545" s="2022"/>
      <c r="G1545" s="1969"/>
      <c r="H1545" s="1970" t="str">
        <f>IFERROR(VLOOKUP(F1545,[1]Trainingsarten!$A$9:$K$84,10,FALSE),"")</f>
        <v/>
      </c>
      <c r="I1545" s="1971" t="str">
        <f t="shared" si="90"/>
        <v/>
      </c>
      <c r="J1545" s="1862"/>
      <c r="K1545" s="1972" t="str">
        <f>IFERROR(VLOOKUP(F1545,[1]Trainingsarten!$A$9:$K$84,11,FALSE),"0")</f>
        <v>0</v>
      </c>
      <c r="L1545" s="1973"/>
      <c r="M1545" s="1862"/>
      <c r="N1545" s="1826" t="str">
        <f>IFERROR((L1545/67)/(1/(I1545*24)/3.6),"")</f>
        <v/>
      </c>
      <c r="O1545" s="2404"/>
      <c r="P1545" s="1974" t="str">
        <f>IFERROR(VLOOKUP(F1545,[1]Trainingsarten!$A$9:$N$84,12,FALSE),"")</f>
        <v/>
      </c>
      <c r="Q1545" s="1975" t="s">
        <v>14</v>
      </c>
      <c r="R1545" s="1976" t="str">
        <f>IFERROR(VLOOKUP(F1545,[1]Trainingsarten!$A$9:$N$84,14,FALSE),"")</f>
        <v/>
      </c>
      <c r="S1545" s="1827" t="str">
        <f>IFERROR(L1545/J1545,"")</f>
        <v/>
      </c>
      <c r="T1545" s="1818">
        <f>T1544+(K1545-T1544)/7</f>
        <v>38.565150184181839</v>
      </c>
      <c r="U1545" s="1818">
        <f>U1544+(K1545-U1544)/42</f>
        <v>39.885706867783242</v>
      </c>
      <c r="V1545" s="1818">
        <f t="shared" si="108"/>
        <v>-4.134146228369147</v>
      </c>
      <c r="W1545" s="1977">
        <f t="shared" si="104"/>
        <v>0.96689148100147992</v>
      </c>
    </row>
    <row r="1546" spans="2:23" ht="16" thickBot="1" x14ac:dyDescent="0.25">
      <c r="B1546" s="1742">
        <f t="shared" ref="B1546" si="116">B1539+1</f>
        <v>11</v>
      </c>
      <c r="C1546" s="1935">
        <v>44634</v>
      </c>
      <c r="D1546" s="1744">
        <v>42</v>
      </c>
      <c r="E1546" s="2176" t="s">
        <v>33</v>
      </c>
      <c r="F1546" s="2021" t="s">
        <v>312</v>
      </c>
      <c r="G1546" s="1937">
        <v>3.7337962962962962E-2</v>
      </c>
      <c r="H1546" s="1938">
        <v>9.74</v>
      </c>
      <c r="I1546" s="1939">
        <f t="shared" si="90"/>
        <v>3.8334664233021522E-3</v>
      </c>
      <c r="J1546" s="1940">
        <v>141</v>
      </c>
      <c r="K1546" s="1941">
        <v>75</v>
      </c>
      <c r="L1546" s="1942">
        <v>213</v>
      </c>
      <c r="M1546" s="1940">
        <v>30</v>
      </c>
      <c r="N1546" s="1753">
        <f>IFERROR((L1546/67)/(1/(I1546*24)/3.6),"")</f>
        <v>1.0529559594225997</v>
      </c>
      <c r="O1546" s="2401" t="s">
        <v>304</v>
      </c>
      <c r="P1546" s="1754">
        <f>IFERROR(VLOOKUP(F1546,[1]Trainingsarten!$A$9:$N$84,12,FALSE),"")</f>
        <v>274</v>
      </c>
      <c r="Q1546" s="1755" t="s">
        <v>14</v>
      </c>
      <c r="R1546" s="1943">
        <f>IFERROR(VLOOKUP(F1546,[1]Trainingsarten!$A$9:$N$84,14,FALSE),"")</f>
        <v>299</v>
      </c>
      <c r="S1546" s="1756">
        <f>IFERROR(L1546/J1546,"")</f>
        <v>1.5106382978723405</v>
      </c>
      <c r="T1546" s="1744">
        <f>T1545+(K1546-T1545)/7</f>
        <v>43.770128729298719</v>
      </c>
      <c r="U1546" s="1744">
        <f>U1545+(K1546-U1545)/42</f>
        <v>40.721761466169355</v>
      </c>
      <c r="V1546" s="1744">
        <f t="shared" si="108"/>
        <v>1.3205566836014029</v>
      </c>
      <c r="W1546" s="1927">
        <f t="shared" si="104"/>
        <v>1.0748584332645303</v>
      </c>
    </row>
    <row r="1547" spans="2:23" ht="15" x14ac:dyDescent="0.2">
      <c r="B1547" s="1759" t="s">
        <v>19</v>
      </c>
      <c r="C1547" s="1944">
        <v>44635</v>
      </c>
      <c r="D1547" s="1876">
        <v>43</v>
      </c>
      <c r="E1547" s="2189" t="s">
        <v>33</v>
      </c>
      <c r="F1547" s="2022" t="s">
        <v>320</v>
      </c>
      <c r="G1547" s="1945">
        <v>3.2384259259259258E-2</v>
      </c>
      <c r="H1547" s="1946">
        <v>8.11</v>
      </c>
      <c r="I1547" s="1947">
        <f t="shared" si="90"/>
        <v>3.9931269123624239E-3</v>
      </c>
      <c r="J1547" s="1948">
        <v>127</v>
      </c>
      <c r="K1547" s="1949">
        <v>52</v>
      </c>
      <c r="L1547" s="1950">
        <v>212</v>
      </c>
      <c r="M1547" s="1948">
        <v>23</v>
      </c>
      <c r="N1547" s="1816">
        <f>IFERROR((L1547/67)/(1/(I1547*24)/3.6),"")</f>
        <v>1.0916612989307468</v>
      </c>
      <c r="O1547" s="2402" t="s">
        <v>295</v>
      </c>
      <c r="P1547" s="1951">
        <f>IFERROR(VLOOKUP(F1547,[1]Trainingsarten!$A$9:$N$84,12,FALSE),"")</f>
        <v>182</v>
      </c>
      <c r="Q1547" s="1952" t="s">
        <v>14</v>
      </c>
      <c r="R1547" s="1953">
        <f>IFERROR(VLOOKUP(F1547,[1]Trainingsarten!$A$9:$N$84,14,FALSE),"")</f>
        <v>208</v>
      </c>
      <c r="S1547" s="1877">
        <f>IFERROR(L1547/J1547,"")</f>
        <v>1.6692913385826771</v>
      </c>
      <c r="T1547" s="1876">
        <f>T1546+(K1547-T1546)/7</f>
        <v>44.94582462511319</v>
      </c>
      <c r="U1547" s="1876">
        <f>U1546+(K1547-U1546)/42</f>
        <v>40.990290955070087</v>
      </c>
      <c r="V1547" s="1876">
        <f t="shared" si="108"/>
        <v>-3.0483672631293643</v>
      </c>
      <c r="W1547" s="1954">
        <f t="shared" si="104"/>
        <v>1.0964992825832538</v>
      </c>
    </row>
    <row r="1548" spans="2:23" ht="16" thickBot="1" x14ac:dyDescent="0.25">
      <c r="B1548" s="24">
        <f t="shared" ref="B1548" si="117">SUM(H1546:H1552)</f>
        <v>53.269999999999996</v>
      </c>
      <c r="C1548" s="1944">
        <v>44636</v>
      </c>
      <c r="D1548" s="1876"/>
      <c r="E1548" s="2189"/>
      <c r="F1548" s="2020"/>
      <c r="G1548" s="1945"/>
      <c r="H1548" s="1946" t="str">
        <f>IFERROR(VLOOKUP(F1548,[1]Trainingsarten!$A$9:$K$84,10,FALSE),"")</f>
        <v/>
      </c>
      <c r="I1548" s="1947" t="str">
        <f t="shared" ref="I1548:I1611" si="118">IFERROR(G1548/H1548,"")</f>
        <v/>
      </c>
      <c r="J1548" s="1948"/>
      <c r="K1548" s="1949" t="str">
        <f>IFERROR(VLOOKUP(F1548,[1]Trainingsarten!$A$9:$K$84,11,FALSE),"0")</f>
        <v>0</v>
      </c>
      <c r="L1548" s="1950"/>
      <c r="M1548" s="1948"/>
      <c r="N1548" s="1816" t="str">
        <f>IFERROR((L1548/67)/(1/(I1548*24)/3.6),"")</f>
        <v/>
      </c>
      <c r="O1548" s="2402"/>
      <c r="P1548" s="1951" t="str">
        <f>IFERROR(VLOOKUP(F1548,[1]Trainingsarten!$A$9:$N$84,12,FALSE),"")</f>
        <v/>
      </c>
      <c r="Q1548" s="1952" t="s">
        <v>14</v>
      </c>
      <c r="R1548" s="1953" t="str">
        <f>IFERROR(VLOOKUP(F1548,[1]Trainingsarten!$A$9:$N$84,14,FALSE),"")</f>
        <v/>
      </c>
      <c r="S1548" s="1877" t="str">
        <f>IFERROR(L1548/J1548,"")</f>
        <v/>
      </c>
      <c r="T1548" s="1876">
        <f>T1547+(K1548-T1547)/7</f>
        <v>38.524992535811307</v>
      </c>
      <c r="U1548" s="1876">
        <f>U1547+(K1548-U1547)/42</f>
        <v>40.014331646616036</v>
      </c>
      <c r="V1548" s="1876">
        <f t="shared" si="108"/>
        <v>-3.9555336700431027</v>
      </c>
      <c r="W1548" s="1954">
        <f t="shared" si="104"/>
        <v>0.96277985787797904</v>
      </c>
    </row>
    <row r="1549" spans="2:23" ht="15" x14ac:dyDescent="0.2">
      <c r="B1549" s="1955" t="s">
        <v>9</v>
      </c>
      <c r="C1549" s="1944">
        <v>44637</v>
      </c>
      <c r="D1549" s="1876">
        <v>44</v>
      </c>
      <c r="E1549" s="2189" t="s">
        <v>33</v>
      </c>
      <c r="F1549" s="2017" t="s">
        <v>305</v>
      </c>
      <c r="G1549" s="1945">
        <v>3.3611111111111112E-2</v>
      </c>
      <c r="H1549" s="1946">
        <v>9.75</v>
      </c>
      <c r="I1549" s="1947">
        <f t="shared" si="118"/>
        <v>3.4472934472934472E-3</v>
      </c>
      <c r="J1549" s="1948">
        <v>152</v>
      </c>
      <c r="K1549" s="1949">
        <v>74</v>
      </c>
      <c r="L1549" s="1950">
        <v>239</v>
      </c>
      <c r="M1549" s="1948">
        <v>17</v>
      </c>
      <c r="N1549" s="1816">
        <f>IFERROR((L1549/67)/(1/(I1549*24)/3.6),"")</f>
        <v>1.0624661308840413</v>
      </c>
      <c r="O1549" s="2402" t="s">
        <v>304</v>
      </c>
      <c r="P1549" s="1951">
        <f>IFERROR(VLOOKUP(F1549,[1]Trainingsarten!$A$9:$N$84,12,FALSE),"")</f>
        <v>248</v>
      </c>
      <c r="Q1549" s="1952" t="s">
        <v>14</v>
      </c>
      <c r="R1549" s="1953">
        <f>IFERROR(VLOOKUP(F1549,[1]Trainingsarten!$A$9:$N$84,14,FALSE),"")</f>
        <v>273</v>
      </c>
      <c r="S1549" s="1877">
        <f>IFERROR(L1549/J1549,"")</f>
        <v>1.5723684210526316</v>
      </c>
      <c r="T1549" s="1876">
        <f>T1548+(K1549-T1548)/7</f>
        <v>43.592850744981121</v>
      </c>
      <c r="U1549" s="1876">
        <f>U1548+(K1549-U1548)/42</f>
        <v>40.823514226458514</v>
      </c>
      <c r="V1549" s="1876">
        <f t="shared" si="108"/>
        <v>1.4893391108047283</v>
      </c>
      <c r="W1549" s="1954">
        <f t="shared" si="104"/>
        <v>1.0678367987420285</v>
      </c>
    </row>
    <row r="1550" spans="2:23" ht="16" thickBot="1" x14ac:dyDescent="0.25">
      <c r="B1550" s="1956">
        <f>SUM(K1546:K1552)</f>
        <v>376</v>
      </c>
      <c r="C1550" s="1944">
        <v>44638</v>
      </c>
      <c r="D1550" s="1876">
        <v>45</v>
      </c>
      <c r="E1550" s="2189" t="s">
        <v>33</v>
      </c>
      <c r="F1550" s="2022" t="s">
        <v>320</v>
      </c>
      <c r="G1550" s="1945">
        <v>3.0949074074074077E-2</v>
      </c>
      <c r="H1550" s="1946">
        <v>8.09</v>
      </c>
      <c r="I1550" s="1947">
        <f t="shared" si="118"/>
        <v>3.8255963008744223E-3</v>
      </c>
      <c r="J1550" s="1948">
        <v>129</v>
      </c>
      <c r="K1550" s="1949">
        <v>53</v>
      </c>
      <c r="L1550" s="1950">
        <v>219</v>
      </c>
      <c r="M1550" s="1948">
        <v>21</v>
      </c>
      <c r="N1550" s="1816">
        <f>IFERROR((L1550/67)/(1/(I1550*24)/3.6),"")</f>
        <v>1.0803940741287383</v>
      </c>
      <c r="O1550" s="2402" t="s">
        <v>295</v>
      </c>
      <c r="P1550" s="1951">
        <f>IFERROR(VLOOKUP(F1550,[1]Trainingsarten!$A$9:$N$84,12,FALSE),"")</f>
        <v>182</v>
      </c>
      <c r="Q1550" s="1952" t="s">
        <v>14</v>
      </c>
      <c r="R1550" s="1953">
        <f>IFERROR(VLOOKUP(F1550,[1]Trainingsarten!$A$9:$N$84,14,FALSE),"")</f>
        <v>208</v>
      </c>
      <c r="S1550" s="1877">
        <f>IFERROR(L1550/J1550,"")</f>
        <v>1.6976744186046511</v>
      </c>
      <c r="T1550" s="1876">
        <f>T1549+(K1550-T1549)/7</f>
        <v>44.936729209983817</v>
      </c>
      <c r="U1550" s="1876">
        <f>U1549+(K1550-U1549)/42</f>
        <v>41.113430554399976</v>
      </c>
      <c r="V1550" s="1876">
        <f t="shared" si="108"/>
        <v>-2.7693365185226071</v>
      </c>
      <c r="W1550" s="1954">
        <f t="shared" si="104"/>
        <v>1.0929939098739274</v>
      </c>
    </row>
    <row r="1551" spans="2:23" ht="15" x14ac:dyDescent="0.2">
      <c r="B1551" s="1957" t="s">
        <v>20</v>
      </c>
      <c r="C1551" s="1978">
        <v>44639</v>
      </c>
      <c r="D1551" s="50"/>
      <c r="E1551" s="2101"/>
      <c r="F1551" s="2020"/>
      <c r="G1551" s="1979"/>
      <c r="H1551" s="1980" t="str">
        <f>IFERROR(VLOOKUP(F1551,[1]Trainingsarten!$A$9:$K$84,10,FALSE),"")</f>
        <v/>
      </c>
      <c r="I1551" s="1981" t="str">
        <f t="shared" si="118"/>
        <v/>
      </c>
      <c r="J1551" s="506"/>
      <c r="K1551" s="1982" t="str">
        <f>IFERROR(VLOOKUP(F1551,[1]Trainingsarten!$A$9:$K$84,11,FALSE),"0")</f>
        <v>0</v>
      </c>
      <c r="L1551" s="1983"/>
      <c r="M1551" s="506"/>
      <c r="N1551" s="59" t="str">
        <f>IFERROR((L1551/67)/(1/(I1551*24)/3.6),"")</f>
        <v/>
      </c>
      <c r="O1551" s="2405"/>
      <c r="P1551" s="319" t="str">
        <f>IFERROR(VLOOKUP(F1551,[1]Trainingsarten!$A$9:$N$84,12,FALSE),"")</f>
        <v/>
      </c>
      <c r="Q1551" s="61" t="s">
        <v>14</v>
      </c>
      <c r="R1551" s="1984" t="str">
        <f>IFERROR(VLOOKUP(F1551,[1]Trainingsarten!$A$9:$N$84,14,FALSE),"")</f>
        <v/>
      </c>
      <c r="S1551" s="1898" t="str">
        <f>IFERROR(L1551/J1551,"")</f>
        <v/>
      </c>
      <c r="T1551" s="50">
        <f>T1550+(K1551-T1550)/7</f>
        <v>38.517196465700415</v>
      </c>
      <c r="U1551" s="50">
        <f>U1550+(K1551-U1550)/42</f>
        <v>40.134539350723784</v>
      </c>
      <c r="V1551" s="50">
        <f t="shared" si="108"/>
        <v>-3.8232986555838409</v>
      </c>
      <c r="W1551" s="322">
        <f t="shared" si="104"/>
        <v>0.95970196964539967</v>
      </c>
    </row>
    <row r="1552" spans="2:23" ht="16" thickBot="1" x14ac:dyDescent="0.25">
      <c r="B1552" s="2018">
        <f t="shared" ref="B1552" si="119">AVERAGE(W1546:W1552)</f>
        <v>1.0647588950477744</v>
      </c>
      <c r="C1552" s="1968">
        <v>44640</v>
      </c>
      <c r="D1552" s="1818">
        <v>46</v>
      </c>
      <c r="E1552" s="2180" t="s">
        <v>33</v>
      </c>
      <c r="F1552" s="2022" t="s">
        <v>308</v>
      </c>
      <c r="G1552" s="1969">
        <v>6.7199074074074064E-2</v>
      </c>
      <c r="H1552" s="1970">
        <v>17.579999999999998</v>
      </c>
      <c r="I1552" s="1971">
        <f t="shared" si="118"/>
        <v>3.8224729279905615E-3</v>
      </c>
      <c r="J1552" s="1862">
        <v>134</v>
      </c>
      <c r="K1552" s="1972">
        <v>122</v>
      </c>
      <c r="L1552" s="1973">
        <v>222</v>
      </c>
      <c r="M1552" s="1862">
        <v>58</v>
      </c>
      <c r="N1552" s="1826">
        <f>IFERROR((L1552/67)/(1/(I1552*24)/3.6),"")</f>
        <v>1.0942998318985278</v>
      </c>
      <c r="O1552" s="2404" t="s">
        <v>322</v>
      </c>
      <c r="P1552" s="1974">
        <f>IFERROR(VLOOKUP(F1552,[1]Trainingsarten!$A$9:$N$84,12,FALSE),"")</f>
        <v>209</v>
      </c>
      <c r="Q1552" s="1975" t="s">
        <v>14</v>
      </c>
      <c r="R1552" s="1976">
        <f>IFERROR(VLOOKUP(F1552,[1]Trainingsarten!$A$9:$N$84,14,FALSE),"")</f>
        <v>228.8</v>
      </c>
      <c r="S1552" s="1827">
        <f>IFERROR(L1552/J1552,"")</f>
        <v>1.6567164179104477</v>
      </c>
      <c r="T1552" s="1818">
        <f>T1551+(K1552-T1551)/7</f>
        <v>50.443311256314644</v>
      </c>
      <c r="U1552" s="1818">
        <f>U1551+(K1552-U1551)/42</f>
        <v>42.08371698523036</v>
      </c>
      <c r="V1552" s="1818">
        <f t="shared" si="108"/>
        <v>1.6173428850233691</v>
      </c>
      <c r="W1552" s="1977">
        <f t="shared" si="104"/>
        <v>1.1986420133473037</v>
      </c>
    </row>
    <row r="1553" spans="2:23" ht="16" thickBot="1" x14ac:dyDescent="0.25">
      <c r="B1553" s="1742">
        <f t="shared" ref="B1553" si="120">B1546+1</f>
        <v>12</v>
      </c>
      <c r="C1553" s="1935">
        <v>44641</v>
      </c>
      <c r="D1553" s="1744"/>
      <c r="E1553" s="2176"/>
      <c r="F1553" s="2022"/>
      <c r="G1553" s="1937"/>
      <c r="H1553" s="1938" t="str">
        <f>IFERROR(VLOOKUP(F1553,[1]Trainingsarten!$A$9:$K$84,10,FALSE),"")</f>
        <v/>
      </c>
      <c r="I1553" s="1939" t="str">
        <f t="shared" si="118"/>
        <v/>
      </c>
      <c r="J1553" s="1940"/>
      <c r="K1553" s="1941" t="str">
        <f>IFERROR(VLOOKUP(F1553,[1]Trainingsarten!$A$9:$K$84,11,FALSE),"0")</f>
        <v>0</v>
      </c>
      <c r="L1553" s="1942"/>
      <c r="M1553" s="1940"/>
      <c r="N1553" s="1753" t="str">
        <f>IFERROR((L1553/67)/(1/(I1553*24)/3.6),"")</f>
        <v/>
      </c>
      <c r="O1553" s="2401"/>
      <c r="P1553" s="1754" t="str">
        <f>IFERROR(VLOOKUP(F1553,[1]Trainingsarten!$A$9:$N$84,12,FALSE),"")</f>
        <v/>
      </c>
      <c r="Q1553" s="1755" t="s">
        <v>14</v>
      </c>
      <c r="R1553" s="1943" t="str">
        <f>IFERROR(VLOOKUP(F1553,[1]Trainingsarten!$A$9:$N$84,14,FALSE),"")</f>
        <v/>
      </c>
      <c r="S1553" s="1756" t="str">
        <f>IFERROR(L1553/J1553,"")</f>
        <v/>
      </c>
      <c r="T1553" s="1744">
        <f>T1552+(K1553-T1552)/7</f>
        <v>43.23712393398398</v>
      </c>
      <c r="U1553" s="1744">
        <f>U1552+(K1553-U1552)/42</f>
        <v>41.081723723677257</v>
      </c>
      <c r="V1553" s="1744">
        <f t="shared" si="108"/>
        <v>-8.3595942710842834</v>
      </c>
      <c r="W1553" s="1927">
        <f t="shared" si="104"/>
        <v>1.0524661580610473</v>
      </c>
    </row>
    <row r="1554" spans="2:23" ht="16" thickBot="1" x14ac:dyDescent="0.25">
      <c r="B1554" s="1759" t="s">
        <v>19</v>
      </c>
      <c r="C1554" s="1944">
        <v>44642</v>
      </c>
      <c r="D1554" s="1876">
        <v>47</v>
      </c>
      <c r="E1554" s="2189" t="s">
        <v>33</v>
      </c>
      <c r="F1554" s="2023" t="s">
        <v>300</v>
      </c>
      <c r="G1554" s="1945">
        <v>4.6469907407407411E-2</v>
      </c>
      <c r="H1554" s="1946">
        <v>12.71</v>
      </c>
      <c r="I1554" s="1947">
        <f t="shared" si="118"/>
        <v>3.6561689541626599E-3</v>
      </c>
      <c r="J1554" s="1948">
        <v>143</v>
      </c>
      <c r="K1554" s="1949">
        <v>90</v>
      </c>
      <c r="L1554" s="1950">
        <v>234</v>
      </c>
      <c r="M1554" s="1948">
        <v>50</v>
      </c>
      <c r="N1554" s="1816">
        <f>IFERROR((L1554/67)/(1/(I1554*24)/3.6),"")</f>
        <v>1.1032680813086415</v>
      </c>
      <c r="O1554" s="2402" t="s">
        <v>303</v>
      </c>
      <c r="P1554" s="1951">
        <f>IFERROR(VLOOKUP(F1554,[1]Trainingsarten!$A$9:$N$84,12,FALSE),"")</f>
        <v>209</v>
      </c>
      <c r="Q1554" s="1952" t="s">
        <v>14</v>
      </c>
      <c r="R1554" s="1953">
        <f>IFERROR(VLOOKUP(F1554,[1]Trainingsarten!$A$9:$N$84,14,FALSE),"")</f>
        <v>228.8</v>
      </c>
      <c r="S1554" s="1877">
        <f>IFERROR(L1554/J1554,"")</f>
        <v>1.6363636363636365</v>
      </c>
      <c r="T1554" s="1876">
        <f>T1553+(K1554-T1553)/7</f>
        <v>49.917534800557696</v>
      </c>
      <c r="U1554" s="1876">
        <f>U1553+(K1554-U1553)/42</f>
        <v>42.246444587399225</v>
      </c>
      <c r="V1554" s="1876">
        <f t="shared" si="108"/>
        <v>-2.1554002103067234</v>
      </c>
      <c r="W1554" s="1954">
        <f t="shared" si="104"/>
        <v>1.18157954564173</v>
      </c>
    </row>
    <row r="1555" spans="2:23" ht="16" thickBot="1" x14ac:dyDescent="0.25">
      <c r="B1555" s="24">
        <f t="shared" ref="B1555" si="121">SUM(H1553:H1559)</f>
        <v>50.88000000000001</v>
      </c>
      <c r="C1555" s="1944">
        <v>44643</v>
      </c>
      <c r="D1555" s="1876">
        <v>48</v>
      </c>
      <c r="E1555" s="2189" t="s">
        <v>33</v>
      </c>
      <c r="F1555" s="2022" t="s">
        <v>325</v>
      </c>
      <c r="G1555" s="1945">
        <v>4.3819444444444446E-2</v>
      </c>
      <c r="H1555" s="1946">
        <v>12.38</v>
      </c>
      <c r="I1555" s="1947">
        <f t="shared" si="118"/>
        <v>3.5395350924430084E-3</v>
      </c>
      <c r="J1555" s="1948">
        <v>144</v>
      </c>
      <c r="K1555" s="1949">
        <v>96</v>
      </c>
      <c r="L1555" s="1950">
        <v>234</v>
      </c>
      <c r="M1555" s="1948">
        <v>22</v>
      </c>
      <c r="N1555" s="1816">
        <f>IFERROR((L1555/67)/(1/(I1555*24)/3.6),"")</f>
        <v>1.0680732042533696</v>
      </c>
      <c r="O1555" s="2402" t="s">
        <v>304</v>
      </c>
      <c r="P1555" s="1951">
        <f>IFERROR(VLOOKUP(F1555,[1]Trainingsarten!$A$9:$N$84,12,FALSE),"")</f>
        <v>274</v>
      </c>
      <c r="Q1555" s="1952" t="s">
        <v>14</v>
      </c>
      <c r="R1555" s="1953">
        <f>IFERROR(VLOOKUP(F1555,[1]Trainingsarten!$A$9:$N$84,14,FALSE),"")</f>
        <v>299</v>
      </c>
      <c r="S1555" s="1877">
        <f>IFERROR(L1555/J1555,"")</f>
        <v>1.625</v>
      </c>
      <c r="T1555" s="1876">
        <f>T1554+(K1555-T1554)/7</f>
        <v>56.500744114763741</v>
      </c>
      <c r="U1555" s="1876">
        <f>U1554+(K1555-U1554)/42</f>
        <v>43.526291144842098</v>
      </c>
      <c r="V1555" s="1876">
        <f t="shared" si="108"/>
        <v>-7.6710902131584717</v>
      </c>
      <c r="W1555" s="1954">
        <f t="shared" si="104"/>
        <v>1.2980831269713897</v>
      </c>
    </row>
    <row r="1556" spans="2:23" ht="15" x14ac:dyDescent="0.2">
      <c r="B1556" s="1955" t="s">
        <v>9</v>
      </c>
      <c r="C1556" s="1944">
        <v>44644</v>
      </c>
      <c r="D1556" s="1876">
        <v>49</v>
      </c>
      <c r="E1556" s="2189" t="s">
        <v>33</v>
      </c>
      <c r="F1556" s="2022" t="s">
        <v>276</v>
      </c>
      <c r="G1556" s="1945">
        <v>3.9664351851851853E-2</v>
      </c>
      <c r="H1556" s="1946">
        <v>10.7</v>
      </c>
      <c r="I1556" s="1947">
        <f t="shared" si="118"/>
        <v>3.706948771201108E-3</v>
      </c>
      <c r="J1556" s="1948">
        <v>140</v>
      </c>
      <c r="K1556" s="1949">
        <v>72</v>
      </c>
      <c r="L1556" s="1950">
        <v>226</v>
      </c>
      <c r="M1556" s="1948">
        <v>32</v>
      </c>
      <c r="N1556" s="1816">
        <f>IFERROR((L1556/67)/(1/(I1556*24)/3.6),"")</f>
        <v>1.0803487236713629</v>
      </c>
      <c r="O1556" s="2402" t="s">
        <v>295</v>
      </c>
      <c r="P1556" s="1951">
        <f>IFERROR(VLOOKUP(F1556,[1]Trainingsarten!$A$9:$N$84,12,FALSE),"")</f>
        <v>209</v>
      </c>
      <c r="Q1556" s="1952" t="s">
        <v>14</v>
      </c>
      <c r="R1556" s="1953">
        <f>IFERROR(VLOOKUP(F1556,[1]Trainingsarten!$A$9:$N$84,14,FALSE),"")</f>
        <v>228.8</v>
      </c>
      <c r="S1556" s="1877">
        <f>IFERROR(L1556/J1556,"")</f>
        <v>1.6142857142857143</v>
      </c>
      <c r="T1556" s="1876">
        <f>T1555+(K1556-T1555)/7</f>
        <v>58.714923526940346</v>
      </c>
      <c r="U1556" s="1876">
        <f>U1555+(K1556-U1555)/42</f>
        <v>44.204236593774432</v>
      </c>
      <c r="V1556" s="1876">
        <f t="shared" si="108"/>
        <v>-12.974452969921643</v>
      </c>
      <c r="W1556" s="1954">
        <f t="shared" si="104"/>
        <v>1.3282646201203607</v>
      </c>
    </row>
    <row r="1557" spans="2:23" ht="16" thickBot="1" x14ac:dyDescent="0.25">
      <c r="B1557" s="1956">
        <f>SUM(K1553:K1559)</f>
        <v>355</v>
      </c>
      <c r="C1557" s="1944">
        <v>44645</v>
      </c>
      <c r="D1557" s="1876"/>
      <c r="E1557" s="2189"/>
      <c r="F1557" s="2020"/>
      <c r="G1557" s="1945"/>
      <c r="H1557" s="1946" t="str">
        <f>IFERROR(VLOOKUP(F1557,[1]Trainingsarten!$A$9:$K$84,10,FALSE),"")</f>
        <v/>
      </c>
      <c r="I1557" s="1947" t="str">
        <f t="shared" si="118"/>
        <v/>
      </c>
      <c r="J1557" s="1948"/>
      <c r="K1557" s="1949" t="str">
        <f>IFERROR(VLOOKUP(F1557,[1]Trainingsarten!$A$9:$K$84,11,FALSE),"0")</f>
        <v>0</v>
      </c>
      <c r="L1557" s="1950"/>
      <c r="M1557" s="1948"/>
      <c r="N1557" s="1816" t="str">
        <f>IFERROR((L1557/67)/(1/(I1557*24)/3.6),"")</f>
        <v/>
      </c>
      <c r="O1557" s="2402"/>
      <c r="P1557" s="1951" t="str">
        <f>IFERROR(VLOOKUP(F1557,[1]Trainingsarten!$A$9:$N$84,12,FALSE),"")</f>
        <v/>
      </c>
      <c r="Q1557" s="1952" t="s">
        <v>14</v>
      </c>
      <c r="R1557" s="1953" t="str">
        <f>IFERROR(VLOOKUP(F1557,[1]Trainingsarten!$A$9:$N$84,14,FALSE),"")</f>
        <v/>
      </c>
      <c r="S1557" s="1877" t="str">
        <f>IFERROR(L1557/J1557,"")</f>
        <v/>
      </c>
      <c r="T1557" s="1876">
        <f>T1556+(K1557-T1556)/7</f>
        <v>50.327077308806011</v>
      </c>
      <c r="U1557" s="1876">
        <f>U1556+(K1557-U1556)/42</f>
        <v>43.151754770113136</v>
      </c>
      <c r="V1557" s="1876">
        <f t="shared" si="108"/>
        <v>-14.510686933165914</v>
      </c>
      <c r="W1557" s="1954">
        <f t="shared" si="104"/>
        <v>1.1662811298617801</v>
      </c>
    </row>
    <row r="1558" spans="2:23" ht="15" x14ac:dyDescent="0.2">
      <c r="B1558" s="1957" t="s">
        <v>20</v>
      </c>
      <c r="C1558" s="1978">
        <v>44646</v>
      </c>
      <c r="D1558" s="50">
        <v>50</v>
      </c>
      <c r="E1558" s="2101" t="s">
        <v>33</v>
      </c>
      <c r="F1558" s="2022" t="s">
        <v>292</v>
      </c>
      <c r="G1558" s="1979">
        <v>8.8379629629629627E-2</v>
      </c>
      <c r="H1558" s="1980">
        <v>15.09</v>
      </c>
      <c r="I1558" s="1981">
        <f t="shared" si="118"/>
        <v>5.8568343028250255E-3</v>
      </c>
      <c r="J1558" s="506">
        <v>135</v>
      </c>
      <c r="K1558" s="1982">
        <v>97</v>
      </c>
      <c r="L1558" s="1983">
        <v>160</v>
      </c>
      <c r="M1558" s="506">
        <v>668</v>
      </c>
      <c r="N1558" s="59"/>
      <c r="O1558" s="2405" t="s">
        <v>293</v>
      </c>
      <c r="P1558" s="319" t="str">
        <f>IFERROR(VLOOKUP(F1558,[1]Trainingsarten!$A$9:$N$84,12,FALSE),"")</f>
        <v/>
      </c>
      <c r="Q1558" s="61" t="s">
        <v>14</v>
      </c>
      <c r="R1558" s="1984" t="str">
        <f>IFERROR(VLOOKUP(F1558,[1]Trainingsarten!$A$9:$N$84,14,FALSE),"")</f>
        <v/>
      </c>
      <c r="S1558" s="1877"/>
      <c r="T1558" s="50">
        <f>T1557+(K1558-T1557)/7</f>
        <v>56.994637693262298</v>
      </c>
      <c r="U1558" s="50">
        <f>U1557+(K1558-U1557)/42</f>
        <v>44.433855847015202</v>
      </c>
      <c r="V1558" s="50">
        <f t="shared" si="108"/>
        <v>-7.1753225386928747</v>
      </c>
      <c r="W1558" s="322">
        <f t="shared" si="104"/>
        <v>1.2826849393735622</v>
      </c>
    </row>
    <row r="1559" spans="2:23" ht="16" thickBot="1" x14ac:dyDescent="0.25">
      <c r="B1559" s="2018">
        <f t="shared" ref="B1559" si="122">AVERAGE(W1553:W1559)</f>
        <v>1.2050884952566998</v>
      </c>
      <c r="C1559" s="1968">
        <v>44647</v>
      </c>
      <c r="D1559" s="1818"/>
      <c r="E1559" s="2180"/>
      <c r="F1559" s="2022"/>
      <c r="G1559" s="1969"/>
      <c r="H1559" s="1970" t="str">
        <f>IFERROR(VLOOKUP(F1559,[1]Trainingsarten!$A$9:$K$84,10,FALSE),"")</f>
        <v/>
      </c>
      <c r="I1559" s="1971" t="str">
        <f t="shared" si="118"/>
        <v/>
      </c>
      <c r="J1559" s="1862"/>
      <c r="K1559" s="1972" t="str">
        <f>IFERROR(VLOOKUP(F1559,[1]Trainingsarten!$A$9:$K$84,11,FALSE),"0")</f>
        <v>0</v>
      </c>
      <c r="L1559" s="1973"/>
      <c r="M1559" s="1862"/>
      <c r="N1559" s="1826" t="str">
        <f>IFERROR((L1559/67)/(1/(I1559*24)/3.6),"")</f>
        <v/>
      </c>
      <c r="O1559" s="2404"/>
      <c r="P1559" s="1974" t="str">
        <f>IFERROR(VLOOKUP(F1559,[1]Trainingsarten!$A$9:$N$84,12,FALSE),"")</f>
        <v/>
      </c>
      <c r="Q1559" s="1975" t="s">
        <v>14</v>
      </c>
      <c r="R1559" s="1976" t="str">
        <f>IFERROR(VLOOKUP(F1559,[1]Trainingsarten!$A$9:$N$84,14,FALSE),"")</f>
        <v/>
      </c>
      <c r="S1559" s="1827" t="str">
        <f>IFERROR(L1559/J1559,"")</f>
        <v/>
      </c>
      <c r="T1559" s="1818">
        <f>T1558+(K1559-T1558)/7</f>
        <v>48.852546594224826</v>
      </c>
      <c r="U1559" s="1818">
        <f>U1558+(K1559-U1558)/42</f>
        <v>43.375906898276746</v>
      </c>
      <c r="V1559" s="1818">
        <f t="shared" si="108"/>
        <v>-12.560781846247096</v>
      </c>
      <c r="W1559" s="1977">
        <f t="shared" si="104"/>
        <v>1.1262599467670302</v>
      </c>
    </row>
    <row r="1560" spans="2:23" ht="16" thickBot="1" x14ac:dyDescent="0.25">
      <c r="B1560" s="1742">
        <f t="shared" ref="B1560" si="123">B1553+1</f>
        <v>13</v>
      </c>
      <c r="C1560" s="1935">
        <v>44648</v>
      </c>
      <c r="D1560" s="1744">
        <v>51</v>
      </c>
      <c r="E1560" s="2176" t="s">
        <v>33</v>
      </c>
      <c r="F1560" s="2020" t="s">
        <v>276</v>
      </c>
      <c r="G1560" s="1937">
        <v>3.953703703703703E-2</v>
      </c>
      <c r="H1560" s="1938">
        <v>10.119999999999999</v>
      </c>
      <c r="I1560" s="1939">
        <f t="shared" si="118"/>
        <v>3.9068218416044498E-3</v>
      </c>
      <c r="J1560" s="1940">
        <v>133</v>
      </c>
      <c r="K1560" s="1941">
        <v>64</v>
      </c>
      <c r="L1560" s="1942">
        <v>217</v>
      </c>
      <c r="M1560" s="1940">
        <v>33</v>
      </c>
      <c r="N1560" s="1753">
        <f>IFERROR((L1560/67)/(1/(I1560*24)/3.6),"")</f>
        <v>1.0932570349831867</v>
      </c>
      <c r="O1560" s="2401" t="s">
        <v>295</v>
      </c>
      <c r="P1560" s="1754">
        <f>IFERROR(VLOOKUP(F1560,[1]Trainingsarten!$A$9:$N$84,12,FALSE),"")</f>
        <v>209</v>
      </c>
      <c r="Q1560" s="1755" t="s">
        <v>14</v>
      </c>
      <c r="R1560" s="1943">
        <f>IFERROR(VLOOKUP(F1560,[1]Trainingsarten!$A$9:$N$84,14,FALSE),"")</f>
        <v>228.8</v>
      </c>
      <c r="S1560" s="1756">
        <f>IFERROR(L1560/J1560,"")</f>
        <v>1.631578947368421</v>
      </c>
      <c r="T1560" s="1744">
        <f>T1559+(K1560-T1559)/7</f>
        <v>51.016468509335567</v>
      </c>
      <c r="U1560" s="1744">
        <f>U1559+(K1560-U1559)/42</f>
        <v>43.866956734032058</v>
      </c>
      <c r="V1560" s="1744">
        <f t="shared" si="108"/>
        <v>-5.4766396959480801</v>
      </c>
      <c r="W1560" s="1927">
        <f t="shared" si="104"/>
        <v>1.1629817135173388</v>
      </c>
    </row>
    <row r="1561" spans="2:23" ht="15" x14ac:dyDescent="0.2">
      <c r="B1561" s="1759" t="s">
        <v>19</v>
      </c>
      <c r="C1561" s="1944">
        <v>44649</v>
      </c>
      <c r="D1561" s="1876"/>
      <c r="E1561" s="2189"/>
      <c r="F1561" s="2022"/>
      <c r="G1561" s="1945"/>
      <c r="H1561" s="1946" t="str">
        <f>IFERROR(VLOOKUP(F1561,[1]Trainingsarten!$A$9:$K$84,10,FALSE),"")</f>
        <v/>
      </c>
      <c r="I1561" s="1947" t="str">
        <f t="shared" si="118"/>
        <v/>
      </c>
      <c r="J1561" s="1948"/>
      <c r="K1561" s="1949" t="str">
        <f>IFERROR(VLOOKUP(F1561,[1]Trainingsarten!$A$9:$K$84,11,FALSE),"0")</f>
        <v>0</v>
      </c>
      <c r="L1561" s="1950"/>
      <c r="M1561" s="1948"/>
      <c r="N1561" s="1816" t="str">
        <f>IFERROR((L1561/67)/(1/(I1561*24)/3.6),"")</f>
        <v/>
      </c>
      <c r="O1561" s="2402"/>
      <c r="P1561" s="1951" t="str">
        <f>IFERROR(VLOOKUP(F1561,[1]Trainingsarten!$A$9:$N$84,12,FALSE),"")</f>
        <v/>
      </c>
      <c r="Q1561" s="1952" t="s">
        <v>14</v>
      </c>
      <c r="R1561" s="1953" t="str">
        <f>IFERROR(VLOOKUP(F1561,[1]Trainingsarten!$A$9:$N$84,14,FALSE),"")</f>
        <v/>
      </c>
      <c r="S1561" s="1877" t="str">
        <f>IFERROR(L1561/J1561,"")</f>
        <v/>
      </c>
      <c r="T1561" s="1876">
        <f>T1560+(K1561-T1560)/7</f>
        <v>43.728401579430489</v>
      </c>
      <c r="U1561" s="1876">
        <f>U1560+(K1561-U1560)/42</f>
        <v>42.822505383221774</v>
      </c>
      <c r="V1561" s="1876">
        <f t="shared" si="108"/>
        <v>-7.1495117753035089</v>
      </c>
      <c r="W1561" s="1954">
        <f t="shared" si="104"/>
        <v>1.021154675283517</v>
      </c>
    </row>
    <row r="1562" spans="2:23" ht="16" thickBot="1" x14ac:dyDescent="0.25">
      <c r="B1562" s="24">
        <f t="shared" ref="B1562" si="124">SUM(H1560:H1566)</f>
        <v>63.63</v>
      </c>
      <c r="C1562" s="1944">
        <v>44650</v>
      </c>
      <c r="D1562" s="1876">
        <v>52</v>
      </c>
      <c r="E1562" s="2189" t="s">
        <v>33</v>
      </c>
      <c r="F1562" s="2022" t="s">
        <v>306</v>
      </c>
      <c r="G1562" s="1945">
        <v>4.4699074074074079E-2</v>
      </c>
      <c r="H1562" s="1946">
        <v>12.63</v>
      </c>
      <c r="I1562" s="1947">
        <f t="shared" si="118"/>
        <v>3.5391190874167915E-3</v>
      </c>
      <c r="J1562" s="1948">
        <v>145</v>
      </c>
      <c r="K1562" s="1949">
        <v>89</v>
      </c>
      <c r="L1562" s="1950">
        <v>232</v>
      </c>
      <c r="M1562" s="1948">
        <v>21</v>
      </c>
      <c r="N1562" s="1816">
        <f>IFERROR((L1562/67)/(1/(I1562*24)/3.6),"")</f>
        <v>1.0588199146783897</v>
      </c>
      <c r="O1562" s="2402" t="s">
        <v>304</v>
      </c>
      <c r="P1562" s="1951">
        <f>IFERROR(VLOOKUP(F1562,[1]Trainingsarten!$A$9:$N$84,12,FALSE),"")</f>
        <v>248</v>
      </c>
      <c r="Q1562" s="1952" t="s">
        <v>14</v>
      </c>
      <c r="R1562" s="1953">
        <f>IFERROR(VLOOKUP(F1562,[1]Trainingsarten!$A$9:$N$84,14,FALSE),"")</f>
        <v>273</v>
      </c>
      <c r="S1562" s="1877">
        <f>IFERROR(L1562/J1562,"")</f>
        <v>1.6</v>
      </c>
      <c r="T1562" s="1876">
        <f>T1561+(K1562-T1561)/7</f>
        <v>50.195772782368991</v>
      </c>
      <c r="U1562" s="1876">
        <f>U1561+(K1562-U1561)/42</f>
        <v>43.92196954076411</v>
      </c>
      <c r="V1562" s="1876">
        <f t="shared" si="108"/>
        <v>-0.90589619620871531</v>
      </c>
      <c r="W1562" s="1954">
        <f t="shared" si="104"/>
        <v>1.1428397521149898</v>
      </c>
    </row>
    <row r="1563" spans="2:23" ht="16" thickBot="1" x14ac:dyDescent="0.25">
      <c r="B1563" s="1955" t="s">
        <v>9</v>
      </c>
      <c r="C1563" s="1944">
        <v>44651</v>
      </c>
      <c r="D1563" s="1876">
        <v>53</v>
      </c>
      <c r="E1563" s="2189" t="s">
        <v>33</v>
      </c>
      <c r="F1563" s="2022" t="s">
        <v>320</v>
      </c>
      <c r="G1563" s="1945">
        <v>2.836805555555556E-2</v>
      </c>
      <c r="H1563" s="1946">
        <v>7.25</v>
      </c>
      <c r="I1563" s="1947">
        <f t="shared" si="118"/>
        <v>3.9128352490421462E-3</v>
      </c>
      <c r="J1563" s="1948">
        <v>130</v>
      </c>
      <c r="K1563" s="1949">
        <v>46</v>
      </c>
      <c r="L1563" s="1950">
        <v>217</v>
      </c>
      <c r="M1563" s="1948">
        <v>27</v>
      </c>
      <c r="N1563" s="1816">
        <f>IFERROR((L1563/67)/(1/(I1563*24)/3.6),"")</f>
        <v>1.0949397838394237</v>
      </c>
      <c r="O1563" s="2402" t="s">
        <v>303</v>
      </c>
      <c r="P1563" s="1951">
        <f>IFERROR(VLOOKUP(F1563,[1]Trainingsarten!$A$9:$N$84,12,FALSE),"")</f>
        <v>182</v>
      </c>
      <c r="Q1563" s="1952" t="s">
        <v>14</v>
      </c>
      <c r="R1563" s="1953">
        <f>IFERROR(VLOOKUP(F1563,[1]Trainingsarten!$A$9:$N$84,14,FALSE),"")</f>
        <v>208</v>
      </c>
      <c r="S1563" s="1877">
        <f>IFERROR(L1563/J1563,"")</f>
        <v>1.6692307692307693</v>
      </c>
      <c r="T1563" s="1876">
        <f>T1562+(K1563-T1562)/7</f>
        <v>49.596376670601991</v>
      </c>
      <c r="U1563" s="1876">
        <f>U1562+(K1563-U1562)/42</f>
        <v>43.9714464564602</v>
      </c>
      <c r="V1563" s="1876">
        <f t="shared" si="108"/>
        <v>-6.273803241604881</v>
      </c>
      <c r="W1563" s="1954">
        <f t="shared" si="104"/>
        <v>1.1279223375039868</v>
      </c>
    </row>
    <row r="1564" spans="2:23" ht="16" thickBot="1" x14ac:dyDescent="0.25">
      <c r="B1564" s="1956">
        <f>SUM(K1560:K1566)</f>
        <v>430</v>
      </c>
      <c r="C1564" s="1944">
        <v>44652</v>
      </c>
      <c r="D1564" s="1876">
        <v>54</v>
      </c>
      <c r="E1564" s="2189" t="s">
        <v>33</v>
      </c>
      <c r="F1564" s="2021" t="s">
        <v>276</v>
      </c>
      <c r="G1564" s="1945">
        <v>4.3969907407407409E-2</v>
      </c>
      <c r="H1564" s="1946">
        <v>12.23</v>
      </c>
      <c r="I1564" s="1947">
        <f t="shared" si="118"/>
        <v>3.5952499924290604E-3</v>
      </c>
      <c r="J1564" s="1948">
        <v>138</v>
      </c>
      <c r="K1564" s="1949">
        <v>87</v>
      </c>
      <c r="L1564" s="1950">
        <v>239</v>
      </c>
      <c r="M1564" s="1948">
        <v>40</v>
      </c>
      <c r="N1564" s="1816">
        <f>IFERROR((L1564/67)/(1/(I1564*24)/3.6),"")</f>
        <v>1.1080667797561659</v>
      </c>
      <c r="O1564" s="2402" t="s">
        <v>326</v>
      </c>
      <c r="P1564" s="1951">
        <f>IFERROR(VLOOKUP(F1564,[1]Trainingsarten!$A$9:$N$84,12,FALSE),"")</f>
        <v>209</v>
      </c>
      <c r="Q1564" s="1952" t="s">
        <v>14</v>
      </c>
      <c r="R1564" s="1953">
        <f>IFERROR(VLOOKUP(F1564,[1]Trainingsarten!$A$9:$N$84,14,FALSE),"")</f>
        <v>228.8</v>
      </c>
      <c r="S1564" s="1877">
        <f>IFERROR(L1564/J1564,"")</f>
        <v>1.7318840579710144</v>
      </c>
      <c r="T1564" s="1876">
        <f>T1563+(K1564-T1563)/7</f>
        <v>54.939751431944565</v>
      </c>
      <c r="U1564" s="1876">
        <f>U1563+(K1564-U1563)/42</f>
        <v>44.995935826544482</v>
      </c>
      <c r="V1564" s="1876">
        <f t="shared" si="108"/>
        <v>-5.6249302141417914</v>
      </c>
      <c r="W1564" s="1954">
        <f t="shared" si="104"/>
        <v>1.220993639152937</v>
      </c>
    </row>
    <row r="1565" spans="2:23" ht="15" x14ac:dyDescent="0.2">
      <c r="B1565" s="1957" t="s">
        <v>20</v>
      </c>
      <c r="C1565" s="1978">
        <v>44653</v>
      </c>
      <c r="D1565" s="50"/>
      <c r="E1565" s="2101"/>
      <c r="F1565" s="2022"/>
      <c r="G1565" s="1979"/>
      <c r="H1565" s="1980" t="str">
        <f>IFERROR(VLOOKUP(F1565,[1]Trainingsarten!$A$9:$K$84,10,FALSE),"")</f>
        <v/>
      </c>
      <c r="I1565" s="1981" t="str">
        <f t="shared" si="118"/>
        <v/>
      </c>
      <c r="J1565" s="506"/>
      <c r="K1565" s="1982" t="str">
        <f>IFERROR(VLOOKUP(F1565,[1]Trainingsarten!$A$9:$K$84,11,FALSE),"0")</f>
        <v>0</v>
      </c>
      <c r="L1565" s="1983"/>
      <c r="M1565" s="506"/>
      <c r="N1565" s="59" t="str">
        <f>IFERROR((L1565/67)/(1/(I1565*24)/3.6),"")</f>
        <v/>
      </c>
      <c r="O1565" s="2405"/>
      <c r="P1565" s="319" t="str">
        <f>IFERROR(VLOOKUP(F1565,[1]Trainingsarten!$A$9:$N$84,12,FALSE),"")</f>
        <v/>
      </c>
      <c r="Q1565" s="61" t="s">
        <v>14</v>
      </c>
      <c r="R1565" s="1984" t="str">
        <f>IFERROR(VLOOKUP(F1565,[1]Trainingsarten!$A$9:$N$84,14,FALSE),"")</f>
        <v/>
      </c>
      <c r="S1565" s="1898" t="str">
        <f>IFERROR(L1565/J1565,"")</f>
        <v/>
      </c>
      <c r="T1565" s="50">
        <f>T1564+(K1565-T1564)/7</f>
        <v>47.091215513095342</v>
      </c>
      <c r="U1565" s="50">
        <f>U1564+(K1565-U1564)/42</f>
        <v>43.924604021150564</v>
      </c>
      <c r="V1565" s="50">
        <f t="shared" si="108"/>
        <v>-9.9438156054000828</v>
      </c>
      <c r="W1565" s="322">
        <f t="shared" si="104"/>
        <v>1.0720919758416032</v>
      </c>
    </row>
    <row r="1566" spans="2:23" ht="16" thickBot="1" x14ac:dyDescent="0.25">
      <c r="B1566" s="2018">
        <f t="shared" ref="B1566" si="125">AVERAGE(W1560:W1566)</f>
        <v>1.1519818490970568</v>
      </c>
      <c r="C1566" s="1968">
        <v>44654</v>
      </c>
      <c r="D1566" s="1818">
        <v>55</v>
      </c>
      <c r="E1566" s="2180" t="s">
        <v>33</v>
      </c>
      <c r="F1566" s="2020" t="s">
        <v>288</v>
      </c>
      <c r="G1566" s="1969">
        <v>7.767361111111111E-2</v>
      </c>
      <c r="H1566" s="1970">
        <v>21.4</v>
      </c>
      <c r="I1566" s="1971">
        <f t="shared" si="118"/>
        <v>3.6296079958463138E-3</v>
      </c>
      <c r="J1566" s="1862">
        <v>142</v>
      </c>
      <c r="K1566" s="1972">
        <v>144</v>
      </c>
      <c r="L1566" s="1973">
        <v>232</v>
      </c>
      <c r="M1566" s="1862">
        <v>91</v>
      </c>
      <c r="N1566" s="1826">
        <f>IFERROR((L1566/67)/(1/(I1566*24)/3.6),"")</f>
        <v>1.0858920351513461</v>
      </c>
      <c r="O1566" s="2404" t="s">
        <v>322</v>
      </c>
      <c r="P1566" s="1974">
        <f>IFERROR(VLOOKUP(F1566,[1]Trainingsarten!$A$9:$N$84,12,FALSE),"")</f>
        <v>209</v>
      </c>
      <c r="Q1566" s="1975" t="s">
        <v>14</v>
      </c>
      <c r="R1566" s="1976">
        <f>IFERROR(VLOOKUP(F1566,[1]Trainingsarten!$A$9:$N$84,14,FALSE),"")</f>
        <v>228.8</v>
      </c>
      <c r="S1566" s="1827">
        <f>IFERROR(L1566/J1566,"")</f>
        <v>1.6338028169014085</v>
      </c>
      <c r="T1566" s="1818">
        <f>T1565+(K1566-T1565)/7</f>
        <v>60.935327582653152</v>
      </c>
      <c r="U1566" s="1818">
        <f>U1565+(K1566-U1565)/42</f>
        <v>46.307351544456502</v>
      </c>
      <c r="V1566" s="1818">
        <f t="shared" si="108"/>
        <v>-3.1666114919447779</v>
      </c>
      <c r="W1566" s="1977">
        <f t="shared" si="104"/>
        <v>1.3158888502650241</v>
      </c>
    </row>
    <row r="1567" spans="2:23" ht="16" thickBot="1" x14ac:dyDescent="0.25">
      <c r="B1567" s="1742">
        <f t="shared" ref="B1567" si="126">B1560+1</f>
        <v>14</v>
      </c>
      <c r="C1567" s="1935">
        <v>44655</v>
      </c>
      <c r="D1567" s="1744"/>
      <c r="E1567" s="2176"/>
      <c r="F1567" s="2022"/>
      <c r="G1567" s="1937"/>
      <c r="H1567" s="1938" t="str">
        <f>IFERROR(VLOOKUP(F1567,[1]Trainingsarten!$A$9:$K$84,10,FALSE),"")</f>
        <v/>
      </c>
      <c r="I1567" s="1939" t="str">
        <f t="shared" si="118"/>
        <v/>
      </c>
      <c r="J1567" s="1940"/>
      <c r="K1567" s="1941" t="str">
        <f>IFERROR(VLOOKUP(F1567,[1]Trainingsarten!$A$9:$K$84,11,FALSE),"0")</f>
        <v>0</v>
      </c>
      <c r="L1567" s="1942"/>
      <c r="M1567" s="1940"/>
      <c r="N1567" s="1753" t="str">
        <f>IFERROR((L1567/67)/(1/(I1567*24)/3.6),"")</f>
        <v/>
      </c>
      <c r="O1567" s="2401"/>
      <c r="P1567" s="1754" t="str">
        <f>IFERROR(VLOOKUP(F1567,[1]Trainingsarten!$A$9:$N$84,12,FALSE),"")</f>
        <v/>
      </c>
      <c r="Q1567" s="1755" t="s">
        <v>14</v>
      </c>
      <c r="R1567" s="1943" t="str">
        <f>IFERROR(VLOOKUP(F1567,[1]Trainingsarten!$A$9:$N$84,14,FALSE),"")</f>
        <v/>
      </c>
      <c r="S1567" s="1756" t="str">
        <f>IFERROR(L1567/J1567,"")</f>
        <v/>
      </c>
      <c r="T1567" s="1744">
        <f>T1566+(K1567-T1566)/7</f>
        <v>52.230280785131271</v>
      </c>
      <c r="U1567" s="1744">
        <f>U1566+(K1567-U1566)/42</f>
        <v>45.204795555302773</v>
      </c>
      <c r="V1567" s="1744">
        <f t="shared" si="108"/>
        <v>-14.62797603819665</v>
      </c>
      <c r="W1567" s="1927">
        <f t="shared" si="104"/>
        <v>1.1554146002327041</v>
      </c>
    </row>
    <row r="1568" spans="2:23" ht="15" x14ac:dyDescent="0.2">
      <c r="B1568" s="1759" t="s">
        <v>19</v>
      </c>
      <c r="C1568" s="1944">
        <v>44656</v>
      </c>
      <c r="D1568" s="1876">
        <v>56</v>
      </c>
      <c r="E1568" s="2189" t="s">
        <v>33</v>
      </c>
      <c r="F1568" s="2022" t="s">
        <v>276</v>
      </c>
      <c r="G1568" s="1945">
        <v>3.7268518518518513E-2</v>
      </c>
      <c r="H1568" s="1946">
        <v>10.1</v>
      </c>
      <c r="I1568" s="1947">
        <f t="shared" si="118"/>
        <v>3.6899523285661897E-3</v>
      </c>
      <c r="J1568" s="1948"/>
      <c r="K1568" s="1949">
        <v>67</v>
      </c>
      <c r="L1568" s="1950">
        <v>230</v>
      </c>
      <c r="M1568" s="1948">
        <v>43</v>
      </c>
      <c r="N1568" s="1816">
        <f>IFERROR((L1568/67)/(1/(I1568*24)/3.6),"")</f>
        <v>1.0944288458696616</v>
      </c>
      <c r="O1568" s="2402" t="s">
        <v>327</v>
      </c>
      <c r="P1568" s="1951">
        <f>IFERROR(VLOOKUP(F1568,[1]Trainingsarten!$A$9:$N$84,12,FALSE),"")</f>
        <v>209</v>
      </c>
      <c r="Q1568" s="1952" t="s">
        <v>14</v>
      </c>
      <c r="R1568" s="1953">
        <f>IFERROR(VLOOKUP(F1568,[1]Trainingsarten!$A$9:$N$84,14,FALSE),"")</f>
        <v>228.8</v>
      </c>
      <c r="S1568" s="1877" t="str">
        <f>IFERROR(L1568/J1568,"")</f>
        <v/>
      </c>
      <c r="T1568" s="1876">
        <f>T1567+(K1568-T1567)/7</f>
        <v>54.340240672969664</v>
      </c>
      <c r="U1568" s="1876">
        <f>U1567+(K1568-U1567)/42</f>
        <v>45.723728994462235</v>
      </c>
      <c r="V1568" s="1876">
        <f t="shared" si="108"/>
        <v>-7.0254852298284973</v>
      </c>
      <c r="W1568" s="1954">
        <f t="shared" si="104"/>
        <v>1.1884472650852909</v>
      </c>
    </row>
    <row r="1569" spans="2:23" ht="16" thickBot="1" x14ac:dyDescent="0.25">
      <c r="B1569" s="24">
        <f t="shared" ref="B1569" si="127">SUM(H1567:H1573)</f>
        <v>43.029999999999994</v>
      </c>
      <c r="C1569" s="1944">
        <v>44657</v>
      </c>
      <c r="D1569" s="1876">
        <v>57</v>
      </c>
      <c r="E1569" s="2189" t="s">
        <v>33</v>
      </c>
      <c r="F1569" s="2020" t="s">
        <v>175</v>
      </c>
      <c r="G1569" s="1945">
        <v>4.4085648148148145E-2</v>
      </c>
      <c r="H1569" s="1946">
        <v>12.41</v>
      </c>
      <c r="I1569" s="1947">
        <f t="shared" si="118"/>
        <v>3.5524293431223324E-3</v>
      </c>
      <c r="J1569" s="1948">
        <v>142</v>
      </c>
      <c r="K1569" s="1949">
        <v>89</v>
      </c>
      <c r="L1569" s="1950">
        <v>237</v>
      </c>
      <c r="M1569" s="1948">
        <v>50</v>
      </c>
      <c r="N1569" s="1816">
        <f>IFERROR((L1569/67)/(1/(I1569*24)/3.6),"")</f>
        <v>1.0857072413917521</v>
      </c>
      <c r="O1569" s="2402" t="s">
        <v>280</v>
      </c>
      <c r="P1569" s="1951" t="str">
        <f>IFERROR(VLOOKUP(F1569,[1]Trainingsarten!$A$9:$N$84,12,FALSE),"")</f>
        <v/>
      </c>
      <c r="Q1569" s="1952" t="s">
        <v>14</v>
      </c>
      <c r="R1569" s="1953" t="str">
        <f>IFERROR(VLOOKUP(F1569,[1]Trainingsarten!$A$9:$N$84,14,FALSE),"")</f>
        <v/>
      </c>
      <c r="S1569" s="1877">
        <f>IFERROR(L1569/J1569,"")</f>
        <v>1.6690140845070423</v>
      </c>
      <c r="T1569" s="1876">
        <f>T1568+(K1569-T1568)/7</f>
        <v>59.291634862545429</v>
      </c>
      <c r="U1569" s="1876">
        <f>U1568+(K1569-U1568)/42</f>
        <v>46.754116399355993</v>
      </c>
      <c r="V1569" s="1876">
        <f t="shared" si="108"/>
        <v>-8.6165116785074289</v>
      </c>
      <c r="W1569" s="1954">
        <f t="shared" si="104"/>
        <v>1.2681586013966919</v>
      </c>
    </row>
    <row r="1570" spans="2:23" ht="15" x14ac:dyDescent="0.2">
      <c r="B1570" s="1955" t="s">
        <v>9</v>
      </c>
      <c r="C1570" s="1944">
        <v>44658</v>
      </c>
      <c r="D1570" s="1876"/>
      <c r="E1570" s="2189"/>
      <c r="F1570" s="2022"/>
      <c r="G1570" s="1945"/>
      <c r="H1570" s="1946" t="str">
        <f>IFERROR(VLOOKUP(F1570,[1]Trainingsarten!$A$9:$K$84,10,FALSE),"")</f>
        <v/>
      </c>
      <c r="I1570" s="1947" t="str">
        <f t="shared" si="118"/>
        <v/>
      </c>
      <c r="J1570" s="1948"/>
      <c r="K1570" s="1949" t="str">
        <f>IFERROR(VLOOKUP(F1570,[1]Trainingsarten!$A$9:$K$84,11,FALSE),"0")</f>
        <v>0</v>
      </c>
      <c r="L1570" s="1950"/>
      <c r="M1570" s="1948"/>
      <c r="N1570" s="1816" t="str">
        <f>IFERROR((L1570/67)/(1/(I1570*24)/3.6),"")</f>
        <v/>
      </c>
      <c r="O1570" s="2402"/>
      <c r="P1570" s="1951" t="str">
        <f>IFERROR(VLOOKUP(F1570,[1]Trainingsarten!$A$9:$N$84,12,FALSE),"")</f>
        <v/>
      </c>
      <c r="Q1570" s="1952" t="s">
        <v>14</v>
      </c>
      <c r="R1570" s="1953" t="str">
        <f>IFERROR(VLOOKUP(F1570,[1]Trainingsarten!$A$9:$N$84,14,FALSE),"")</f>
        <v/>
      </c>
      <c r="S1570" s="1877" t="str">
        <f>IFERROR(L1570/J1570,"")</f>
        <v/>
      </c>
      <c r="T1570" s="1876">
        <f>T1569+(K1570-T1569)/7</f>
        <v>50.821401310753224</v>
      </c>
      <c r="U1570" s="1876">
        <f>U1569+(K1570-U1569)/42</f>
        <v>45.640923151752283</v>
      </c>
      <c r="V1570" s="1876">
        <f t="shared" si="108"/>
        <v>-12.537518463189436</v>
      </c>
      <c r="W1570" s="1954">
        <f t="shared" si="104"/>
        <v>1.1135051134214853</v>
      </c>
    </row>
    <row r="1571" spans="2:23" ht="16" thickBot="1" x14ac:dyDescent="0.25">
      <c r="B1571" s="1956">
        <f>SUM(K1567:K1573)</f>
        <v>295</v>
      </c>
      <c r="C1571" s="1944">
        <v>44659</v>
      </c>
      <c r="D1571" s="1876">
        <v>58</v>
      </c>
      <c r="E1571" s="2189" t="s">
        <v>33</v>
      </c>
      <c r="F1571" s="2024" t="s">
        <v>276</v>
      </c>
      <c r="G1571" s="1945">
        <v>3.6469907407407402E-2</v>
      </c>
      <c r="H1571" s="1946">
        <v>10.08</v>
      </c>
      <c r="I1571" s="1947">
        <f t="shared" si="118"/>
        <v>3.6180463697824804E-3</v>
      </c>
      <c r="J1571" s="1948">
        <v>137</v>
      </c>
      <c r="K1571" s="1949">
        <v>68</v>
      </c>
      <c r="L1571" s="1950">
        <v>234</v>
      </c>
      <c r="M1571" s="1948">
        <v>37</v>
      </c>
      <c r="N1571" s="1816">
        <f>IFERROR((L1571/67)/(1/(I1571*24)/3.6),"")</f>
        <v>1.0917643923240936</v>
      </c>
      <c r="O1571" s="2402" t="s">
        <v>326</v>
      </c>
      <c r="P1571" s="1951">
        <f>IFERROR(VLOOKUP(F1571,[1]Trainingsarten!$A$9:$N$84,12,FALSE),"")</f>
        <v>209</v>
      </c>
      <c r="Q1571" s="1952" t="s">
        <v>14</v>
      </c>
      <c r="R1571" s="1953">
        <f>IFERROR(VLOOKUP(F1571,[1]Trainingsarten!$A$9:$N$84,14,FALSE),"")</f>
        <v>228.8</v>
      </c>
      <c r="S1571" s="1877">
        <f>IFERROR(L1571/J1571,"")</f>
        <v>1.7080291970802919</v>
      </c>
      <c r="T1571" s="1876">
        <f>T1570+(K1571-T1570)/7</f>
        <v>53.275486837788478</v>
      </c>
      <c r="U1571" s="1876">
        <f>U1570+(K1571-U1570)/42</f>
        <v>46.17328212432961</v>
      </c>
      <c r="V1571" s="1876">
        <f t="shared" si="108"/>
        <v>-5.1804781590009412</v>
      </c>
      <c r="W1571" s="1954">
        <f t="shared" si="104"/>
        <v>1.1538163281166571</v>
      </c>
    </row>
    <row r="1572" spans="2:23" ht="16" thickBot="1" x14ac:dyDescent="0.25">
      <c r="B1572" s="1957" t="s">
        <v>20</v>
      </c>
      <c r="C1572" s="1978">
        <v>44660</v>
      </c>
      <c r="D1572" s="50"/>
      <c r="E1572" s="2101"/>
      <c r="F1572" s="2023"/>
      <c r="G1572" s="1979"/>
      <c r="H1572" s="1946" t="str">
        <f>IFERROR(VLOOKUP(F1572,[1]Trainingsarten!$A$9:$K$84,10,FALSE),"")</f>
        <v/>
      </c>
      <c r="I1572" s="1981" t="str">
        <f t="shared" si="118"/>
        <v/>
      </c>
      <c r="J1572" s="506"/>
      <c r="K1572" s="1982" t="str">
        <f>IFERROR(VLOOKUP(F1572,[1]Trainingsarten!$A$9:$K$84,11,FALSE),"0")</f>
        <v>0</v>
      </c>
      <c r="L1572" s="1983"/>
      <c r="M1572" s="506"/>
      <c r="N1572" s="59" t="str">
        <f>IFERROR((L1572/67)/(1/(I1572*24)/3.6),"")</f>
        <v/>
      </c>
      <c r="O1572" s="2405"/>
      <c r="P1572" s="319" t="str">
        <f>IFERROR(VLOOKUP(F1572,[1]Trainingsarten!$A$9:$N$84,12,FALSE),"")</f>
        <v/>
      </c>
      <c r="Q1572" s="61" t="s">
        <v>14</v>
      </c>
      <c r="R1572" s="1984" t="str">
        <f>IFERROR(VLOOKUP(F1572,[1]Trainingsarten!$A$9:$N$84,14,FALSE),"")</f>
        <v/>
      </c>
      <c r="S1572" s="1898" t="str">
        <f>IFERROR(L1572/J1572,"")</f>
        <v/>
      </c>
      <c r="T1572" s="50">
        <f>T1571+(K1572-T1571)/7</f>
        <v>45.664703003818694</v>
      </c>
      <c r="U1572" s="50">
        <f>U1571+(K1572-U1571)/42</f>
        <v>45.073918264226521</v>
      </c>
      <c r="V1572" s="50">
        <f t="shared" si="108"/>
        <v>-7.1022047134588675</v>
      </c>
      <c r="W1572" s="322">
        <f t="shared" si="104"/>
        <v>1.0131070198097478</v>
      </c>
    </row>
    <row r="1573" spans="2:23" ht="16" thickBot="1" x14ac:dyDescent="0.25">
      <c r="B1573" s="2018">
        <f t="shared" ref="B1573" si="128">AVERAGE(W1567:W1573)</f>
        <v>1.1387259541617059</v>
      </c>
      <c r="C1573" s="1968">
        <v>44661</v>
      </c>
      <c r="D1573" s="1818">
        <v>59</v>
      </c>
      <c r="E1573" s="2180" t="s">
        <v>33</v>
      </c>
      <c r="F1573" s="2021" t="s">
        <v>276</v>
      </c>
      <c r="G1573" s="1969">
        <v>3.8217592592592588E-2</v>
      </c>
      <c r="H1573" s="1946">
        <v>10.44</v>
      </c>
      <c r="I1573" s="1971">
        <f t="shared" si="118"/>
        <v>3.6606889456506312E-3</v>
      </c>
      <c r="J1573" s="1862">
        <v>136</v>
      </c>
      <c r="K1573" s="1972">
        <v>71</v>
      </c>
      <c r="L1573" s="1973">
        <v>234</v>
      </c>
      <c r="M1573" s="1862">
        <v>35</v>
      </c>
      <c r="N1573" s="1826">
        <f>IFERROR((L1573/67)/(1/(I1573*24)/3.6),"")</f>
        <v>1.1046320123520328</v>
      </c>
      <c r="O1573" s="2404" t="s">
        <v>327</v>
      </c>
      <c r="P1573" s="1974">
        <f>IFERROR(VLOOKUP(F1573,[1]Trainingsarten!$A$9:$N$84,12,FALSE),"")</f>
        <v>209</v>
      </c>
      <c r="Q1573" s="1975" t="s">
        <v>14</v>
      </c>
      <c r="R1573" s="1976">
        <f>IFERROR(VLOOKUP(F1573,[1]Trainingsarten!$A$9:$N$84,14,FALSE),"")</f>
        <v>228.8</v>
      </c>
      <c r="S1573" s="1827">
        <f>IFERROR(L1573/J1573,"")</f>
        <v>1.7205882352941178</v>
      </c>
      <c r="T1573" s="1818">
        <f>T1572+(K1573-T1572)/7</f>
        <v>49.28403114613031</v>
      </c>
      <c r="U1573" s="1818">
        <f>U1572+(K1573-U1572)/42</f>
        <v>45.69120592460208</v>
      </c>
      <c r="V1573" s="1818">
        <f t="shared" si="108"/>
        <v>-0.59078473959217348</v>
      </c>
      <c r="W1573" s="1977">
        <f t="shared" si="104"/>
        <v>1.0786327510693627</v>
      </c>
    </row>
    <row r="1574" spans="2:23" ht="16" thickBot="1" x14ac:dyDescent="0.25">
      <c r="B1574" s="1742">
        <f t="shared" ref="B1574" si="129">B1567+1</f>
        <v>15</v>
      </c>
      <c r="C1574" s="1935">
        <v>44662</v>
      </c>
      <c r="D1574" s="1744"/>
      <c r="E1574" s="2176"/>
      <c r="F1574" s="2022"/>
      <c r="G1574" s="1937"/>
      <c r="H1574" s="1938" t="str">
        <f>IFERROR(VLOOKUP(F1574,[1]Trainingsarten!$A$9:$K$84,10,FALSE),"")</f>
        <v/>
      </c>
      <c r="I1574" s="1939" t="str">
        <f t="shared" si="118"/>
        <v/>
      </c>
      <c r="J1574" s="1940"/>
      <c r="K1574" s="1941" t="str">
        <f>IFERROR(VLOOKUP(F1574,[1]Trainingsarten!$A$9:$K$84,11,FALSE),"0")</f>
        <v>0</v>
      </c>
      <c r="L1574" s="1942"/>
      <c r="M1574" s="1940"/>
      <c r="N1574" s="1753" t="str">
        <f>IFERROR((L1574/67)/(1/(I1574*24)/3.6),"")</f>
        <v/>
      </c>
      <c r="O1574" s="2401"/>
      <c r="P1574" s="1754" t="str">
        <f>IFERROR(VLOOKUP(F1574,[1]Trainingsarten!$A$9:$N$84,12,FALSE),"")</f>
        <v/>
      </c>
      <c r="Q1574" s="1755" t="s">
        <v>14</v>
      </c>
      <c r="R1574" s="1943" t="str">
        <f>IFERROR(VLOOKUP(F1574,[1]Trainingsarten!$A$9:$N$84,14,FALSE),"")</f>
        <v/>
      </c>
      <c r="S1574" s="1756" t="str">
        <f>IFERROR(L1574/J1574,"")</f>
        <v/>
      </c>
      <c r="T1574" s="1744">
        <f>T1573+(K1574-T1573)/7</f>
        <v>42.243455268111695</v>
      </c>
      <c r="U1574" s="1744">
        <f>U1573+(K1574-U1573)/42</f>
        <v>44.603320069254409</v>
      </c>
      <c r="V1574" s="1744">
        <f t="shared" si="108"/>
        <v>-3.5928252215282299</v>
      </c>
      <c r="W1574" s="1927">
        <f t="shared" si="104"/>
        <v>0.94709217167066007</v>
      </c>
    </row>
    <row r="1575" spans="2:23" ht="15" x14ac:dyDescent="0.2">
      <c r="B1575" s="1759" t="s">
        <v>19</v>
      </c>
      <c r="C1575" s="1944">
        <v>44663</v>
      </c>
      <c r="D1575" s="1876">
        <v>60</v>
      </c>
      <c r="E1575" s="2189" t="s">
        <v>33</v>
      </c>
      <c r="F1575" s="2022" t="s">
        <v>276</v>
      </c>
      <c r="G1575" s="1945">
        <v>3.7974537037037036E-2</v>
      </c>
      <c r="H1575" s="1946">
        <v>10.33</v>
      </c>
      <c r="I1575" s="1947">
        <f t="shared" si="118"/>
        <v>3.6761410490839339E-3</v>
      </c>
      <c r="J1575" s="1948">
        <v>142</v>
      </c>
      <c r="K1575" s="1949">
        <v>69</v>
      </c>
      <c r="L1575" s="1950">
        <v>231</v>
      </c>
      <c r="M1575" s="1948">
        <v>35</v>
      </c>
      <c r="N1575" s="1816">
        <f>IFERROR((L1575/67)/(1/(I1575*24)/3.6),"")</f>
        <v>1.0950730375229372</v>
      </c>
      <c r="O1575" s="2402" t="s">
        <v>295</v>
      </c>
      <c r="P1575" s="1951">
        <f>IFERROR(VLOOKUP(F1575,[1]Trainingsarten!$A$9:$N$84,12,FALSE),"")</f>
        <v>209</v>
      </c>
      <c r="Q1575" s="1952" t="s">
        <v>14</v>
      </c>
      <c r="R1575" s="1953">
        <f>IFERROR(VLOOKUP(F1575,[1]Trainingsarten!$A$9:$N$84,14,FALSE),"")</f>
        <v>228.8</v>
      </c>
      <c r="S1575" s="1877">
        <f>IFERROR(L1575/J1575,"")</f>
        <v>1.6267605633802817</v>
      </c>
      <c r="T1575" s="1876">
        <f>T1574+(K1575-T1574)/7</f>
        <v>46.065818801238599</v>
      </c>
      <c r="U1575" s="1876">
        <f>U1574+(K1575-U1574)/42</f>
        <v>45.184193400938824</v>
      </c>
      <c r="V1575" s="1876">
        <f t="shared" si="108"/>
        <v>2.359864801142713</v>
      </c>
      <c r="W1575" s="1954">
        <f t="shared" si="104"/>
        <v>1.0195118100809444</v>
      </c>
    </row>
    <row r="1576" spans="2:23" ht="16" thickBot="1" x14ac:dyDescent="0.25">
      <c r="B1576" s="24">
        <f t="shared" ref="B1576" si="130">SUM(H1574:H1580)</f>
        <v>30.020000000000003</v>
      </c>
      <c r="C1576" s="1944">
        <v>44664</v>
      </c>
      <c r="D1576" s="1876"/>
      <c r="E1576" s="2189"/>
      <c r="F1576" s="2022"/>
      <c r="G1576" s="1945"/>
      <c r="H1576" s="1946" t="str">
        <f>IFERROR(VLOOKUP(F1576,[1]Trainingsarten!$A$9:$K$84,10,FALSE),"")</f>
        <v/>
      </c>
      <c r="I1576" s="1947" t="str">
        <f t="shared" si="118"/>
        <v/>
      </c>
      <c r="J1576" s="1948"/>
      <c r="K1576" s="1949" t="str">
        <f>IFERROR(VLOOKUP(F1576,[1]Trainingsarten!$A$9:$K$84,11,FALSE),"0")</f>
        <v>0</v>
      </c>
      <c r="L1576" s="1950"/>
      <c r="M1576" s="1948"/>
      <c r="N1576" s="1816" t="str">
        <f>IFERROR((L1576/67)/(1/(I1576*24)/3.6),"")</f>
        <v/>
      </c>
      <c r="O1576" s="2402"/>
      <c r="P1576" s="1951" t="str">
        <f>IFERROR(VLOOKUP(F1576,[1]Trainingsarten!$A$9:$N$84,12,FALSE),"")</f>
        <v/>
      </c>
      <c r="Q1576" s="1952" t="s">
        <v>14</v>
      </c>
      <c r="R1576" s="1953" t="str">
        <f>IFERROR(VLOOKUP(F1576,[1]Trainingsarten!$A$9:$N$84,14,FALSE),"")</f>
        <v/>
      </c>
      <c r="S1576" s="1877" t="str">
        <f>IFERROR(L1576/J1576,"")</f>
        <v/>
      </c>
      <c r="T1576" s="1876">
        <f>T1575+(K1576-T1575)/7</f>
        <v>39.484987543918798</v>
      </c>
      <c r="U1576" s="1876">
        <f>U1575+(K1576-U1575)/42</f>
        <v>44.10837927234504</v>
      </c>
      <c r="V1576" s="1876">
        <f t="shared" si="108"/>
        <v>-0.88162540029977521</v>
      </c>
      <c r="W1576" s="1954">
        <f t="shared" si="104"/>
        <v>0.89518110153448771</v>
      </c>
    </row>
    <row r="1577" spans="2:23" ht="15" x14ac:dyDescent="0.2">
      <c r="B1577" s="1955" t="s">
        <v>9</v>
      </c>
      <c r="C1577" s="1944">
        <v>44665</v>
      </c>
      <c r="D1577" s="1876">
        <v>61</v>
      </c>
      <c r="E1577" s="2189" t="s">
        <v>33</v>
      </c>
      <c r="F1577" s="2022" t="s">
        <v>276</v>
      </c>
      <c r="G1577" s="1945">
        <v>3.8437499999999999E-2</v>
      </c>
      <c r="H1577" s="1946">
        <v>10.09</v>
      </c>
      <c r="I1577" s="1947">
        <f t="shared" si="118"/>
        <v>3.8094648166501488E-3</v>
      </c>
      <c r="J1577" s="1948">
        <v>139</v>
      </c>
      <c r="K1577" s="1949">
        <v>66</v>
      </c>
      <c r="L1577" s="1950">
        <v>225</v>
      </c>
      <c r="M1577" s="1948">
        <v>33</v>
      </c>
      <c r="N1577" s="1816">
        <f>IFERROR((L1577/67)/(1/(I1577*24)/3.6),"")</f>
        <v>1.1053133736668492</v>
      </c>
      <c r="O1577" s="2402" t="s">
        <v>303</v>
      </c>
      <c r="P1577" s="1951">
        <f>IFERROR(VLOOKUP(F1577,[1]Trainingsarten!$A$9:$N$84,12,FALSE),"")</f>
        <v>209</v>
      </c>
      <c r="Q1577" s="1952" t="s">
        <v>14</v>
      </c>
      <c r="R1577" s="1953">
        <f>IFERROR(VLOOKUP(F1577,[1]Trainingsarten!$A$9:$N$84,14,FALSE),"")</f>
        <v>228.8</v>
      </c>
      <c r="S1577" s="1877">
        <f>IFERROR(L1577/J1577,"")</f>
        <v>1.6187050359712229</v>
      </c>
      <c r="T1577" s="1876">
        <f>T1576+(K1577-T1576)/7</f>
        <v>43.272846466216116</v>
      </c>
      <c r="U1577" s="1876">
        <f>U1576+(K1577-U1576)/42</f>
        <v>44.629608337289206</v>
      </c>
      <c r="V1577" s="1876">
        <f t="shared" si="108"/>
        <v>4.6233917284262418</v>
      </c>
      <c r="W1577" s="1954">
        <f t="shared" ref="W1577:W1640" si="131">T1577/U1577</f>
        <v>0.96959951203650874</v>
      </c>
    </row>
    <row r="1578" spans="2:23" ht="16" thickBot="1" x14ac:dyDescent="0.25">
      <c r="B1578" s="1956">
        <f>SUM(K1574:K1580)</f>
        <v>198</v>
      </c>
      <c r="C1578" s="1944">
        <v>44666</v>
      </c>
      <c r="D1578" s="1876"/>
      <c r="E1578" s="2189"/>
      <c r="F1578" s="2022"/>
      <c r="G1578" s="1945"/>
      <c r="H1578" s="1946" t="str">
        <f>IFERROR(VLOOKUP(F1578,[1]Trainingsarten!$A$9:$K$84,10,FALSE),"")</f>
        <v/>
      </c>
      <c r="I1578" s="1947" t="str">
        <f t="shared" si="118"/>
        <v/>
      </c>
      <c r="J1578" s="1948"/>
      <c r="K1578" s="1949" t="str">
        <f>IFERROR(VLOOKUP(F1578,[1]Trainingsarten!$A$9:$K$84,11,FALSE),"0")</f>
        <v>0</v>
      </c>
      <c r="L1578" s="1950"/>
      <c r="M1578" s="1948"/>
      <c r="N1578" s="1816" t="str">
        <f>IFERROR((L1578/67)/(1/(I1578*24)/3.6),"")</f>
        <v/>
      </c>
      <c r="O1578" s="2402"/>
      <c r="P1578" s="1951" t="str">
        <f>IFERROR(VLOOKUP(F1578,[1]Trainingsarten!$A$9:$N$84,12,FALSE),"")</f>
        <v/>
      </c>
      <c r="Q1578" s="1952" t="s">
        <v>14</v>
      </c>
      <c r="R1578" s="1953" t="str">
        <f>IFERROR(VLOOKUP(F1578,[1]Trainingsarten!$A$9:$N$84,14,FALSE),"")</f>
        <v/>
      </c>
      <c r="S1578" s="1877" t="str">
        <f>IFERROR(L1578/J1578,"")</f>
        <v/>
      </c>
      <c r="T1578" s="1876">
        <f>T1577+(K1578-T1577)/7</f>
        <v>37.091011256756673</v>
      </c>
      <c r="U1578" s="1876">
        <f>U1577+(K1578-U1577)/42</f>
        <v>43.566998614972796</v>
      </c>
      <c r="V1578" s="1876">
        <f t="shared" si="108"/>
        <v>1.3567618710730898</v>
      </c>
      <c r="W1578" s="1954">
        <f t="shared" si="131"/>
        <v>0.8513556691052272</v>
      </c>
    </row>
    <row r="1579" spans="2:23" ht="15" x14ac:dyDescent="0.2">
      <c r="B1579" s="1957" t="s">
        <v>20</v>
      </c>
      <c r="C1579" s="1978">
        <v>44667</v>
      </c>
      <c r="D1579" s="50">
        <v>62</v>
      </c>
      <c r="E1579" s="2101" t="s">
        <v>33</v>
      </c>
      <c r="F1579" s="2022" t="s">
        <v>276</v>
      </c>
      <c r="G1579" s="1979">
        <v>3.6354166666666667E-2</v>
      </c>
      <c r="H1579" s="1946">
        <v>9.6</v>
      </c>
      <c r="I1579" s="1947">
        <f t="shared" si="118"/>
        <v>3.7868923611111111E-3</v>
      </c>
      <c r="J1579" s="506">
        <v>129</v>
      </c>
      <c r="K1579" s="1982">
        <v>63</v>
      </c>
      <c r="L1579" s="1983">
        <v>225</v>
      </c>
      <c r="M1579" s="506">
        <v>69</v>
      </c>
      <c r="N1579" s="59">
        <f>IFERROR((L1579/67)/(1/(I1579*24)/3.6),"")</f>
        <v>1.0987639925373134</v>
      </c>
      <c r="O1579" s="2405" t="s">
        <v>327</v>
      </c>
      <c r="P1579" s="319">
        <f>IFERROR(VLOOKUP(F1579,[1]Trainingsarten!$A$9:$N$84,12,FALSE),"")</f>
        <v>209</v>
      </c>
      <c r="Q1579" s="61" t="s">
        <v>14</v>
      </c>
      <c r="R1579" s="1984">
        <f>IFERROR(VLOOKUP(F1579,[1]Trainingsarten!$A$9:$N$84,14,FALSE),"")</f>
        <v>228.8</v>
      </c>
      <c r="S1579" s="1898">
        <f>IFERROR(L1579/J1579,"")</f>
        <v>1.7441860465116279</v>
      </c>
      <c r="T1579" s="50">
        <f>T1578+(K1579-T1578)/7</f>
        <v>40.79229536293429</v>
      </c>
      <c r="U1579" s="50">
        <f>U1578+(K1579-U1578)/42</f>
        <v>44.029689124140113</v>
      </c>
      <c r="V1579" s="50">
        <f t="shared" si="108"/>
        <v>6.4759873582161234</v>
      </c>
      <c r="W1579" s="322">
        <f t="shared" si="131"/>
        <v>0.9264724819637471</v>
      </c>
    </row>
    <row r="1580" spans="2:23" ht="16" thickBot="1" x14ac:dyDescent="0.25">
      <c r="B1580" s="2018">
        <f t="shared" ref="B1580" si="132">AVERAGE(W1574:W1580)</f>
        <v>0.91752868276219335</v>
      </c>
      <c r="C1580" s="1968">
        <v>44668</v>
      </c>
      <c r="D1580" s="1818"/>
      <c r="E1580" s="2180"/>
      <c r="F1580" s="2022"/>
      <c r="G1580" s="1969"/>
      <c r="H1580" s="1970" t="str">
        <f>IFERROR(VLOOKUP(F1580,[1]Trainingsarten!$A$9:$K$84,10,FALSE),"")</f>
        <v/>
      </c>
      <c r="I1580" s="1971" t="str">
        <f t="shared" si="118"/>
        <v/>
      </c>
      <c r="J1580" s="1862"/>
      <c r="K1580" s="1972" t="str">
        <f>IFERROR(VLOOKUP(F1580,[1]Trainingsarten!$A$9:$K$84,11,FALSE),"0")</f>
        <v>0</v>
      </c>
      <c r="L1580" s="1973"/>
      <c r="M1580" s="1862"/>
      <c r="N1580" s="1826" t="str">
        <f>IFERROR((L1580/67)/(1/(I1580*24)/3.6),"")</f>
        <v/>
      </c>
      <c r="O1580" s="2404"/>
      <c r="P1580" s="1974" t="str">
        <f>IFERROR(VLOOKUP(F1580,[1]Trainingsarten!$A$9:$N$84,12,FALSE),"")</f>
        <v/>
      </c>
      <c r="Q1580" s="1975" t="s">
        <v>14</v>
      </c>
      <c r="R1580" s="1976" t="str">
        <f>IFERROR(VLOOKUP(F1580,[1]Trainingsarten!$A$9:$N$84,14,FALSE),"")</f>
        <v/>
      </c>
      <c r="S1580" s="1827" t="str">
        <f>IFERROR(L1580/J1580,"")</f>
        <v/>
      </c>
      <c r="T1580" s="1818">
        <f>T1579+(K1580-T1579)/7</f>
        <v>34.964824596800817</v>
      </c>
      <c r="U1580" s="1818">
        <f>U1579+(K1580-U1579)/42</f>
        <v>42.981363192612967</v>
      </c>
      <c r="V1580" s="1818">
        <f t="shared" si="108"/>
        <v>3.2373937612058228</v>
      </c>
      <c r="W1580" s="1977">
        <f t="shared" si="131"/>
        <v>0.81348803294377781</v>
      </c>
    </row>
    <row r="1581" spans="2:23" ht="16" thickBot="1" x14ac:dyDescent="0.25">
      <c r="B1581" s="1742">
        <f t="shared" ref="B1581" si="133">B1574+1</f>
        <v>16</v>
      </c>
      <c r="C1581" s="1935">
        <v>44669</v>
      </c>
      <c r="D1581" s="1744"/>
      <c r="E1581" s="2176"/>
      <c r="F1581" s="2022"/>
      <c r="G1581" s="1937"/>
      <c r="H1581" s="1938" t="str">
        <f>IFERROR(VLOOKUP(F1581,[1]Trainingsarten!$A$9:$K$84,10,FALSE),"")</f>
        <v/>
      </c>
      <c r="I1581" s="1939" t="str">
        <f t="shared" si="118"/>
        <v/>
      </c>
      <c r="J1581" s="1940"/>
      <c r="K1581" s="1941" t="str">
        <f>IFERROR(VLOOKUP(F1581,[1]Trainingsarten!$A$9:$K$84,11,FALSE),"0")</f>
        <v>0</v>
      </c>
      <c r="L1581" s="1942"/>
      <c r="M1581" s="1940"/>
      <c r="N1581" s="1753" t="str">
        <f>IFERROR((L1581/67)/(1/(I1581*24)/3.6),"")</f>
        <v/>
      </c>
      <c r="O1581" s="2401"/>
      <c r="P1581" s="1754" t="str">
        <f>IFERROR(VLOOKUP(F1581,[1]Trainingsarten!$A$9:$N$84,12,FALSE),"")</f>
        <v/>
      </c>
      <c r="Q1581" s="1755" t="s">
        <v>14</v>
      </c>
      <c r="R1581" s="1943" t="str">
        <f>IFERROR(VLOOKUP(F1581,[1]Trainingsarten!$A$9:$N$84,14,FALSE),"")</f>
        <v/>
      </c>
      <c r="S1581" s="1756" t="str">
        <f>IFERROR(L1581/J1581,"")</f>
        <v/>
      </c>
      <c r="T1581" s="1744">
        <f>T1580+(K1581-T1580)/7</f>
        <v>29.969849654400701</v>
      </c>
      <c r="U1581" s="1744">
        <f>U1580+(K1581-U1580)/42</f>
        <v>41.957997402312657</v>
      </c>
      <c r="V1581" s="1744">
        <f t="shared" si="108"/>
        <v>8.0165385958121504</v>
      </c>
      <c r="W1581" s="1927">
        <f t="shared" si="131"/>
        <v>0.71428217526770743</v>
      </c>
    </row>
    <row r="1582" spans="2:23" ht="15" x14ac:dyDescent="0.2">
      <c r="B1582" s="1759" t="s">
        <v>19</v>
      </c>
      <c r="C1582" s="1944">
        <v>44670</v>
      </c>
      <c r="D1582" s="1876">
        <v>63</v>
      </c>
      <c r="E1582" s="2189" t="s">
        <v>33</v>
      </c>
      <c r="F1582" s="2021" t="s">
        <v>276</v>
      </c>
      <c r="G1582" s="1945">
        <v>3.8854166666666669E-2</v>
      </c>
      <c r="H1582" s="1946">
        <v>10.77</v>
      </c>
      <c r="I1582" s="1947">
        <f t="shared" si="118"/>
        <v>3.6076292169606936E-3</v>
      </c>
      <c r="J1582" s="1948">
        <v>140</v>
      </c>
      <c r="K1582" s="1949">
        <v>74</v>
      </c>
      <c r="L1582" s="1950">
        <v>236</v>
      </c>
      <c r="M1582" s="1948">
        <v>39</v>
      </c>
      <c r="N1582" s="1816">
        <f>IFERROR((L1582/67)/(1/(I1582*24)/3.6),"")</f>
        <v>1.0979254147091839</v>
      </c>
      <c r="O1582" s="2402" t="s">
        <v>326</v>
      </c>
      <c r="P1582" s="1951">
        <f>IFERROR(VLOOKUP(F1582,[1]Trainingsarten!$A$9:$N$84,12,FALSE),"")</f>
        <v>209</v>
      </c>
      <c r="Q1582" s="1952" t="s">
        <v>14</v>
      </c>
      <c r="R1582" s="1953">
        <f>IFERROR(VLOOKUP(F1582,[1]Trainingsarten!$A$9:$N$84,14,FALSE),"")</f>
        <v>228.8</v>
      </c>
      <c r="S1582" s="1877">
        <f>IFERROR(L1582/J1582,"")</f>
        <v>1.6857142857142857</v>
      </c>
      <c r="T1582" s="1876">
        <f>T1581+(K1582-T1581)/7</f>
        <v>36.259871132343456</v>
      </c>
      <c r="U1582" s="1876">
        <f>U1581+(K1582-U1581)/42</f>
        <v>42.720902226067118</v>
      </c>
      <c r="V1582" s="1876">
        <f t="shared" si="108"/>
        <v>11.988147747911956</v>
      </c>
      <c r="W1582" s="1954">
        <f t="shared" si="131"/>
        <v>0.84876182952472112</v>
      </c>
    </row>
    <row r="1583" spans="2:23" ht="16" thickBot="1" x14ac:dyDescent="0.25">
      <c r="B1583" s="24">
        <f t="shared" ref="B1583" si="134">SUM(H1581:H1587)</f>
        <v>38.42</v>
      </c>
      <c r="C1583" s="1944">
        <v>44671</v>
      </c>
      <c r="D1583" s="1876"/>
      <c r="E1583" s="2189"/>
      <c r="F1583" s="2022"/>
      <c r="G1583" s="1945"/>
      <c r="H1583" s="1946" t="str">
        <f>IFERROR(VLOOKUP(F1583,[1]Trainingsarten!$A$9:$K$84,10,FALSE),"")</f>
        <v/>
      </c>
      <c r="I1583" s="1947" t="str">
        <f t="shared" si="118"/>
        <v/>
      </c>
      <c r="J1583" s="1948"/>
      <c r="K1583" s="1949" t="str">
        <f>IFERROR(VLOOKUP(F1583,[1]Trainingsarten!$A$9:$K$84,11,FALSE),"0")</f>
        <v>0</v>
      </c>
      <c r="L1583" s="1950"/>
      <c r="M1583" s="1948"/>
      <c r="N1583" s="1816" t="str">
        <f>IFERROR((L1583/67)/(1/(I1583*24)/3.6),"")</f>
        <v/>
      </c>
      <c r="O1583" s="2402"/>
      <c r="P1583" s="1951" t="str">
        <f>IFERROR(VLOOKUP(F1583,[1]Trainingsarten!$A$9:$N$84,12,FALSE),"")</f>
        <v/>
      </c>
      <c r="Q1583" s="1952" t="s">
        <v>14</v>
      </c>
      <c r="R1583" s="1953" t="str">
        <f>IFERROR(VLOOKUP(F1583,[1]Trainingsarten!$A$9:$N$84,14,FALSE),"")</f>
        <v/>
      </c>
      <c r="S1583" s="1877" t="str">
        <f>IFERROR(L1583/J1583,"")</f>
        <v/>
      </c>
      <c r="T1583" s="1876">
        <f>T1582+(K1583-T1582)/7</f>
        <v>31.079889542008676</v>
      </c>
      <c r="U1583" s="1876">
        <f>U1582+(K1583-U1582)/42</f>
        <v>41.703737887351231</v>
      </c>
      <c r="V1583" s="1876">
        <f t="shared" si="108"/>
        <v>6.4610310937236619</v>
      </c>
      <c r="W1583" s="1954">
        <f t="shared" si="131"/>
        <v>0.74525428933877946</v>
      </c>
    </row>
    <row r="1584" spans="2:23" ht="15" x14ac:dyDescent="0.2">
      <c r="B1584" s="1955" t="s">
        <v>9</v>
      </c>
      <c r="C1584" s="1944">
        <v>44672</v>
      </c>
      <c r="D1584" s="1876">
        <v>64</v>
      </c>
      <c r="E1584" s="2189" t="s">
        <v>33</v>
      </c>
      <c r="F1584" s="2020" t="s">
        <v>276</v>
      </c>
      <c r="G1584" s="1945">
        <v>3.7766203703703705E-2</v>
      </c>
      <c r="H1584" s="1946">
        <v>10.3</v>
      </c>
      <c r="I1584" s="1947">
        <f t="shared" si="118"/>
        <v>3.6666217188061848E-3</v>
      </c>
      <c r="J1584" s="1948">
        <v>134</v>
      </c>
      <c r="K1584" s="1949">
        <v>69</v>
      </c>
      <c r="L1584" s="1950">
        <v>231</v>
      </c>
      <c r="M1584" s="1948">
        <v>30</v>
      </c>
      <c r="N1584" s="1816">
        <f>IFERROR((L1584/67)/(1/(I1584*24)/3.6),"")</f>
        <v>1.0922373569047965</v>
      </c>
      <c r="O1584" s="2402" t="s">
        <v>327</v>
      </c>
      <c r="P1584" s="1951">
        <f>IFERROR(VLOOKUP(F1584,[1]Trainingsarten!$A$9:$N$84,12,FALSE),"")</f>
        <v>209</v>
      </c>
      <c r="Q1584" s="1952" t="s">
        <v>14</v>
      </c>
      <c r="R1584" s="1953">
        <f>IFERROR(VLOOKUP(F1584,[1]Trainingsarten!$A$9:$N$84,14,FALSE),"")</f>
        <v>228.8</v>
      </c>
      <c r="S1584" s="1877">
        <f>IFERROR(L1584/J1584,"")</f>
        <v>1.7238805970149254</v>
      </c>
      <c r="T1584" s="1876">
        <f>T1583+(K1584-T1583)/7</f>
        <v>36.497048178864581</v>
      </c>
      <c r="U1584" s="1876">
        <f>U1583+(K1584-U1583)/42</f>
        <v>42.353648890033341</v>
      </c>
      <c r="V1584" s="1876">
        <f t="shared" si="108"/>
        <v>10.623848345342555</v>
      </c>
      <c r="W1584" s="1954">
        <f t="shared" si="131"/>
        <v>0.86172146049624232</v>
      </c>
    </row>
    <row r="1585" spans="2:23" ht="16" thickBot="1" x14ac:dyDescent="0.25">
      <c r="B1585" s="1956">
        <f>SUM(K1581:K1587)</f>
        <v>260</v>
      </c>
      <c r="C1585" s="1944">
        <v>44673</v>
      </c>
      <c r="D1585" s="1876"/>
      <c r="E1585" s="2189"/>
      <c r="F1585" s="2017"/>
      <c r="G1585" s="1945"/>
      <c r="H1585" s="1946" t="str">
        <f>IFERROR(VLOOKUP(F1585,[1]Trainingsarten!$A$9:$K$84,10,FALSE),"")</f>
        <v/>
      </c>
      <c r="I1585" s="1947" t="str">
        <f t="shared" si="118"/>
        <v/>
      </c>
      <c r="J1585" s="1948"/>
      <c r="K1585" s="1949" t="str">
        <f>IFERROR(VLOOKUP(F1585,[1]Trainingsarten!$A$9:$K$84,11,FALSE),"0")</f>
        <v>0</v>
      </c>
      <c r="L1585" s="1950"/>
      <c r="M1585" s="1948"/>
      <c r="N1585" s="1816" t="str">
        <f>IFERROR((L1585/67)/(1/(I1585*24)/3.6),"")</f>
        <v/>
      </c>
      <c r="O1585" s="2402"/>
      <c r="P1585" s="1951" t="str">
        <f>IFERROR(VLOOKUP(F1585,[1]Trainingsarten!$A$9:$N$84,12,FALSE),"")</f>
        <v/>
      </c>
      <c r="Q1585" s="1952" t="s">
        <v>14</v>
      </c>
      <c r="R1585" s="1953" t="str">
        <f>IFERROR(VLOOKUP(F1585,[1]Trainingsarten!$A$9:$N$84,14,FALSE),"")</f>
        <v/>
      </c>
      <c r="S1585" s="1877" t="str">
        <f>IFERROR(L1585/J1585,"")</f>
        <v/>
      </c>
      <c r="T1585" s="1876">
        <f>T1584+(K1585-T1584)/7</f>
        <v>31.283184153312497</v>
      </c>
      <c r="U1585" s="1876">
        <f>U1584+(K1585-U1584)/42</f>
        <v>41.345228678365878</v>
      </c>
      <c r="V1585" s="1876">
        <f t="shared" si="108"/>
        <v>5.8566007111687597</v>
      </c>
      <c r="W1585" s="1954">
        <f t="shared" si="131"/>
        <v>0.75663347750889565</v>
      </c>
    </row>
    <row r="1586" spans="2:23" ht="15" x14ac:dyDescent="0.2">
      <c r="B1586" s="1957" t="s">
        <v>20</v>
      </c>
      <c r="C1586" s="1978">
        <v>44674</v>
      </c>
      <c r="D1586" s="50">
        <v>65</v>
      </c>
      <c r="E1586" s="2101" t="s">
        <v>33</v>
      </c>
      <c r="F1586" s="2022" t="s">
        <v>285</v>
      </c>
      <c r="G1586" s="1979">
        <v>6.3796296296296295E-2</v>
      </c>
      <c r="H1586" s="1980">
        <v>17.350000000000001</v>
      </c>
      <c r="I1586" s="1981">
        <f t="shared" si="118"/>
        <v>3.6770199594407084E-3</v>
      </c>
      <c r="J1586" s="506">
        <v>137</v>
      </c>
      <c r="K1586" s="1982">
        <v>117</v>
      </c>
      <c r="L1586" s="1983">
        <v>231</v>
      </c>
      <c r="M1586" s="506">
        <v>69</v>
      </c>
      <c r="N1586" s="59">
        <f>IFERROR((L1586/67)/(1/(I1586*24)/3.6),"")</f>
        <v>1.0953348531119618</v>
      </c>
      <c r="O1586" s="2405" t="s">
        <v>322</v>
      </c>
      <c r="P1586" s="319">
        <f>IFERROR(VLOOKUP(F1586,[1]Trainingsarten!$A$9:$N$84,12,FALSE),"")</f>
        <v>209</v>
      </c>
      <c r="Q1586" s="61" t="s">
        <v>14</v>
      </c>
      <c r="R1586" s="1984">
        <f>IFERROR(VLOOKUP(F1586,[1]Trainingsarten!$A$9:$N$84,14,FALSE),"")</f>
        <v>228.8</v>
      </c>
      <c r="S1586" s="1898">
        <f>IFERROR(L1586/J1586,"")</f>
        <v>1.6861313868613139</v>
      </c>
      <c r="T1586" s="50">
        <f>T1585+(K1586-T1585)/7</f>
        <v>43.528443559982136</v>
      </c>
      <c r="U1586" s="50">
        <f>U1585+(K1586-U1585)/42</f>
        <v>43.146532757452405</v>
      </c>
      <c r="V1586" s="50">
        <f t="shared" si="108"/>
        <v>10.062044525053381</v>
      </c>
      <c r="W1586" s="322">
        <f t="shared" si="131"/>
        <v>1.0088514830305517</v>
      </c>
    </row>
    <row r="1587" spans="2:23" ht="16" thickBot="1" x14ac:dyDescent="0.25">
      <c r="B1587" s="2018">
        <f t="shared" ref="B1587" si="135">AVERAGE(W1581:W1587)</f>
        <v>0.83161793279074092</v>
      </c>
      <c r="C1587" s="1968">
        <v>44675</v>
      </c>
      <c r="D1587" s="1818"/>
      <c r="E1587" s="2180"/>
      <c r="F1587" s="2022"/>
      <c r="G1587" s="1969"/>
      <c r="H1587" s="1970" t="str">
        <f>IFERROR(VLOOKUP(F1587,[1]Trainingsarten!$A$9:$K$84,10,FALSE),"")</f>
        <v/>
      </c>
      <c r="I1587" s="1971" t="str">
        <f t="shared" si="118"/>
        <v/>
      </c>
      <c r="J1587" s="1862"/>
      <c r="K1587" s="1972" t="str">
        <f>IFERROR(VLOOKUP(F1587,[1]Trainingsarten!$A$9:$K$84,11,FALSE),"0")</f>
        <v>0</v>
      </c>
      <c r="L1587" s="1973"/>
      <c r="M1587" s="1862"/>
      <c r="N1587" s="1826" t="str">
        <f>IFERROR((L1587/67)/(1/(I1587*24)/3.6),"")</f>
        <v/>
      </c>
      <c r="O1587" s="2404"/>
      <c r="P1587" s="1974" t="str">
        <f>IFERROR(VLOOKUP(F1587,[1]Trainingsarten!$A$9:$N$84,12,FALSE),"")</f>
        <v/>
      </c>
      <c r="Q1587" s="1975" t="s">
        <v>14</v>
      </c>
      <c r="R1587" s="1976" t="str">
        <f>IFERROR(VLOOKUP(F1587,[1]Trainingsarten!$A$9:$N$84,14,FALSE),"")</f>
        <v/>
      </c>
      <c r="S1587" s="1827" t="str">
        <f>IFERROR(L1587/J1587,"")</f>
        <v/>
      </c>
      <c r="T1587" s="1818">
        <f>T1586+(K1587-T1586)/7</f>
        <v>37.310094479984691</v>
      </c>
      <c r="U1587" s="1818">
        <f>U1586+(K1587-U1586)/42</f>
        <v>42.119234358465441</v>
      </c>
      <c r="V1587" s="1818">
        <f t="shared" si="108"/>
        <v>-0.38191080252973109</v>
      </c>
      <c r="W1587" s="1977">
        <f t="shared" si="131"/>
        <v>0.88582081436828941</v>
      </c>
    </row>
    <row r="1588" spans="2:23" ht="16" thickBot="1" x14ac:dyDescent="0.25">
      <c r="B1588" s="1742">
        <f t="shared" ref="B1588" si="136">B1581+1</f>
        <v>17</v>
      </c>
      <c r="C1588" s="1935">
        <v>44676</v>
      </c>
      <c r="D1588" s="1744">
        <v>66</v>
      </c>
      <c r="E1588" s="2176" t="s">
        <v>33</v>
      </c>
      <c r="F1588" s="2025" t="s">
        <v>276</v>
      </c>
      <c r="G1588" s="1937">
        <v>3.9583333333333331E-2</v>
      </c>
      <c r="H1588" s="1938">
        <v>11.29</v>
      </c>
      <c r="I1588" s="1939">
        <f t="shared" si="118"/>
        <v>3.5060525538824919E-3</v>
      </c>
      <c r="J1588" s="1940">
        <v>138</v>
      </c>
      <c r="K1588" s="1941">
        <v>79</v>
      </c>
      <c r="L1588" s="1942">
        <v>241</v>
      </c>
      <c r="M1588" s="1940">
        <v>35</v>
      </c>
      <c r="N1588" s="1753">
        <f>IFERROR((L1588/67)/(1/(I1588*24)/3.6),"")</f>
        <v>1.0896183387755642</v>
      </c>
      <c r="O1588" s="2401" t="s">
        <v>327</v>
      </c>
      <c r="P1588" s="1754">
        <f>IFERROR(VLOOKUP(F1588,[1]Trainingsarten!$A$9:$N$84,12,FALSE),"")</f>
        <v>209</v>
      </c>
      <c r="Q1588" s="1755" t="s">
        <v>14</v>
      </c>
      <c r="R1588" s="1943">
        <f>IFERROR(VLOOKUP(F1588,[1]Trainingsarten!$A$9:$N$84,14,FALSE),"")</f>
        <v>228.8</v>
      </c>
      <c r="S1588" s="1756">
        <f>IFERROR(L1588/J1588,"")</f>
        <v>1.7463768115942029</v>
      </c>
      <c r="T1588" s="1744">
        <f>T1587+(K1588-T1587)/7</f>
        <v>43.265795268558307</v>
      </c>
      <c r="U1588" s="1744">
        <f>U1587+(K1588-U1587)/42</f>
        <v>42.997347826121029</v>
      </c>
      <c r="V1588" s="1744">
        <f t="shared" si="108"/>
        <v>4.8091398784807495</v>
      </c>
      <c r="W1588" s="1927">
        <f t="shared" si="131"/>
        <v>1.0062433488577682</v>
      </c>
    </row>
    <row r="1589" spans="2:23" ht="15" x14ac:dyDescent="0.2">
      <c r="B1589" s="1759" t="s">
        <v>19</v>
      </c>
      <c r="C1589" s="1944">
        <v>44677</v>
      </c>
      <c r="D1589" s="1876"/>
      <c r="E1589" s="2189"/>
      <c r="F1589" s="2026"/>
      <c r="G1589" s="1945"/>
      <c r="H1589" s="1946" t="str">
        <f>IFERROR(VLOOKUP(F1589,[1]Trainingsarten!$A$9:$K$84,10,FALSE),"")</f>
        <v/>
      </c>
      <c r="I1589" s="1947" t="str">
        <f t="shared" si="118"/>
        <v/>
      </c>
      <c r="J1589" s="1948"/>
      <c r="K1589" s="1949" t="str">
        <f>IFERROR(VLOOKUP(F1589,[1]Trainingsarten!$A$9:$K$84,11,FALSE),"0")</f>
        <v>0</v>
      </c>
      <c r="L1589" s="1950"/>
      <c r="M1589" s="1948"/>
      <c r="N1589" s="1816" t="str">
        <f>IFERROR((L1589/67)/(1/(I1589*24)/3.6),"")</f>
        <v/>
      </c>
      <c r="O1589" s="2402"/>
      <c r="P1589" s="1951" t="str">
        <f>IFERROR(VLOOKUP(F1589,[1]Trainingsarten!$A$9:$N$84,12,FALSE),"")</f>
        <v/>
      </c>
      <c r="Q1589" s="1952" t="s">
        <v>14</v>
      </c>
      <c r="R1589" s="1953" t="str">
        <f>IFERROR(VLOOKUP(F1589,[1]Trainingsarten!$A$9:$N$84,14,FALSE),"")</f>
        <v/>
      </c>
      <c r="S1589" s="1877" t="str">
        <f>IFERROR(L1589/J1589,"")</f>
        <v/>
      </c>
      <c r="T1589" s="1876">
        <f>T1588+(K1589-T1588)/7</f>
        <v>37.084967373049977</v>
      </c>
      <c r="U1589" s="1876">
        <f>U1588+(K1589-U1588)/42</f>
        <v>41.973601449308624</v>
      </c>
      <c r="V1589" s="1876">
        <f t="shared" si="108"/>
        <v>-0.26844744243727803</v>
      </c>
      <c r="W1589" s="1954">
        <f t="shared" si="131"/>
        <v>0.88353074533852827</v>
      </c>
    </row>
    <row r="1590" spans="2:23" ht="16" thickBot="1" x14ac:dyDescent="0.25">
      <c r="B1590" s="24">
        <f t="shared" ref="B1590" si="137">SUM(H1588:H1594)</f>
        <v>49</v>
      </c>
      <c r="C1590" s="1944">
        <v>44678</v>
      </c>
      <c r="D1590" s="1876">
        <v>67</v>
      </c>
      <c r="E1590" s="2189" t="s">
        <v>33</v>
      </c>
      <c r="F1590" s="2026" t="s">
        <v>325</v>
      </c>
      <c r="G1590" s="1945">
        <v>3.4722222222222224E-2</v>
      </c>
      <c r="H1590" s="1946">
        <v>9.68</v>
      </c>
      <c r="I1590" s="1947">
        <f t="shared" si="118"/>
        <v>3.5870064279155192E-3</v>
      </c>
      <c r="J1590" s="1948">
        <v>146</v>
      </c>
      <c r="K1590" s="1949">
        <v>72</v>
      </c>
      <c r="L1590" s="1950">
        <v>226</v>
      </c>
      <c r="M1590" s="1948">
        <v>26</v>
      </c>
      <c r="N1590" s="1816">
        <f>IFERROR((L1590/67)/(1/(I1590*24)/3.6),"")</f>
        <v>1.0453928703589492</v>
      </c>
      <c r="O1590" s="2402" t="s">
        <v>304</v>
      </c>
      <c r="P1590" s="1951">
        <f>IFERROR(VLOOKUP(F1590,[1]Trainingsarten!$A$9:$N$84,12,FALSE),"")</f>
        <v>274</v>
      </c>
      <c r="Q1590" s="1952" t="s">
        <v>14</v>
      </c>
      <c r="R1590" s="1953">
        <f>IFERROR(VLOOKUP(F1590,[1]Trainingsarten!$A$9:$N$84,14,FALSE),"")</f>
        <v>299</v>
      </c>
      <c r="S1590" s="1877">
        <f>IFERROR(L1590/J1590,"")</f>
        <v>1.547945205479452</v>
      </c>
      <c r="T1590" s="1876">
        <f>T1589+(K1590-T1589)/7</f>
        <v>42.07282917689998</v>
      </c>
      <c r="U1590" s="1876">
        <f>U1589+(K1590-U1589)/42</f>
        <v>42.688515700515559</v>
      </c>
      <c r="V1590" s="1876">
        <f t="shared" si="108"/>
        <v>4.8886340762586471</v>
      </c>
      <c r="W1590" s="1954">
        <f t="shared" si="131"/>
        <v>0.9855772328104595</v>
      </c>
    </row>
    <row r="1591" spans="2:23" ht="15" x14ac:dyDescent="0.2">
      <c r="B1591" s="1955" t="s">
        <v>9</v>
      </c>
      <c r="C1591" s="1944">
        <v>44679</v>
      </c>
      <c r="D1591" s="1876">
        <v>68</v>
      </c>
      <c r="E1591" s="2189" t="s">
        <v>33</v>
      </c>
      <c r="F1591" s="2026" t="s">
        <v>320</v>
      </c>
      <c r="G1591" s="1945">
        <v>2.836805555555556E-2</v>
      </c>
      <c r="H1591" s="1946">
        <v>7.45</v>
      </c>
      <c r="I1591" s="1947">
        <f t="shared" si="118"/>
        <v>3.8077926920208802E-3</v>
      </c>
      <c r="J1591" s="1948">
        <v>134</v>
      </c>
      <c r="K1591" s="1949">
        <v>48</v>
      </c>
      <c r="L1591" s="1950">
        <v>222</v>
      </c>
      <c r="M1591" s="1948">
        <v>24</v>
      </c>
      <c r="N1591" s="1816">
        <f>IFERROR((L1591/67)/(1/(I1591*24)/3.6),"")</f>
        <v>1.0900971651808073</v>
      </c>
      <c r="O1591" s="2402" t="s">
        <v>295</v>
      </c>
      <c r="P1591" s="1951">
        <f>IFERROR(VLOOKUP(F1591,[1]Trainingsarten!$A$9:$N$84,12,FALSE),"")</f>
        <v>182</v>
      </c>
      <c r="Q1591" s="1952" t="s">
        <v>14</v>
      </c>
      <c r="R1591" s="1953">
        <f>IFERROR(VLOOKUP(F1591,[1]Trainingsarten!$A$9:$N$84,14,FALSE),"")</f>
        <v>208</v>
      </c>
      <c r="S1591" s="1877">
        <f>IFERROR(L1591/J1591,"")</f>
        <v>1.6567164179104477</v>
      </c>
      <c r="T1591" s="1876">
        <f>T1590+(K1591-T1590)/7</f>
        <v>42.919567865914267</v>
      </c>
      <c r="U1591" s="1876">
        <f>U1590+(K1591-U1590)/42</f>
        <v>42.814979612408045</v>
      </c>
      <c r="V1591" s="1876">
        <f t="shared" si="108"/>
        <v>0.61568652361557952</v>
      </c>
      <c r="W1591" s="1954">
        <f t="shared" si="131"/>
        <v>1.0024427958264381</v>
      </c>
    </row>
    <row r="1592" spans="2:23" ht="16" thickBot="1" x14ac:dyDescent="0.25">
      <c r="B1592" s="1956">
        <f>SUM(K1588:K1594)</f>
        <v>339</v>
      </c>
      <c r="C1592" s="1944">
        <v>44680</v>
      </c>
      <c r="D1592" s="1876"/>
      <c r="E1592" s="2189"/>
      <c r="F1592" s="2026"/>
      <c r="G1592" s="1945"/>
      <c r="H1592" s="1946" t="str">
        <f>IFERROR(VLOOKUP(F1592,[1]Trainingsarten!$A$9:$K$84,10,FALSE),"")</f>
        <v/>
      </c>
      <c r="I1592" s="1947" t="str">
        <f t="shared" si="118"/>
        <v/>
      </c>
      <c r="J1592" s="1948"/>
      <c r="K1592" s="1949" t="str">
        <f>IFERROR(VLOOKUP(F1592,[1]Trainingsarten!$A$9:$K$84,11,FALSE),"0")</f>
        <v>0</v>
      </c>
      <c r="L1592" s="1950"/>
      <c r="M1592" s="1948"/>
      <c r="N1592" s="1816" t="str">
        <f>IFERROR((L1592/67)/(1/(I1592*24)/3.6),"")</f>
        <v/>
      </c>
      <c r="O1592" s="2402"/>
      <c r="P1592" s="1951" t="str">
        <f>IFERROR(VLOOKUP(F1592,[1]Trainingsarten!$A$9:$N$84,12,FALSE),"")</f>
        <v/>
      </c>
      <c r="Q1592" s="1952" t="s">
        <v>14</v>
      </c>
      <c r="R1592" s="1953" t="str">
        <f>IFERROR(VLOOKUP(F1592,[1]Trainingsarten!$A$9:$N$84,14,FALSE),"")</f>
        <v/>
      </c>
      <c r="S1592" s="1877" t="str">
        <f>IFERROR(L1592/J1592,"")</f>
        <v/>
      </c>
      <c r="T1592" s="1876">
        <f>T1591+(K1592-T1591)/7</f>
        <v>36.788201027926512</v>
      </c>
      <c r="U1592" s="1876">
        <f>U1591+(K1592-U1591)/42</f>
        <v>41.795575335922138</v>
      </c>
      <c r="V1592" s="1876">
        <f t="shared" si="108"/>
        <v>-0.10458825350622192</v>
      </c>
      <c r="W1592" s="1954">
        <f t="shared" si="131"/>
        <v>0.8801936743841895</v>
      </c>
    </row>
    <row r="1593" spans="2:23" ht="15" x14ac:dyDescent="0.2">
      <c r="B1593" s="1957" t="s">
        <v>20</v>
      </c>
      <c r="C1593" s="1978">
        <v>44681</v>
      </c>
      <c r="D1593" s="50">
        <v>69</v>
      </c>
      <c r="E1593" s="2101" t="s">
        <v>33</v>
      </c>
      <c r="F1593" s="2026" t="s">
        <v>308</v>
      </c>
      <c r="G1593" s="1979">
        <v>7.3969907407407401E-2</v>
      </c>
      <c r="H1593" s="1980">
        <v>20.58</v>
      </c>
      <c r="I1593" s="1981">
        <f t="shared" si="118"/>
        <v>3.5942617787855882E-3</v>
      </c>
      <c r="J1593" s="506">
        <v>140</v>
      </c>
      <c r="K1593" s="1982">
        <v>140</v>
      </c>
      <c r="L1593" s="1983">
        <v>235</v>
      </c>
      <c r="M1593" s="506">
        <v>79</v>
      </c>
      <c r="N1593" s="59">
        <f>IFERROR((L1593/67)/(1/(I1593*24)/3.6),"")</f>
        <v>1.0892222560666058</v>
      </c>
      <c r="O1593" s="2405" t="s">
        <v>322</v>
      </c>
      <c r="P1593" s="319">
        <f>IFERROR(VLOOKUP(F1593,[1]Trainingsarten!$A$9:$N$84,12,FALSE),"")</f>
        <v>209</v>
      </c>
      <c r="Q1593" s="61" t="s">
        <v>14</v>
      </c>
      <c r="R1593" s="1984">
        <f>IFERROR(VLOOKUP(F1593,[1]Trainingsarten!$A$9:$N$84,14,FALSE),"")</f>
        <v>228.8</v>
      </c>
      <c r="S1593" s="1898">
        <f>IFERROR(L1593/J1593,"")</f>
        <v>1.6785714285714286</v>
      </c>
      <c r="T1593" s="50">
        <f>T1592+(K1593-T1592)/7</f>
        <v>51.532743738222727</v>
      </c>
      <c r="U1593" s="50">
        <f>U1592+(K1593-U1592)/42</f>
        <v>44.133775923162084</v>
      </c>
      <c r="V1593" s="50">
        <f t="shared" si="108"/>
        <v>5.0073743079956259</v>
      </c>
      <c r="W1593" s="322">
        <f t="shared" si="131"/>
        <v>1.1676486468763156</v>
      </c>
    </row>
    <row r="1594" spans="2:23" ht="16" thickBot="1" x14ac:dyDescent="0.25">
      <c r="B1594" s="2018">
        <f t="shared" ref="B1594" si="138">AVERAGE(W1588:W1594)</f>
        <v>0.99298413064595492</v>
      </c>
      <c r="C1594" s="1968">
        <v>44682</v>
      </c>
      <c r="D1594" s="1818"/>
      <c r="E1594" s="2180"/>
      <c r="F1594" s="2027"/>
      <c r="G1594" s="1969"/>
      <c r="H1594" s="1970" t="str">
        <f>IFERROR(VLOOKUP(F1594,[1]Trainingsarten!$A$9:$K$84,10,FALSE),"")</f>
        <v/>
      </c>
      <c r="I1594" s="1971" t="str">
        <f t="shared" si="118"/>
        <v/>
      </c>
      <c r="J1594" s="1862"/>
      <c r="K1594" s="1972" t="str">
        <f>IFERROR(VLOOKUP(F1594,[1]Trainingsarten!$A$9:$K$84,11,FALSE),"0")</f>
        <v>0</v>
      </c>
      <c r="L1594" s="1973"/>
      <c r="M1594" s="1862"/>
      <c r="N1594" s="1826" t="str">
        <f>IFERROR((L1594/67)/(1/(I1594*24)/3.6),"")</f>
        <v/>
      </c>
      <c r="O1594" s="2404"/>
      <c r="P1594" s="1974" t="str">
        <f>IFERROR(VLOOKUP(F1594,[1]Trainingsarten!$A$9:$N$84,12,FALSE),"")</f>
        <v/>
      </c>
      <c r="Q1594" s="1975" t="s">
        <v>14</v>
      </c>
      <c r="R1594" s="1976" t="str">
        <f>IFERROR(VLOOKUP(F1594,[1]Trainingsarten!$A$9:$N$84,14,FALSE),"")</f>
        <v/>
      </c>
      <c r="S1594" s="1827" t="str">
        <f>IFERROR(L1594/J1594,"")</f>
        <v/>
      </c>
      <c r="T1594" s="1818">
        <f>T1593+(K1594-T1593)/7</f>
        <v>44.170923204190906</v>
      </c>
      <c r="U1594" s="1818">
        <f>U1593+(K1594-U1593)/42</f>
        <v>43.082971734515368</v>
      </c>
      <c r="V1594" s="1818">
        <f t="shared" ref="V1594:V1657" si="139">U1593-T1593</f>
        <v>-7.3989678150606437</v>
      </c>
      <c r="W1594" s="1977">
        <f t="shared" si="131"/>
        <v>1.0252524704279844</v>
      </c>
    </row>
    <row r="1595" spans="2:23" ht="16" thickBot="1" x14ac:dyDescent="0.25">
      <c r="B1595" s="1742">
        <f t="shared" ref="B1595" si="140">B1588+1</f>
        <v>18</v>
      </c>
      <c r="C1595" s="1935">
        <v>44683</v>
      </c>
      <c r="D1595" s="1744">
        <v>70</v>
      </c>
      <c r="E1595" s="2176" t="s">
        <v>33</v>
      </c>
      <c r="F1595" s="2028" t="s">
        <v>300</v>
      </c>
      <c r="G1595" s="1937">
        <v>4.6365740740740742E-2</v>
      </c>
      <c r="H1595" s="1938">
        <v>12.79</v>
      </c>
      <c r="I1595" s="1939">
        <f t="shared" si="118"/>
        <v>3.6251556482205429E-3</v>
      </c>
      <c r="J1595" s="1940">
        <v>138</v>
      </c>
      <c r="K1595" s="1941">
        <v>87</v>
      </c>
      <c r="L1595" s="1942">
        <v>236</v>
      </c>
      <c r="M1595" s="1940">
        <v>38</v>
      </c>
      <c r="N1595" s="1753">
        <f>IFERROR((L1595/67)/(1/(I1595*24)/3.6),"")</f>
        <v>1.1032593093951666</v>
      </c>
      <c r="O1595" s="2401" t="s">
        <v>327</v>
      </c>
      <c r="P1595" s="1754">
        <f>IFERROR(VLOOKUP(F1595,[1]Trainingsarten!$A$9:$N$84,12,FALSE),"")</f>
        <v>209</v>
      </c>
      <c r="Q1595" s="1755" t="s">
        <v>14</v>
      </c>
      <c r="R1595" s="1943">
        <f>IFERROR(VLOOKUP(F1595,[1]Trainingsarten!$A$9:$N$84,14,FALSE),"")</f>
        <v>228.8</v>
      </c>
      <c r="S1595" s="1756">
        <f>IFERROR(L1595/J1595,"")</f>
        <v>1.7101449275362319</v>
      </c>
      <c r="T1595" s="1744">
        <f>T1594+(K1595-T1594)/7</f>
        <v>50.289362746449349</v>
      </c>
      <c r="U1595" s="1744">
        <f>U1594+(K1595-U1594)/42</f>
        <v>44.128615264645951</v>
      </c>
      <c r="V1595" s="1744">
        <f t="shared" si="139"/>
        <v>-1.0879514696755379</v>
      </c>
      <c r="W1595" s="1927">
        <f t="shared" si="131"/>
        <v>1.1396089010465538</v>
      </c>
    </row>
    <row r="1596" spans="2:23" ht="15" x14ac:dyDescent="0.2">
      <c r="B1596" s="1759" t="s">
        <v>19</v>
      </c>
      <c r="C1596" s="1944">
        <v>44684</v>
      </c>
      <c r="D1596" s="1876"/>
      <c r="E1596" s="2189"/>
      <c r="F1596" s="2026"/>
      <c r="G1596" s="1945"/>
      <c r="H1596" s="1946" t="str">
        <f>IFERROR(VLOOKUP(F1596,[1]Trainingsarten!$A$9:$K$84,10,FALSE),"")</f>
        <v/>
      </c>
      <c r="I1596" s="1947" t="str">
        <f t="shared" si="118"/>
        <v/>
      </c>
      <c r="J1596" s="1948"/>
      <c r="K1596" s="1949" t="str">
        <f>IFERROR(VLOOKUP(F1596,[1]Trainingsarten!$A$9:$K$84,11,FALSE),"0")</f>
        <v>0</v>
      </c>
      <c r="L1596" s="1950"/>
      <c r="M1596" s="1948"/>
      <c r="N1596" s="1816" t="str">
        <f>IFERROR((L1596/67)/(1/(I1596*24)/3.6),"")</f>
        <v/>
      </c>
      <c r="O1596" s="2402"/>
      <c r="P1596" s="1951" t="str">
        <f>IFERROR(VLOOKUP(F1596,[1]Trainingsarten!$A$9:$N$84,12,FALSE),"")</f>
        <v/>
      </c>
      <c r="Q1596" s="1952" t="s">
        <v>14</v>
      </c>
      <c r="R1596" s="1953" t="str">
        <f>IFERROR(VLOOKUP(F1596,[1]Trainingsarten!$A$9:$N$84,14,FALSE),"")</f>
        <v/>
      </c>
      <c r="S1596" s="1877" t="str">
        <f>IFERROR(L1596/J1596,"")</f>
        <v/>
      </c>
      <c r="T1596" s="1876">
        <f>T1595+(K1596-T1595)/7</f>
        <v>43.105168068385154</v>
      </c>
      <c r="U1596" s="1876">
        <f>U1595+(K1596-U1595)/42</f>
        <v>43.077933948821048</v>
      </c>
      <c r="V1596" s="1876">
        <f t="shared" si="139"/>
        <v>-6.1607474818033978</v>
      </c>
      <c r="W1596" s="1954">
        <f t="shared" si="131"/>
        <v>1.0006322057969739</v>
      </c>
    </row>
    <row r="1597" spans="2:23" ht="16" thickBot="1" x14ac:dyDescent="0.25">
      <c r="B1597" s="24">
        <f t="shared" ref="B1597" si="141">SUM(H1595:H1601)</f>
        <v>32.36</v>
      </c>
      <c r="C1597" s="1944">
        <v>44685</v>
      </c>
      <c r="D1597" s="1876">
        <v>71</v>
      </c>
      <c r="E1597" s="2189" t="s">
        <v>33</v>
      </c>
      <c r="F1597" s="2026" t="s">
        <v>307</v>
      </c>
      <c r="G1597" s="1945">
        <v>4.5081018518518513E-2</v>
      </c>
      <c r="H1597" s="1946">
        <v>12.1</v>
      </c>
      <c r="I1597" s="1947">
        <f t="shared" si="118"/>
        <v>3.7257040097949186E-3</v>
      </c>
      <c r="J1597" s="1948">
        <v>145</v>
      </c>
      <c r="K1597" s="1949">
        <v>91</v>
      </c>
      <c r="L1597" s="1950">
        <v>218</v>
      </c>
      <c r="M1597" s="1948">
        <v>31</v>
      </c>
      <c r="N1597" s="1816">
        <f>IFERROR((L1597/67)/(1/(I1597*24)/3.6),"")</f>
        <v>1.0473788084371531</v>
      </c>
      <c r="O1597" s="2402" t="s">
        <v>304</v>
      </c>
      <c r="P1597" s="1951">
        <f>IFERROR(VLOOKUP(F1597,[1]Trainingsarten!$A$9:$N$84,12,FALSE),"")</f>
        <v>274</v>
      </c>
      <c r="Q1597" s="1952" t="s">
        <v>14</v>
      </c>
      <c r="R1597" s="1953">
        <f>IFERROR(VLOOKUP(F1597,[1]Trainingsarten!$A$9:$N$84,14,FALSE),"")</f>
        <v>299</v>
      </c>
      <c r="S1597" s="1877">
        <f>IFERROR(L1597/J1597,"")</f>
        <v>1.5034482758620689</v>
      </c>
      <c r="T1597" s="1876">
        <f>T1596+(K1597-T1596)/7</f>
        <v>49.947286915758703</v>
      </c>
      <c r="U1597" s="1876">
        <f>U1596+(K1597-U1596)/42</f>
        <v>44.218935521468168</v>
      </c>
      <c r="V1597" s="1876">
        <f t="shared" si="139"/>
        <v>-2.7234119564106152E-2</v>
      </c>
      <c r="W1597" s="1954">
        <f t="shared" si="131"/>
        <v>1.1295452124013576</v>
      </c>
    </row>
    <row r="1598" spans="2:23" ht="15" x14ac:dyDescent="0.2">
      <c r="B1598" s="1955" t="s">
        <v>9</v>
      </c>
      <c r="C1598" s="1944">
        <v>44686</v>
      </c>
      <c r="D1598" s="1876">
        <v>72</v>
      </c>
      <c r="E1598" s="2189" t="s">
        <v>33</v>
      </c>
      <c r="F1598" s="2026" t="s">
        <v>320</v>
      </c>
      <c r="G1598" s="1945">
        <v>2.8692129629629633E-2</v>
      </c>
      <c r="H1598" s="1946">
        <v>7.47</v>
      </c>
      <c r="I1598" s="1947">
        <f t="shared" si="118"/>
        <v>3.8409812087857611E-3</v>
      </c>
      <c r="J1598" s="1948">
        <v>132</v>
      </c>
      <c r="K1598" s="1949">
        <v>47</v>
      </c>
      <c r="L1598" s="1950">
        <v>222</v>
      </c>
      <c r="M1598" s="1948">
        <v>17</v>
      </c>
      <c r="N1598" s="1816">
        <f>IFERROR((L1598/67)/(1/(I1598*24)/3.6),"")</f>
        <v>1.0995983935742975</v>
      </c>
      <c r="O1598" s="2402" t="s">
        <v>326</v>
      </c>
      <c r="P1598" s="1951">
        <f>IFERROR(VLOOKUP(F1598,[1]Trainingsarten!$A$9:$N$84,12,FALSE),"")</f>
        <v>182</v>
      </c>
      <c r="Q1598" s="1952" t="s">
        <v>14</v>
      </c>
      <c r="R1598" s="1953">
        <f>IFERROR(VLOOKUP(F1598,[1]Trainingsarten!$A$9:$N$84,14,FALSE),"")</f>
        <v>208</v>
      </c>
      <c r="S1598" s="1877">
        <f>IFERROR(L1598/J1598,"")</f>
        <v>1.6818181818181819</v>
      </c>
      <c r="T1598" s="1876">
        <f>T1597+(K1598-T1597)/7</f>
        <v>49.526245927793177</v>
      </c>
      <c r="U1598" s="1876">
        <f>U1597+(K1598-U1597)/42</f>
        <v>44.285151342385596</v>
      </c>
      <c r="V1598" s="1876">
        <f t="shared" si="139"/>
        <v>-5.7283513942905344</v>
      </c>
      <c r="W1598" s="1954">
        <f t="shared" si="131"/>
        <v>1.1183488014952609</v>
      </c>
    </row>
    <row r="1599" spans="2:23" ht="16" thickBot="1" x14ac:dyDescent="0.25">
      <c r="B1599" s="1956">
        <f>SUM(K1595:K1601)</f>
        <v>225</v>
      </c>
      <c r="C1599" s="1944">
        <v>44687</v>
      </c>
      <c r="D1599" s="1876"/>
      <c r="E1599" s="2189"/>
      <c r="F1599" s="2026"/>
      <c r="G1599" s="1945"/>
      <c r="H1599" s="1946" t="str">
        <f>IFERROR(VLOOKUP(F1599,[1]Trainingsarten!$A$9:$K$84,10,FALSE),"")</f>
        <v/>
      </c>
      <c r="I1599" s="1947" t="str">
        <f t="shared" si="118"/>
        <v/>
      </c>
      <c r="J1599" s="1948"/>
      <c r="K1599" s="1949" t="str">
        <f>IFERROR(VLOOKUP(F1599,[1]Trainingsarten!$A$9:$K$84,11,FALSE),"0")</f>
        <v>0</v>
      </c>
      <c r="L1599" s="1950"/>
      <c r="M1599" s="1948"/>
      <c r="N1599" s="1816" t="str">
        <f>IFERROR((L1599/67)/(1/(I1599*24)/3.6),"")</f>
        <v/>
      </c>
      <c r="O1599" s="2402"/>
      <c r="P1599" s="1951" t="str">
        <f>IFERROR(VLOOKUP(F1599,[1]Trainingsarten!$A$9:$N$84,12,FALSE),"")</f>
        <v/>
      </c>
      <c r="Q1599" s="1952" t="s">
        <v>14</v>
      </c>
      <c r="R1599" s="1953" t="str">
        <f>IFERROR(VLOOKUP(F1599,[1]Trainingsarten!$A$9:$N$84,14,FALSE),"")</f>
        <v/>
      </c>
      <c r="S1599" s="1877" t="str">
        <f>IFERROR(L1599/J1599,"")</f>
        <v/>
      </c>
      <c r="T1599" s="1876">
        <f>T1598+(K1599-T1598)/7</f>
        <v>42.451067938108437</v>
      </c>
      <c r="U1599" s="1876">
        <f>U1598+(K1599-U1598)/42</f>
        <v>43.230742977090699</v>
      </c>
      <c r="V1599" s="1876">
        <f t="shared" si="139"/>
        <v>-5.2410945854075806</v>
      </c>
      <c r="W1599" s="1954">
        <f t="shared" si="131"/>
        <v>0.98196480131291208</v>
      </c>
    </row>
    <row r="1600" spans="2:23" ht="15" x14ac:dyDescent="0.2">
      <c r="B1600" s="1957" t="s">
        <v>20</v>
      </c>
      <c r="C1600" s="1978">
        <v>44688</v>
      </c>
      <c r="D1600" s="50"/>
      <c r="E1600" s="2101"/>
      <c r="F1600" s="2026"/>
      <c r="G1600" s="1979"/>
      <c r="H1600" s="1980" t="str">
        <f>IFERROR(VLOOKUP(F1600,[1]Trainingsarten!$A$9:$K$84,10,FALSE),"")</f>
        <v/>
      </c>
      <c r="I1600" s="1981" t="str">
        <f t="shared" si="118"/>
        <v/>
      </c>
      <c r="J1600" s="506"/>
      <c r="K1600" s="1982" t="str">
        <f>IFERROR(VLOOKUP(F1600,[1]Trainingsarten!$A$9:$K$84,11,FALSE),"0")</f>
        <v>0</v>
      </c>
      <c r="L1600" s="1983"/>
      <c r="M1600" s="506"/>
      <c r="N1600" s="59" t="str">
        <f>IFERROR((L1600/67)/(1/(I1600*24)/3.6),"")</f>
        <v/>
      </c>
      <c r="O1600" s="2405"/>
      <c r="P1600" s="319" t="str">
        <f>IFERROR(VLOOKUP(F1600,[1]Trainingsarten!$A$9:$N$84,12,FALSE),"")</f>
        <v/>
      </c>
      <c r="Q1600" s="61" t="s">
        <v>14</v>
      </c>
      <c r="R1600" s="1984" t="str">
        <f>IFERROR(VLOOKUP(F1600,[1]Trainingsarten!$A$9:$N$84,14,FALSE),"")</f>
        <v/>
      </c>
      <c r="S1600" s="1898" t="str">
        <f>IFERROR(L1600/J1600,"")</f>
        <v/>
      </c>
      <c r="T1600" s="50">
        <f>T1599+(K1600-T1599)/7</f>
        <v>36.386629661235801</v>
      </c>
      <c r="U1600" s="50">
        <f>U1599+(K1600-U1599)/42</f>
        <v>42.201439572874257</v>
      </c>
      <c r="V1600" s="50">
        <f t="shared" si="139"/>
        <v>0.77967503898226198</v>
      </c>
      <c r="W1600" s="322">
        <f t="shared" si="131"/>
        <v>0.8622129962747519</v>
      </c>
    </row>
    <row r="1601" spans="2:23" ht="16" thickBot="1" x14ac:dyDescent="0.25">
      <c r="B1601" s="2018">
        <f t="shared" ref="B1601" si="142">AVERAGE(W1595:W1601)</f>
        <v>0.99848256974679883</v>
      </c>
      <c r="C1601" s="1968">
        <v>44689</v>
      </c>
      <c r="D1601" s="1818"/>
      <c r="E1601" s="2180"/>
      <c r="F1601" s="2027"/>
      <c r="G1601" s="1969"/>
      <c r="H1601" s="1970" t="str">
        <f>IFERROR(VLOOKUP(F1601,[1]Trainingsarten!$A$9:$K$84,10,FALSE),"")</f>
        <v/>
      </c>
      <c r="I1601" s="1971" t="str">
        <f t="shared" si="118"/>
        <v/>
      </c>
      <c r="J1601" s="1862"/>
      <c r="K1601" s="1972" t="str">
        <f>IFERROR(VLOOKUP(F1601,[1]Trainingsarten!$A$9:$K$84,11,FALSE),"0")</f>
        <v>0</v>
      </c>
      <c r="L1601" s="1973"/>
      <c r="M1601" s="1862"/>
      <c r="N1601" s="1826" t="str">
        <f>IFERROR((L1601/67)/(1/(I1601*24)/3.6),"")</f>
        <v/>
      </c>
      <c r="O1601" s="2404"/>
      <c r="P1601" s="1974" t="str">
        <f>IFERROR(VLOOKUP(F1601,[1]Trainingsarten!$A$9:$N$84,12,FALSE),"")</f>
        <v/>
      </c>
      <c r="Q1601" s="1975" t="s">
        <v>14</v>
      </c>
      <c r="R1601" s="1976" t="str">
        <f>IFERROR(VLOOKUP(F1601,[1]Trainingsarten!$A$9:$N$84,14,FALSE),"")</f>
        <v/>
      </c>
      <c r="S1601" s="1827" t="str">
        <f>IFERROR(L1601/J1601,"")</f>
        <v/>
      </c>
      <c r="T1601" s="1818">
        <f>T1600+(K1601-T1600)/7</f>
        <v>31.188539709630689</v>
      </c>
      <c r="U1601" s="1818">
        <f>U1600+(K1601-U1600)/42</f>
        <v>41.196643392567729</v>
      </c>
      <c r="V1601" s="1818">
        <f t="shared" si="139"/>
        <v>5.8148099116384557</v>
      </c>
      <c r="W1601" s="1977">
        <f t="shared" si="131"/>
        <v>0.75706506989978217</v>
      </c>
    </row>
    <row r="1602" spans="2:23" ht="16" thickBot="1" x14ac:dyDescent="0.25">
      <c r="B1602" s="1742">
        <f t="shared" ref="B1602" si="143">B1595+1</f>
        <v>19</v>
      </c>
      <c r="C1602" s="1935">
        <v>44690</v>
      </c>
      <c r="D1602" s="1744"/>
      <c r="E1602" s="2176"/>
      <c r="F1602" s="1985"/>
      <c r="G1602" s="1937"/>
      <c r="H1602" s="1938" t="str">
        <f>IFERROR(VLOOKUP(F1602,[1]Trainingsarten!$A$9:$K$84,10,FALSE),"")</f>
        <v/>
      </c>
      <c r="I1602" s="1939" t="str">
        <f t="shared" si="118"/>
        <v/>
      </c>
      <c r="J1602" s="1940"/>
      <c r="K1602" s="1941" t="str">
        <f>IFERROR(VLOOKUP(F1602,[1]Trainingsarten!$A$9:$K$84,11,FALSE),"0")</f>
        <v>0</v>
      </c>
      <c r="L1602" s="1942"/>
      <c r="M1602" s="1940"/>
      <c r="N1602" s="1753" t="str">
        <f>IFERROR((L1602/67)/(1/(I1602*24)/3.6),"")</f>
        <v/>
      </c>
      <c r="O1602" s="2401"/>
      <c r="P1602" s="1754" t="str">
        <f>IFERROR(VLOOKUP(F1602,[1]Trainingsarten!$A$9:$N$84,12,FALSE),"")</f>
        <v/>
      </c>
      <c r="Q1602" s="1755" t="s">
        <v>14</v>
      </c>
      <c r="R1602" s="1943" t="str">
        <f>IFERROR(VLOOKUP(F1602,[1]Trainingsarten!$A$9:$N$84,14,FALSE),"")</f>
        <v/>
      </c>
      <c r="S1602" s="1756" t="str">
        <f>IFERROR(L1602/J1602,"")</f>
        <v/>
      </c>
      <c r="T1602" s="1744">
        <f>T1601+(K1602-T1601)/7</f>
        <v>26.733034036826304</v>
      </c>
      <c r="U1602" s="1744">
        <f>U1601+(K1602-U1601)/42</f>
        <v>40.215770930839923</v>
      </c>
      <c r="V1602" s="1744">
        <f t="shared" si="139"/>
        <v>10.00810368293704</v>
      </c>
      <c r="W1602" s="1927">
        <f t="shared" si="131"/>
        <v>0.66474006137541852</v>
      </c>
    </row>
    <row r="1603" spans="2:23" ht="15" x14ac:dyDescent="0.2">
      <c r="B1603" s="1759" t="s">
        <v>19</v>
      </c>
      <c r="C1603" s="1944">
        <v>44691</v>
      </c>
      <c r="D1603" s="1876"/>
      <c r="E1603" s="2189"/>
      <c r="F1603" s="1986"/>
      <c r="G1603" s="1945"/>
      <c r="H1603" s="1946" t="str">
        <f>IFERROR(VLOOKUP(F1603,[1]Trainingsarten!$A$9:$K$84,10,FALSE),"")</f>
        <v/>
      </c>
      <c r="I1603" s="1947" t="str">
        <f t="shared" si="118"/>
        <v/>
      </c>
      <c r="J1603" s="1948"/>
      <c r="K1603" s="1949" t="str">
        <f>IFERROR(VLOOKUP(F1603,[1]Trainingsarten!$A$9:$K$84,11,FALSE),"0")</f>
        <v>0</v>
      </c>
      <c r="L1603" s="1950"/>
      <c r="M1603" s="1948"/>
      <c r="N1603" s="1816" t="str">
        <f>IFERROR((L1603/67)/(1/(I1603*24)/3.6),"")</f>
        <v/>
      </c>
      <c r="O1603" s="2402"/>
      <c r="P1603" s="1951" t="str">
        <f>IFERROR(VLOOKUP(F1603,[1]Trainingsarten!$A$9:$N$84,12,FALSE),"")</f>
        <v/>
      </c>
      <c r="Q1603" s="1952" t="s">
        <v>14</v>
      </c>
      <c r="R1603" s="1953" t="str">
        <f>IFERROR(VLOOKUP(F1603,[1]Trainingsarten!$A$9:$N$84,14,FALSE),"")</f>
        <v/>
      </c>
      <c r="S1603" s="1877" t="str">
        <f>IFERROR(L1603/J1603,"")</f>
        <v/>
      </c>
      <c r="T1603" s="1876">
        <f>T1602+(K1603-T1602)/7</f>
        <v>22.914029174422545</v>
      </c>
      <c r="U1603" s="1876">
        <f>U1602+(K1603-U1602)/42</f>
        <v>39.258252575343732</v>
      </c>
      <c r="V1603" s="1876">
        <f t="shared" si="139"/>
        <v>13.48273689401362</v>
      </c>
      <c r="W1603" s="1954">
        <f t="shared" si="131"/>
        <v>0.58367420023207484</v>
      </c>
    </row>
    <row r="1604" spans="2:23" ht="16" thickBot="1" x14ac:dyDescent="0.25">
      <c r="B1604" s="24">
        <f t="shared" ref="B1604" si="144">SUM(H1602:H1608)</f>
        <v>7.36</v>
      </c>
      <c r="C1604" s="1944">
        <v>44692</v>
      </c>
      <c r="D1604" s="1876"/>
      <c r="E1604" s="2189"/>
      <c r="F1604" s="1986"/>
      <c r="G1604" s="1945"/>
      <c r="H1604" s="1946" t="str">
        <f>IFERROR(VLOOKUP(F1604,[1]Trainingsarten!$A$9:$K$84,10,FALSE),"")</f>
        <v/>
      </c>
      <c r="I1604" s="1947" t="str">
        <f t="shared" si="118"/>
        <v/>
      </c>
      <c r="J1604" s="1948"/>
      <c r="K1604" s="1949" t="str">
        <f>IFERROR(VLOOKUP(F1604,[1]Trainingsarten!$A$9:$K$84,11,FALSE),"0")</f>
        <v>0</v>
      </c>
      <c r="L1604" s="1950"/>
      <c r="M1604" s="1948"/>
      <c r="N1604" s="1816" t="str">
        <f>IFERROR((L1604/67)/(1/(I1604*24)/3.6),"")</f>
        <v/>
      </c>
      <c r="O1604" s="2402"/>
      <c r="P1604" s="1951" t="str">
        <f>IFERROR(VLOOKUP(F1604,[1]Trainingsarten!$A$9:$N$84,12,FALSE),"")</f>
        <v/>
      </c>
      <c r="Q1604" s="1952" t="s">
        <v>14</v>
      </c>
      <c r="R1604" s="1953" t="str">
        <f>IFERROR(VLOOKUP(F1604,[1]Trainingsarten!$A$9:$N$84,14,FALSE),"")</f>
        <v/>
      </c>
      <c r="S1604" s="1877" t="str">
        <f>IFERROR(L1604/J1604,"")</f>
        <v/>
      </c>
      <c r="T1604" s="1876">
        <f>T1603+(K1604-T1603)/7</f>
        <v>19.640596435219326</v>
      </c>
      <c r="U1604" s="1876">
        <f>U1603+(K1604-U1603)/42</f>
        <v>38.323532275930788</v>
      </c>
      <c r="V1604" s="1876">
        <f t="shared" si="139"/>
        <v>16.344223400921187</v>
      </c>
      <c r="W1604" s="1954">
        <f t="shared" si="131"/>
        <v>0.51249441971596821</v>
      </c>
    </row>
    <row r="1605" spans="2:23" ht="15" x14ac:dyDescent="0.2">
      <c r="B1605" s="1955" t="s">
        <v>9</v>
      </c>
      <c r="C1605" s="1944">
        <v>44693</v>
      </c>
      <c r="D1605" s="1876"/>
      <c r="E1605" s="2189"/>
      <c r="F1605" s="1986"/>
      <c r="G1605" s="1945"/>
      <c r="H1605" s="1946" t="str">
        <f>IFERROR(VLOOKUP(F1605,[1]Trainingsarten!$A$9:$K$84,10,FALSE),"")</f>
        <v/>
      </c>
      <c r="I1605" s="1947" t="str">
        <f t="shared" si="118"/>
        <v/>
      </c>
      <c r="J1605" s="1948"/>
      <c r="K1605" s="1949" t="str">
        <f>IFERROR(VLOOKUP(F1605,[1]Trainingsarten!$A$9:$K$84,11,FALSE),"0")</f>
        <v>0</v>
      </c>
      <c r="L1605" s="1950"/>
      <c r="M1605" s="1948"/>
      <c r="N1605" s="1816" t="str">
        <f>IFERROR((L1605/67)/(1/(I1605*24)/3.6),"")</f>
        <v/>
      </c>
      <c r="O1605" s="2402"/>
      <c r="P1605" s="1951" t="str">
        <f>IFERROR(VLOOKUP(F1605,[1]Trainingsarten!$A$9:$N$84,12,FALSE),"")</f>
        <v/>
      </c>
      <c r="Q1605" s="1952" t="s">
        <v>14</v>
      </c>
      <c r="R1605" s="1953" t="str">
        <f>IFERROR(VLOOKUP(F1605,[1]Trainingsarten!$A$9:$N$84,14,FALSE),"")</f>
        <v/>
      </c>
      <c r="S1605" s="1877" t="str">
        <f>IFERROR(L1605/J1605,"")</f>
        <v/>
      </c>
      <c r="T1605" s="1876">
        <f>T1604+(K1605-T1604)/7</f>
        <v>16.834796944473709</v>
      </c>
      <c r="U1605" s="1876">
        <f>U1604+(K1605-U1604)/42</f>
        <v>37.411067221741959</v>
      </c>
      <c r="V1605" s="1876">
        <f t="shared" si="139"/>
        <v>18.682935840711462</v>
      </c>
      <c r="W1605" s="1954">
        <f t="shared" si="131"/>
        <v>0.44999510023841111</v>
      </c>
    </row>
    <row r="1606" spans="2:23" ht="16" thickBot="1" x14ac:dyDescent="0.25">
      <c r="B1606" s="1956">
        <f>SUM(K1602:K1608)</f>
        <v>47</v>
      </c>
      <c r="C1606" s="1944">
        <v>44694</v>
      </c>
      <c r="D1606" s="1876"/>
      <c r="E1606" s="2189"/>
      <c r="F1606" s="1986"/>
      <c r="G1606" s="1945"/>
      <c r="H1606" s="1946" t="str">
        <f>IFERROR(VLOOKUP(F1606,[1]Trainingsarten!$A$9:$K$84,10,FALSE),"")</f>
        <v/>
      </c>
      <c r="I1606" s="1947" t="str">
        <f t="shared" si="118"/>
        <v/>
      </c>
      <c r="J1606" s="1948"/>
      <c r="K1606" s="1949" t="str">
        <f>IFERROR(VLOOKUP(F1606,[1]Trainingsarten!$A$9:$K$84,11,FALSE),"0")</f>
        <v>0</v>
      </c>
      <c r="L1606" s="1950"/>
      <c r="M1606" s="1948"/>
      <c r="N1606" s="1816" t="str">
        <f>IFERROR((L1606/67)/(1/(I1606*24)/3.6),"")</f>
        <v/>
      </c>
      <c r="O1606" s="2402"/>
      <c r="P1606" s="1951" t="str">
        <f>IFERROR(VLOOKUP(F1606,[1]Trainingsarten!$A$9:$N$84,12,FALSE),"")</f>
        <v/>
      </c>
      <c r="Q1606" s="1952" t="s">
        <v>14</v>
      </c>
      <c r="R1606" s="1953" t="str">
        <f>IFERROR(VLOOKUP(F1606,[1]Trainingsarten!$A$9:$N$84,14,FALSE),"")</f>
        <v/>
      </c>
      <c r="S1606" s="1877" t="str">
        <f>IFERROR(L1606/J1606,"")</f>
        <v/>
      </c>
      <c r="T1606" s="1876">
        <f>T1605+(K1606-T1605)/7</f>
        <v>14.429825952406036</v>
      </c>
      <c r="U1606" s="1876">
        <f>U1605+(K1606-U1605)/42</f>
        <v>36.520327525986197</v>
      </c>
      <c r="V1606" s="1876">
        <f t="shared" si="139"/>
        <v>20.57627027726825</v>
      </c>
      <c r="W1606" s="1954">
        <f t="shared" si="131"/>
        <v>0.39511764898982438</v>
      </c>
    </row>
    <row r="1607" spans="2:23" ht="15" x14ac:dyDescent="0.2">
      <c r="B1607" s="1957" t="s">
        <v>20</v>
      </c>
      <c r="C1607" s="1978">
        <v>44695</v>
      </c>
      <c r="D1607" s="50"/>
      <c r="E1607" s="2101"/>
      <c r="F1607" s="1986"/>
      <c r="G1607" s="1979"/>
      <c r="H1607" s="1980" t="str">
        <f>IFERROR(VLOOKUP(F1607,[1]Trainingsarten!$A$9:$K$84,10,FALSE),"")</f>
        <v/>
      </c>
      <c r="I1607" s="1981" t="str">
        <f t="shared" si="118"/>
        <v/>
      </c>
      <c r="J1607" s="506"/>
      <c r="K1607" s="1982" t="str">
        <f>IFERROR(VLOOKUP(F1607,[1]Trainingsarten!$A$9:$K$84,11,FALSE),"0")</f>
        <v>0</v>
      </c>
      <c r="L1607" s="1983"/>
      <c r="M1607" s="506"/>
      <c r="N1607" s="59" t="str">
        <f>IFERROR((L1607/67)/(1/(I1607*24)/3.6),"")</f>
        <v/>
      </c>
      <c r="O1607" s="2405"/>
      <c r="P1607" s="319" t="str">
        <f>IFERROR(VLOOKUP(F1607,[1]Trainingsarten!$A$9:$N$84,12,FALSE),"")</f>
        <v/>
      </c>
      <c r="Q1607" s="61" t="s">
        <v>14</v>
      </c>
      <c r="R1607" s="1984" t="str">
        <f>IFERROR(VLOOKUP(F1607,[1]Trainingsarten!$A$9:$N$84,14,FALSE),"")</f>
        <v/>
      </c>
      <c r="S1607" s="1898" t="str">
        <f>IFERROR(L1607/J1607,"")</f>
        <v/>
      </c>
      <c r="T1607" s="50">
        <f>T1606+(K1607-T1606)/7</f>
        <v>12.36842224491946</v>
      </c>
      <c r="U1607" s="50">
        <f>U1606+(K1607-U1606)/42</f>
        <v>35.650795918224624</v>
      </c>
      <c r="V1607" s="50">
        <f t="shared" si="139"/>
        <v>22.090501573580163</v>
      </c>
      <c r="W1607" s="322">
        <f t="shared" si="131"/>
        <v>0.34693256984472381</v>
      </c>
    </row>
    <row r="1608" spans="2:23" ht="16" thickBot="1" x14ac:dyDescent="0.25">
      <c r="B1608" s="2018">
        <f t="shared" ref="B1608" si="145">AVERAGE(W1602:W1608)</f>
        <v>0.4907151164369617</v>
      </c>
      <c r="C1608" s="1968">
        <v>44696</v>
      </c>
      <c r="D1608" s="1818">
        <v>73</v>
      </c>
      <c r="E1608" s="2180" t="s">
        <v>33</v>
      </c>
      <c r="F1608" s="1902" t="s">
        <v>316</v>
      </c>
      <c r="G1608" s="1969">
        <v>2.883101851851852E-2</v>
      </c>
      <c r="H1608" s="1970">
        <v>7.36</v>
      </c>
      <c r="I1608" s="1971">
        <f t="shared" si="118"/>
        <v>3.9172579508856683E-3</v>
      </c>
      <c r="J1608" s="1862">
        <v>142</v>
      </c>
      <c r="K1608" s="1972">
        <v>47</v>
      </c>
      <c r="L1608" s="1973">
        <v>220</v>
      </c>
      <c r="M1608" s="1862">
        <v>24</v>
      </c>
      <c r="N1608" s="1826">
        <f>IFERROR((L1608/67)/(1/(I1608*24)/3.6),"")</f>
        <v>1.111331927319922</v>
      </c>
      <c r="O1608" s="2404" t="s">
        <v>327</v>
      </c>
      <c r="P1608" s="1974">
        <f>IFERROR(VLOOKUP(F1608,[1]Trainingsarten!$A$9:$N$84,12,FALSE),"")</f>
        <v>209</v>
      </c>
      <c r="Q1608" s="1975" t="s">
        <v>14</v>
      </c>
      <c r="R1608" s="1976">
        <f>IFERROR(VLOOKUP(F1608,[1]Trainingsarten!$A$9:$N$84,14,FALSE),"")</f>
        <v>228.8</v>
      </c>
      <c r="S1608" s="1827">
        <f>IFERROR(L1608/J1608,"")</f>
        <v>1.5492957746478873</v>
      </c>
      <c r="T1608" s="1818">
        <f>T1607+(K1608-T1607)/7</f>
        <v>17.315790495645253</v>
      </c>
      <c r="U1608" s="1818">
        <f>U1607+(K1608-U1607)/42</f>
        <v>35.921015063028797</v>
      </c>
      <c r="V1608" s="1818">
        <f t="shared" si="139"/>
        <v>23.282373673305166</v>
      </c>
      <c r="W1608" s="1977">
        <f t="shared" si="131"/>
        <v>0.4820518146623114</v>
      </c>
    </row>
    <row r="1609" spans="2:23" ht="16" thickBot="1" x14ac:dyDescent="0.25">
      <c r="B1609" s="1742">
        <f t="shared" ref="B1609" si="146">B1602+1</f>
        <v>20</v>
      </c>
      <c r="C1609" s="1935">
        <v>44697</v>
      </c>
      <c r="D1609" s="1744"/>
      <c r="E1609" s="2176"/>
      <c r="F1609" s="1985"/>
      <c r="G1609" s="1937"/>
      <c r="H1609" s="1938" t="str">
        <f>IFERROR(VLOOKUP(F1609,[1]Trainingsarten!$A$9:$K$84,10,FALSE),"")</f>
        <v/>
      </c>
      <c r="I1609" s="1939" t="str">
        <f t="shared" si="118"/>
        <v/>
      </c>
      <c r="J1609" s="1940"/>
      <c r="K1609" s="1941" t="str">
        <f>IFERROR(VLOOKUP(F1609,[1]Trainingsarten!$A$9:$K$84,11,FALSE),"0")</f>
        <v>0</v>
      </c>
      <c r="L1609" s="1942"/>
      <c r="M1609" s="1940"/>
      <c r="N1609" s="1753" t="str">
        <f>IFERROR((L1609/67)/(1/(I1609*24)/3.6),"")</f>
        <v/>
      </c>
      <c r="O1609" s="2401"/>
      <c r="P1609" s="1754" t="str">
        <f>IFERROR(VLOOKUP(F1609,[1]Trainingsarten!$A$9:$N$84,12,FALSE),"")</f>
        <v/>
      </c>
      <c r="Q1609" s="1755" t="s">
        <v>14</v>
      </c>
      <c r="R1609" s="1943" t="str">
        <f>IFERROR(VLOOKUP(F1609,[1]Trainingsarten!$A$9:$N$84,14,FALSE),"")</f>
        <v/>
      </c>
      <c r="S1609" s="1756" t="str">
        <f>IFERROR(L1609/J1609,"")</f>
        <v/>
      </c>
      <c r="T1609" s="1744">
        <f>T1608+(K1609-T1608)/7</f>
        <v>14.842106139124503</v>
      </c>
      <c r="U1609" s="1744">
        <f>U1608+(K1609-U1608)/42</f>
        <v>35.065752799623347</v>
      </c>
      <c r="V1609" s="1744">
        <f t="shared" si="139"/>
        <v>18.605224567383544</v>
      </c>
      <c r="W1609" s="1927">
        <f t="shared" si="131"/>
        <v>0.42326500799617589</v>
      </c>
    </row>
    <row r="1610" spans="2:23" ht="15" x14ac:dyDescent="0.2">
      <c r="B1610" s="1759" t="s">
        <v>19</v>
      </c>
      <c r="C1610" s="1944">
        <v>44698</v>
      </c>
      <c r="D1610" s="1876">
        <v>74</v>
      </c>
      <c r="E1610" s="2189" t="s">
        <v>33</v>
      </c>
      <c r="F1610" s="1986" t="s">
        <v>316</v>
      </c>
      <c r="G1610" s="1945">
        <v>3.3206018518518517E-2</v>
      </c>
      <c r="H1610" s="1946">
        <v>8.66</v>
      </c>
      <c r="I1610" s="1947">
        <f t="shared" si="118"/>
        <v>3.8344132238474038E-3</v>
      </c>
      <c r="J1610" s="1948">
        <v>139</v>
      </c>
      <c r="K1610" s="1949">
        <v>55</v>
      </c>
      <c r="L1610" s="1950">
        <v>222</v>
      </c>
      <c r="M1610" s="1948">
        <v>23</v>
      </c>
      <c r="N1610" s="1816">
        <f>IFERROR((L1610/67)/(1/(I1610*24)/3.6),"")</f>
        <v>1.0977181069249595</v>
      </c>
      <c r="O1610" s="2402" t="s">
        <v>327</v>
      </c>
      <c r="P1610" s="1951">
        <f>IFERROR(VLOOKUP(F1610,[1]Trainingsarten!$A$9:$N$84,12,FALSE),"")</f>
        <v>209</v>
      </c>
      <c r="Q1610" s="1952" t="s">
        <v>14</v>
      </c>
      <c r="R1610" s="1953">
        <f>IFERROR(VLOOKUP(F1610,[1]Trainingsarten!$A$9:$N$84,14,FALSE),"")</f>
        <v>228.8</v>
      </c>
      <c r="S1610" s="1877">
        <f>IFERROR(L1610/J1610,"")</f>
        <v>1.5971223021582734</v>
      </c>
      <c r="T1610" s="1876">
        <f>T1609+(K1610-T1609)/7</f>
        <v>20.578948119249574</v>
      </c>
      <c r="U1610" s="1876">
        <f>U1609+(K1610-U1609)/42</f>
        <v>35.540377732965645</v>
      </c>
      <c r="V1610" s="1876">
        <f t="shared" si="139"/>
        <v>20.223646660498844</v>
      </c>
      <c r="W1610" s="1954">
        <f t="shared" si="131"/>
        <v>0.57903009005336126</v>
      </c>
    </row>
    <row r="1611" spans="2:23" ht="16" thickBot="1" x14ac:dyDescent="0.25">
      <c r="B1611" s="24">
        <f t="shared" ref="B1611" si="147">SUM(H1609:H1615)</f>
        <v>25.47</v>
      </c>
      <c r="C1611" s="1944">
        <v>44699</v>
      </c>
      <c r="D1611" s="1876"/>
      <c r="E1611" s="2189"/>
      <c r="F1611" s="1986"/>
      <c r="G1611" s="1945"/>
      <c r="H1611" s="1946" t="str">
        <f>IFERROR(VLOOKUP(F1611,[1]Trainingsarten!$A$9:$K$84,10,FALSE),"")</f>
        <v/>
      </c>
      <c r="I1611" s="1947" t="str">
        <f t="shared" si="118"/>
        <v/>
      </c>
      <c r="J1611" s="1948"/>
      <c r="K1611" s="1949" t="str">
        <f>IFERROR(VLOOKUP(F1611,[1]Trainingsarten!$A$9:$K$84,11,FALSE),"0")</f>
        <v>0</v>
      </c>
      <c r="L1611" s="1950"/>
      <c r="M1611" s="1948"/>
      <c r="N1611" s="1816" t="str">
        <f>IFERROR((L1611/67)/(1/(I1611*24)/3.6),"")</f>
        <v/>
      </c>
      <c r="O1611" s="2402"/>
      <c r="P1611" s="1951" t="str">
        <f>IFERROR(VLOOKUP(F1611,[1]Trainingsarten!$A$9:$N$84,12,FALSE),"")</f>
        <v/>
      </c>
      <c r="Q1611" s="1952" t="s">
        <v>14</v>
      </c>
      <c r="R1611" s="1953" t="str">
        <f>IFERROR(VLOOKUP(F1611,[1]Trainingsarten!$A$9:$N$84,14,FALSE),"")</f>
        <v/>
      </c>
      <c r="S1611" s="1877" t="str">
        <f>IFERROR(L1611/J1611,"")</f>
        <v/>
      </c>
      <c r="T1611" s="1876">
        <f>T1610+(K1611-T1610)/7</f>
        <v>17.639098387928208</v>
      </c>
      <c r="U1611" s="1876">
        <f>U1610+(K1611-U1610)/42</f>
        <v>34.694178263133132</v>
      </c>
      <c r="V1611" s="1876">
        <f t="shared" si="139"/>
        <v>14.961429613716071</v>
      </c>
      <c r="W1611" s="1954">
        <f t="shared" si="131"/>
        <v>0.50841666443709777</v>
      </c>
    </row>
    <row r="1612" spans="2:23" ht="15" x14ac:dyDescent="0.2">
      <c r="B1612" s="1955" t="s">
        <v>9</v>
      </c>
      <c r="C1612" s="1944">
        <v>44700</v>
      </c>
      <c r="D1612" s="1876">
        <v>75</v>
      </c>
      <c r="E1612" s="2189" t="s">
        <v>33</v>
      </c>
      <c r="F1612" s="1986" t="s">
        <v>316</v>
      </c>
      <c r="G1612" s="1945">
        <v>3.2048611111111111E-2</v>
      </c>
      <c r="H1612" s="1946">
        <v>8.3800000000000008</v>
      </c>
      <c r="I1612" s="1947">
        <f t="shared" ref="I1612:I1675" si="148">IFERROR(G1612/H1612,"")</f>
        <v>3.8244166003712538E-3</v>
      </c>
      <c r="J1612" s="1948">
        <v>139</v>
      </c>
      <c r="K1612" s="1949">
        <v>54</v>
      </c>
      <c r="L1612" s="1950">
        <v>224</v>
      </c>
      <c r="M1612" s="1948">
        <v>21</v>
      </c>
      <c r="N1612" s="1816">
        <f>IFERROR((L1612/67)/(1/(I1612*24)/3.6),"")</f>
        <v>1.1047198375663447</v>
      </c>
      <c r="O1612" s="2402" t="s">
        <v>326</v>
      </c>
      <c r="P1612" s="1951">
        <f>IFERROR(VLOOKUP(F1612,[1]Trainingsarten!$A$9:$N$84,12,FALSE),"")</f>
        <v>209</v>
      </c>
      <c r="Q1612" s="1952" t="s">
        <v>14</v>
      </c>
      <c r="R1612" s="1953">
        <f>IFERROR(VLOOKUP(F1612,[1]Trainingsarten!$A$9:$N$84,14,FALSE),"")</f>
        <v>228.8</v>
      </c>
      <c r="S1612" s="1877">
        <f>IFERROR(L1612/J1612,"")</f>
        <v>1.6115107913669064</v>
      </c>
      <c r="T1612" s="1876">
        <f>T1611+(K1612-T1611)/7</f>
        <v>22.833512903938463</v>
      </c>
      <c r="U1612" s="1876">
        <f>U1611+(K1612-U1611)/42</f>
        <v>35.153840685439484</v>
      </c>
      <c r="V1612" s="1876">
        <f t="shared" si="139"/>
        <v>17.055079875204925</v>
      </c>
      <c r="W1612" s="1954">
        <f t="shared" si="131"/>
        <v>0.64953110268250069</v>
      </c>
    </row>
    <row r="1613" spans="2:23" ht="16" thickBot="1" x14ac:dyDescent="0.25">
      <c r="B1613" s="1956">
        <f>SUM(K1609:K1615)</f>
        <v>163</v>
      </c>
      <c r="C1613" s="1944">
        <v>44701</v>
      </c>
      <c r="D1613" s="1876"/>
      <c r="E1613" s="2189"/>
      <c r="F1613" s="1986"/>
      <c r="G1613" s="1945"/>
      <c r="H1613" s="1946" t="str">
        <f>IFERROR(VLOOKUP(F1613,[1]Trainingsarten!$A$9:$K$84,10,FALSE),"")</f>
        <v/>
      </c>
      <c r="I1613" s="1947" t="str">
        <f t="shared" si="148"/>
        <v/>
      </c>
      <c r="J1613" s="1948"/>
      <c r="K1613" s="1949" t="str">
        <f>IFERROR(VLOOKUP(F1613,[1]Trainingsarten!$A$9:$K$84,11,FALSE),"0")</f>
        <v>0</v>
      </c>
      <c r="L1613" s="1950"/>
      <c r="M1613" s="1948"/>
      <c r="N1613" s="1816" t="str">
        <f>IFERROR((L1613/67)/(1/(I1613*24)/3.6),"")</f>
        <v/>
      </c>
      <c r="O1613" s="2402"/>
      <c r="P1613" s="1951" t="str">
        <f>IFERROR(VLOOKUP(F1613,[1]Trainingsarten!$A$9:$N$84,12,FALSE),"")</f>
        <v/>
      </c>
      <c r="Q1613" s="1952" t="s">
        <v>14</v>
      </c>
      <c r="R1613" s="1953" t="str">
        <f>IFERROR(VLOOKUP(F1613,[1]Trainingsarten!$A$9:$N$84,14,FALSE),"")</f>
        <v/>
      </c>
      <c r="S1613" s="1877" t="str">
        <f>IFERROR(L1613/J1613,"")</f>
        <v/>
      </c>
      <c r="T1613" s="1876">
        <f>T1612+(K1613-T1612)/7</f>
        <v>19.571582489090112</v>
      </c>
      <c r="U1613" s="1876">
        <f>U1612+(K1613-U1612)/42</f>
        <v>34.316844478643304</v>
      </c>
      <c r="V1613" s="1876">
        <f t="shared" si="139"/>
        <v>12.320327781501021</v>
      </c>
      <c r="W1613" s="1954">
        <f t="shared" si="131"/>
        <v>0.57031999259926891</v>
      </c>
    </row>
    <row r="1614" spans="2:23" ht="15" x14ac:dyDescent="0.2">
      <c r="B1614" s="1957" t="s">
        <v>20</v>
      </c>
      <c r="C1614" s="1978">
        <v>44702</v>
      </c>
      <c r="D1614" s="50">
        <v>76</v>
      </c>
      <c r="E1614" s="2101" t="s">
        <v>33</v>
      </c>
      <c r="F1614" s="2029" t="s">
        <v>316</v>
      </c>
      <c r="G1614" s="1979">
        <v>3.2476851851851847E-2</v>
      </c>
      <c r="H1614" s="1946">
        <v>8.43</v>
      </c>
      <c r="I1614" s="1947">
        <f t="shared" si="148"/>
        <v>3.8525328412635645E-3</v>
      </c>
      <c r="J1614" s="506">
        <v>143</v>
      </c>
      <c r="K1614" s="1949">
        <v>54</v>
      </c>
      <c r="L1614" s="1983">
        <v>222</v>
      </c>
      <c r="M1614" s="506">
        <v>23</v>
      </c>
      <c r="N1614" s="59">
        <f>IFERROR((L1614/67)/(1/(I1614*24)/3.6),"")</f>
        <v>1.1029054018165401</v>
      </c>
      <c r="O1614" s="2405" t="s">
        <v>327</v>
      </c>
      <c r="P1614" s="319" t="str">
        <f>IFERROR(VLOOKUP(F1615,[1]Trainingsarten!$A$9:$N$84,12,FALSE),"")</f>
        <v/>
      </c>
      <c r="Q1614" s="61" t="s">
        <v>14</v>
      </c>
      <c r="R1614" s="1984" t="str">
        <f>IFERROR(VLOOKUP(F1615,[1]Trainingsarten!$A$9:$N$84,14,FALSE),"")</f>
        <v/>
      </c>
      <c r="S1614" s="1898">
        <f>IFERROR(L1614/J1614,"")</f>
        <v>1.5524475524475525</v>
      </c>
      <c r="T1614" s="50">
        <f>T1613+(K1614-T1613)/7</f>
        <v>24.489927847791524</v>
      </c>
      <c r="U1614" s="50">
        <f>U1613+(K1614-U1613)/42</f>
        <v>34.785491038675609</v>
      </c>
      <c r="V1614" s="50">
        <f t="shared" si="139"/>
        <v>14.745261989553192</v>
      </c>
      <c r="W1614" s="322">
        <f t="shared" si="131"/>
        <v>0.70402708475676967</v>
      </c>
    </row>
    <row r="1615" spans="2:23" ht="16" thickBot="1" x14ac:dyDescent="0.25">
      <c r="B1615" s="2018">
        <f t="shared" ref="B1615" si="149">AVERAGE(W1609:W1615)</f>
        <v>0.57896572367517718</v>
      </c>
      <c r="C1615" s="1968">
        <v>44703</v>
      </c>
      <c r="D1615" s="1818"/>
      <c r="E1615" s="2180"/>
      <c r="F1615" s="1986"/>
      <c r="G1615" s="1969"/>
      <c r="H1615" s="1946"/>
      <c r="I1615" s="1947" t="str">
        <f t="shared" si="148"/>
        <v/>
      </c>
      <c r="J1615" s="1862"/>
      <c r="K1615" s="1949" t="str">
        <f>IFERROR(VLOOKUP(F1615,[1]Trainingsarten!$A$9:$K$84,11,FALSE),"0")</f>
        <v>0</v>
      </c>
      <c r="L1615" s="1973"/>
      <c r="M1615" s="1862"/>
      <c r="N1615" s="1826" t="str">
        <f>IFERROR((L1615/67)/(1/(I1615*24)/3.6),"")</f>
        <v/>
      </c>
      <c r="O1615" s="2404"/>
      <c r="P1615" s="1974" t="str">
        <f>IFERROR(VLOOKUP(#REF!,[1]Trainingsarten!$A$9:$N$84,12,FALSE),"")</f>
        <v/>
      </c>
      <c r="Q1615" s="1975" t="s">
        <v>14</v>
      </c>
      <c r="R1615" s="1976" t="str">
        <f>IFERROR(VLOOKUP(#REF!,[1]Trainingsarten!$A$9:$N$84,14,FALSE),"")</f>
        <v/>
      </c>
      <c r="S1615" s="1827" t="str">
        <f>IFERROR(L1615/J1615,"")</f>
        <v/>
      </c>
      <c r="T1615" s="1818">
        <f>T1614+(K1615-T1614)/7</f>
        <v>20.99136672667845</v>
      </c>
      <c r="U1615" s="1818">
        <f>U1614+(K1615-U1614)/42</f>
        <v>33.957265061564286</v>
      </c>
      <c r="V1615" s="1818">
        <f t="shared" si="139"/>
        <v>10.295563190884085</v>
      </c>
      <c r="W1615" s="1977">
        <f t="shared" si="131"/>
        <v>0.61817012320106601</v>
      </c>
    </row>
    <row r="1616" spans="2:23" ht="16" thickBot="1" x14ac:dyDescent="0.25">
      <c r="B1616" s="1742">
        <f t="shared" ref="B1616" si="150">B1609+1</f>
        <v>21</v>
      </c>
      <c r="C1616" s="1935">
        <v>44704</v>
      </c>
      <c r="D1616" s="1744">
        <v>77</v>
      </c>
      <c r="E1616" s="2176" t="s">
        <v>33</v>
      </c>
      <c r="F1616" s="1988" t="s">
        <v>316</v>
      </c>
      <c r="G1616" s="1937">
        <v>3.4247685185185187E-2</v>
      </c>
      <c r="H1616" s="1938">
        <v>8.7899999999999991</v>
      </c>
      <c r="I1616" s="1939">
        <f t="shared" si="148"/>
        <v>3.8962099186786335E-3</v>
      </c>
      <c r="J1616" s="1940">
        <v>141</v>
      </c>
      <c r="K1616" s="1941">
        <v>55</v>
      </c>
      <c r="L1616" s="1942">
        <v>219</v>
      </c>
      <c r="M1616" s="1940">
        <v>39</v>
      </c>
      <c r="N1616" s="1753">
        <f>IFERROR((L1616/67)/(1/(I1616*24)/3.6),"")</f>
        <v>1.1003362029443229</v>
      </c>
      <c r="O1616" s="2401" t="s">
        <v>327</v>
      </c>
      <c r="P1616" s="1754">
        <f>IFERROR(VLOOKUP(F1616,[1]Trainingsarten!$A$9:$N$84,12,FALSE),"")</f>
        <v>209</v>
      </c>
      <c r="Q1616" s="1755" t="s">
        <v>14</v>
      </c>
      <c r="R1616" s="1943">
        <f>IFERROR(VLOOKUP(F1616,[1]Trainingsarten!$A$9:$N$84,14,FALSE),"")</f>
        <v>228.8</v>
      </c>
      <c r="S1616" s="1756">
        <f>IFERROR(L1616/J1616,"")</f>
        <v>1.553191489361702</v>
      </c>
      <c r="T1616" s="1744">
        <f>T1615+(K1616-T1615)/7</f>
        <v>25.849742908581529</v>
      </c>
      <c r="U1616" s="1744">
        <f>U1615+(K1616-U1615)/42</f>
        <v>34.458282560098468</v>
      </c>
      <c r="V1616" s="1744">
        <f t="shared" si="139"/>
        <v>12.965898334885836</v>
      </c>
      <c r="W1616" s="1927">
        <f t="shared" si="131"/>
        <v>0.75017502289898397</v>
      </c>
    </row>
    <row r="1617" spans="2:23" ht="15" x14ac:dyDescent="0.2">
      <c r="B1617" s="1759" t="s">
        <v>19</v>
      </c>
      <c r="C1617" s="1944">
        <v>44705</v>
      </c>
      <c r="D1617" s="1876"/>
      <c r="E1617" s="2189"/>
      <c r="F1617" s="1986"/>
      <c r="G1617" s="1945"/>
      <c r="H1617" s="1946" t="str">
        <f>IFERROR(VLOOKUP(F1617,[1]Trainingsarten!$A$9:$K$84,10,FALSE),"")</f>
        <v/>
      </c>
      <c r="I1617" s="1947" t="str">
        <f t="shared" si="148"/>
        <v/>
      </c>
      <c r="J1617" s="1948"/>
      <c r="K1617" s="1949" t="str">
        <f>IFERROR(VLOOKUP(F1617,[1]Trainingsarten!$A$9:$K$84,11,FALSE),"0")</f>
        <v>0</v>
      </c>
      <c r="L1617" s="1950"/>
      <c r="M1617" s="1948"/>
      <c r="N1617" s="1816" t="str">
        <f>IFERROR((L1617/67)/(1/(I1617*24)/3.6),"")</f>
        <v/>
      </c>
      <c r="O1617" s="2402"/>
      <c r="P1617" s="1951" t="str">
        <f>IFERROR(VLOOKUP(F1617,[1]Trainingsarten!$A$9:$N$84,12,FALSE),"")</f>
        <v/>
      </c>
      <c r="Q1617" s="1952" t="s">
        <v>14</v>
      </c>
      <c r="R1617" s="1953" t="str">
        <f>IFERROR(VLOOKUP(F1617,[1]Trainingsarten!$A$9:$N$84,14,FALSE),"")</f>
        <v/>
      </c>
      <c r="S1617" s="1877" t="str">
        <f>IFERROR(L1617/J1617,"")</f>
        <v/>
      </c>
      <c r="T1617" s="1876">
        <f>T1616+(K1617-T1616)/7</f>
        <v>22.156922493069882</v>
      </c>
      <c r="U1617" s="1876">
        <f>U1616+(K1617-U1616)/42</f>
        <v>33.637847261048506</v>
      </c>
      <c r="V1617" s="1876">
        <f t="shared" si="139"/>
        <v>8.6085396515169386</v>
      </c>
      <c r="W1617" s="1954">
        <f t="shared" si="131"/>
        <v>0.65869026400886399</v>
      </c>
    </row>
    <row r="1618" spans="2:23" ht="16" thickBot="1" x14ac:dyDescent="0.25">
      <c r="B1618" s="24">
        <f t="shared" ref="B1618" si="151">SUM(H1616:H1622)</f>
        <v>38.35</v>
      </c>
      <c r="C1618" s="1944">
        <v>44706</v>
      </c>
      <c r="D1618" s="1876">
        <v>78</v>
      </c>
      <c r="E1618" s="2189" t="s">
        <v>33</v>
      </c>
      <c r="F1618" s="2026" t="s">
        <v>276</v>
      </c>
      <c r="G1618" s="1945">
        <v>3.8391203703703698E-2</v>
      </c>
      <c r="H1618" s="1946">
        <v>10.43</v>
      </c>
      <c r="I1618" s="1947">
        <f t="shared" si="148"/>
        <v>3.6808440751393769E-3</v>
      </c>
      <c r="J1618" s="1948">
        <v>141</v>
      </c>
      <c r="K1618" s="1949">
        <v>68</v>
      </c>
      <c r="L1618" s="1950">
        <v>229</v>
      </c>
      <c r="M1618" s="1948">
        <v>34</v>
      </c>
      <c r="N1618" s="1816">
        <f>IFERROR((L1618/67)/(1/(I1618*24)/3.6),"")</f>
        <v>1.0869807243742933</v>
      </c>
      <c r="O1618" s="2402" t="s">
        <v>295</v>
      </c>
      <c r="P1618" s="1951">
        <f>IFERROR(VLOOKUP(F1618,[1]Trainingsarten!$A$9:$N$84,12,FALSE),"")</f>
        <v>209</v>
      </c>
      <c r="Q1618" s="1952" t="s">
        <v>14</v>
      </c>
      <c r="R1618" s="1953">
        <f>IFERROR(VLOOKUP(F1618,[1]Trainingsarten!$A$9:$N$84,14,FALSE),"")</f>
        <v>228.8</v>
      </c>
      <c r="S1618" s="1877">
        <f>IFERROR(L1618/J1618,"")</f>
        <v>1.624113475177305</v>
      </c>
      <c r="T1618" s="1876">
        <f>T1617+(K1618-T1617)/7</f>
        <v>28.705933565488468</v>
      </c>
      <c r="U1618" s="1876">
        <f>U1617+(K1618-U1617)/42</f>
        <v>34.455993754833067</v>
      </c>
      <c r="V1618" s="1876">
        <f t="shared" si="139"/>
        <v>11.480924767978625</v>
      </c>
      <c r="W1618" s="1954">
        <f t="shared" si="131"/>
        <v>0.83311872441531165</v>
      </c>
    </row>
    <row r="1619" spans="2:23" ht="15" x14ac:dyDescent="0.2">
      <c r="B1619" s="1955" t="s">
        <v>9</v>
      </c>
      <c r="C1619" s="1944">
        <v>44707</v>
      </c>
      <c r="D1619" s="1876"/>
      <c r="E1619" s="2189"/>
      <c r="F1619" s="2026"/>
      <c r="G1619" s="1945"/>
      <c r="H1619" s="1946" t="str">
        <f>IFERROR(VLOOKUP(F1619,[1]Trainingsarten!$A$9:$K$84,10,FALSE),"")</f>
        <v/>
      </c>
      <c r="I1619" s="1947" t="str">
        <f t="shared" si="148"/>
        <v/>
      </c>
      <c r="J1619" s="1948"/>
      <c r="K1619" s="1949" t="str">
        <f>IFERROR(VLOOKUP(F1619,[1]Trainingsarten!$A$9:$K$84,11,FALSE),"0")</f>
        <v>0</v>
      </c>
      <c r="L1619" s="1950"/>
      <c r="M1619" s="1948"/>
      <c r="N1619" s="1816" t="str">
        <f>IFERROR((L1619/67)/(1/(I1619*24)/3.6),"")</f>
        <v/>
      </c>
      <c r="O1619" s="2402"/>
      <c r="P1619" s="1951" t="str">
        <f>IFERROR(VLOOKUP(F1619,[1]Trainingsarten!$A$9:$N$84,12,FALSE),"")</f>
        <v/>
      </c>
      <c r="Q1619" s="1952" t="s">
        <v>14</v>
      </c>
      <c r="R1619" s="1953" t="str">
        <f>IFERROR(VLOOKUP(F1619,[1]Trainingsarten!$A$9:$N$84,14,FALSE),"")</f>
        <v/>
      </c>
      <c r="S1619" s="1877" t="str">
        <f>IFERROR(L1619/J1619,"")</f>
        <v/>
      </c>
      <c r="T1619" s="1876">
        <f>T1618+(K1619-T1618)/7</f>
        <v>24.605085913275829</v>
      </c>
      <c r="U1619" s="1876">
        <f>U1618+(K1619-U1618)/42</f>
        <v>33.635612951146562</v>
      </c>
      <c r="V1619" s="1876">
        <f t="shared" si="139"/>
        <v>5.7500601893445982</v>
      </c>
      <c r="W1619" s="1954">
        <f t="shared" si="131"/>
        <v>0.73151887997442</v>
      </c>
    </row>
    <row r="1620" spans="2:23" ht="16" thickBot="1" x14ac:dyDescent="0.25">
      <c r="B1620" s="1956">
        <f>SUM(K1616:K1622)</f>
        <v>246</v>
      </c>
      <c r="C1620" s="1944">
        <v>44708</v>
      </c>
      <c r="D1620" s="1876">
        <v>79</v>
      </c>
      <c r="E1620" s="2189" t="s">
        <v>33</v>
      </c>
      <c r="F1620" s="2026" t="s">
        <v>292</v>
      </c>
      <c r="G1620" s="1945">
        <v>3.5740740740740747E-2</v>
      </c>
      <c r="H1620" s="1946">
        <v>8.0500000000000007</v>
      </c>
      <c r="I1620" s="1947">
        <f t="shared" si="148"/>
        <v>4.4398435702783529E-3</v>
      </c>
      <c r="J1620" s="1948">
        <v>141</v>
      </c>
      <c r="K1620" s="1949">
        <v>52</v>
      </c>
      <c r="L1620" s="1950">
        <v>204</v>
      </c>
      <c r="M1620" s="1948">
        <v>185</v>
      </c>
      <c r="N1620" s="1816"/>
      <c r="O1620" s="2402" t="s">
        <v>293</v>
      </c>
      <c r="P1620" s="1951" t="str">
        <f>IFERROR(VLOOKUP(F1620,[1]Trainingsarten!$A$9:$N$84,12,FALSE),"")</f>
        <v/>
      </c>
      <c r="Q1620" s="1952" t="s">
        <v>14</v>
      </c>
      <c r="R1620" s="1953" t="str">
        <f>IFERROR(VLOOKUP(F1620,[1]Trainingsarten!$A$9:$N$84,14,FALSE),"")</f>
        <v/>
      </c>
      <c r="S1620" s="1877">
        <f>IFERROR(L1620/J1620,"")</f>
        <v>1.446808510638298</v>
      </c>
      <c r="T1620" s="1876">
        <f>T1619+(K1620-T1619)/7</f>
        <v>28.51864506852214</v>
      </c>
      <c r="U1620" s="1876">
        <f>U1619+(K1620-U1619)/42</f>
        <v>34.072860261833547</v>
      </c>
      <c r="V1620" s="1876">
        <f t="shared" si="139"/>
        <v>9.0305270378707334</v>
      </c>
      <c r="W1620" s="1954">
        <f t="shared" si="131"/>
        <v>0.83699005159443807</v>
      </c>
    </row>
    <row r="1621" spans="2:23" ht="15" x14ac:dyDescent="0.2">
      <c r="B1621" s="1957" t="s">
        <v>20</v>
      </c>
      <c r="C1621" s="1978">
        <v>44709</v>
      </c>
      <c r="D1621" s="50"/>
      <c r="E1621" s="2101"/>
      <c r="F1621" s="2026"/>
      <c r="G1621" s="1979"/>
      <c r="H1621" s="1980" t="str">
        <f>IFERROR(VLOOKUP(F1621,[1]Trainingsarten!$A$9:$K$84,10,FALSE),"")</f>
        <v/>
      </c>
      <c r="I1621" s="1981" t="str">
        <f t="shared" si="148"/>
        <v/>
      </c>
      <c r="J1621" s="506"/>
      <c r="K1621" s="1982" t="str">
        <f>IFERROR(VLOOKUP(F1621,[1]Trainingsarten!$A$9:$K$84,11,FALSE),"0")</f>
        <v>0</v>
      </c>
      <c r="L1621" s="1983"/>
      <c r="M1621" s="506"/>
      <c r="N1621" s="59" t="str">
        <f>IFERROR((L1621/67)/(1/(I1621*24)/3.6),"")</f>
        <v/>
      </c>
      <c r="O1621" s="2405"/>
      <c r="P1621" s="319" t="str">
        <f>IFERROR(VLOOKUP(F1621,[1]Trainingsarten!$A$9:$N$84,12,FALSE),"")</f>
        <v/>
      </c>
      <c r="Q1621" s="61" t="s">
        <v>14</v>
      </c>
      <c r="R1621" s="1984" t="str">
        <f>IFERROR(VLOOKUP(F1621,[1]Trainingsarten!$A$9:$N$84,14,FALSE),"")</f>
        <v/>
      </c>
      <c r="S1621" s="1898" t="str">
        <f>IFERROR(L1621/J1621,"")</f>
        <v/>
      </c>
      <c r="T1621" s="50">
        <f>T1620+(K1621-T1620)/7</f>
        <v>24.44455291587612</v>
      </c>
      <c r="U1621" s="50">
        <f>U1620+(K1621-U1620)/42</f>
        <v>33.261601684170842</v>
      </c>
      <c r="V1621" s="50">
        <f t="shared" si="139"/>
        <v>5.554215193311407</v>
      </c>
      <c r="W1621" s="322">
        <f t="shared" si="131"/>
        <v>0.7349180940829213</v>
      </c>
    </row>
    <row r="1622" spans="2:23" ht="16" thickBot="1" x14ac:dyDescent="0.25">
      <c r="B1622" s="2018">
        <f t="shared" ref="B1622" si="152">AVERAGE(W1616:W1622)</f>
        <v>0.77938461536639037</v>
      </c>
      <c r="C1622" s="1968">
        <v>44710</v>
      </c>
      <c r="D1622" s="1818">
        <v>80</v>
      </c>
      <c r="E1622" s="2180" t="s">
        <v>33</v>
      </c>
      <c r="F1622" s="2023" t="s">
        <v>276</v>
      </c>
      <c r="G1622" s="1969">
        <v>4.2268518518518518E-2</v>
      </c>
      <c r="H1622" s="1980">
        <v>11.08</v>
      </c>
      <c r="I1622" s="1971">
        <f t="shared" si="148"/>
        <v>3.8148482417435484E-3</v>
      </c>
      <c r="J1622" s="1862">
        <v>138</v>
      </c>
      <c r="K1622" s="1982">
        <v>71</v>
      </c>
      <c r="L1622" s="1973">
        <v>224</v>
      </c>
      <c r="M1622" s="1862">
        <v>34</v>
      </c>
      <c r="N1622" s="1826">
        <f>IFERROR((L1622/67)/(1/(I1622*24)/3.6),"")</f>
        <v>1.1019559243493722</v>
      </c>
      <c r="O1622" s="2404" t="s">
        <v>327</v>
      </c>
      <c r="P1622" s="1974">
        <f>IFERROR(VLOOKUP(F1622,[1]Trainingsarten!$A$9:$N$84,12,FALSE),"")</f>
        <v>209</v>
      </c>
      <c r="Q1622" s="1975" t="s">
        <v>14</v>
      </c>
      <c r="R1622" s="1976">
        <f>IFERROR(VLOOKUP(F1622,[1]Trainingsarten!$A$9:$N$84,14,FALSE),"")</f>
        <v>228.8</v>
      </c>
      <c r="S1622" s="1827">
        <f>IFERROR(L1622/J1622,"")</f>
        <v>1.6231884057971016</v>
      </c>
      <c r="T1622" s="1818">
        <f>T1621+(K1622-T1621)/7</f>
        <v>31.095331070750959</v>
      </c>
      <c r="U1622" s="1818">
        <f>U1621+(K1622-U1621)/42</f>
        <v>34.160134977404866</v>
      </c>
      <c r="V1622" s="1818">
        <f t="shared" si="139"/>
        <v>8.8170487682947218</v>
      </c>
      <c r="W1622" s="1977">
        <f t="shared" si="131"/>
        <v>0.9102812705897938</v>
      </c>
    </row>
    <row r="1623" spans="2:23" ht="16" thickBot="1" x14ac:dyDescent="0.25">
      <c r="B1623" s="1742">
        <f t="shared" ref="B1623" si="153">B1616+1</f>
        <v>22</v>
      </c>
      <c r="C1623" s="1935">
        <v>44711</v>
      </c>
      <c r="D1623" s="1744">
        <v>81</v>
      </c>
      <c r="E1623" s="2176" t="s">
        <v>33</v>
      </c>
      <c r="F1623" s="1988" t="s">
        <v>316</v>
      </c>
      <c r="G1623" s="1937">
        <v>2.8518518518518523E-2</v>
      </c>
      <c r="H1623" s="1938">
        <v>7.53</v>
      </c>
      <c r="I1623" s="1939">
        <f t="shared" si="148"/>
        <v>3.7873198563769619E-3</v>
      </c>
      <c r="J1623" s="1940">
        <v>134</v>
      </c>
      <c r="K1623" s="1941">
        <v>48</v>
      </c>
      <c r="L1623" s="1942">
        <v>225</v>
      </c>
      <c r="M1623" s="1940">
        <v>26</v>
      </c>
      <c r="N1623" s="1753">
        <f>IFERROR((L1623/67)/(1/(I1623*24)/3.6),"")</f>
        <v>1.0988880299696737</v>
      </c>
      <c r="O1623" s="2401" t="s">
        <v>326</v>
      </c>
      <c r="P1623" s="1754">
        <f>IFERROR(VLOOKUP(F1623,[1]Trainingsarten!$A$9:$N$84,12,FALSE),"")</f>
        <v>209</v>
      </c>
      <c r="Q1623" s="1755" t="s">
        <v>14</v>
      </c>
      <c r="R1623" s="1943">
        <f>IFERROR(VLOOKUP(F1623,[1]Trainingsarten!$A$9:$N$84,14,FALSE),"")</f>
        <v>228.8</v>
      </c>
      <c r="S1623" s="1756">
        <f>IFERROR(L1623/J1623,"")</f>
        <v>1.6791044776119404</v>
      </c>
      <c r="T1623" s="1744">
        <f>T1622+(K1623-T1622)/7</f>
        <v>33.510283774929391</v>
      </c>
      <c r="U1623" s="1744">
        <f>U1622+(K1623-U1622)/42</f>
        <v>34.48965557318094</v>
      </c>
      <c r="V1623" s="1744">
        <f t="shared" si="139"/>
        <v>3.064803906653907</v>
      </c>
      <c r="W1623" s="1927">
        <f t="shared" si="131"/>
        <v>0.9716038974012513</v>
      </c>
    </row>
    <row r="1624" spans="2:23" ht="15" x14ac:dyDescent="0.2">
      <c r="B1624" s="1759" t="s">
        <v>19</v>
      </c>
      <c r="C1624" s="1944">
        <v>44712</v>
      </c>
      <c r="D1624" s="1876"/>
      <c r="E1624" s="2189"/>
      <c r="F1624" s="1986"/>
      <c r="G1624" s="1945"/>
      <c r="H1624" s="1946" t="str">
        <f>IFERROR(VLOOKUP(F1624,[1]Trainingsarten!$A$9:$K$84,10,FALSE),"")</f>
        <v/>
      </c>
      <c r="I1624" s="1947" t="str">
        <f t="shared" si="148"/>
        <v/>
      </c>
      <c r="J1624" s="1948"/>
      <c r="K1624" s="1949" t="str">
        <f>IFERROR(VLOOKUP(F1624,[1]Trainingsarten!$A$9:$K$84,11,FALSE),"0")</f>
        <v>0</v>
      </c>
      <c r="L1624" s="1950"/>
      <c r="M1624" s="1948"/>
      <c r="N1624" s="1816" t="str">
        <f>IFERROR((L1624/67)/(1/(I1624*24)/3.6),"")</f>
        <v/>
      </c>
      <c r="O1624" s="2402"/>
      <c r="P1624" s="1951" t="str">
        <f>IFERROR(VLOOKUP(F1624,[1]Trainingsarten!$A$9:$N$84,12,FALSE),"")</f>
        <v/>
      </c>
      <c r="Q1624" s="1952" t="s">
        <v>14</v>
      </c>
      <c r="R1624" s="1953" t="str">
        <f>IFERROR(VLOOKUP(F1624,[1]Trainingsarten!$A$9:$N$84,14,FALSE),"")</f>
        <v/>
      </c>
      <c r="S1624" s="1877" t="str">
        <f>IFERROR(L1624/J1624,"")</f>
        <v/>
      </c>
      <c r="T1624" s="1876">
        <f>T1623+(K1624-T1623)/7</f>
        <v>28.723100378510907</v>
      </c>
      <c r="U1624" s="1876">
        <f>U1623+(K1624-U1623)/42</f>
        <v>33.668473297629014</v>
      </c>
      <c r="V1624" s="1876">
        <f t="shared" si="139"/>
        <v>0.97937179825154885</v>
      </c>
      <c r="W1624" s="1954">
        <f t="shared" si="131"/>
        <v>0.853115617230367</v>
      </c>
    </row>
    <row r="1625" spans="2:23" ht="16" thickBot="1" x14ac:dyDescent="0.25">
      <c r="B1625" s="24">
        <f t="shared" ref="B1625" si="154">SUM(H1623:H1629)</f>
        <v>35.880000000000003</v>
      </c>
      <c r="C1625" s="1944">
        <v>44713</v>
      </c>
      <c r="D1625" s="1876">
        <v>82</v>
      </c>
      <c r="E1625" s="2189" t="s">
        <v>33</v>
      </c>
      <c r="F1625" s="1986" t="s">
        <v>316</v>
      </c>
      <c r="G1625" s="1945">
        <v>2.6504629629629628E-2</v>
      </c>
      <c r="H1625" s="1946">
        <v>7.11</v>
      </c>
      <c r="I1625" s="1947">
        <f t="shared" si="148"/>
        <v>3.7277960097931964E-3</v>
      </c>
      <c r="J1625" s="1948"/>
      <c r="K1625" s="1949">
        <v>46</v>
      </c>
      <c r="L1625" s="1950">
        <v>227</v>
      </c>
      <c r="M1625" s="1948">
        <v>17</v>
      </c>
      <c r="N1625" s="1816">
        <f>IFERROR((L1625/67)/(1/(I1625*24)/3.6),"")</f>
        <v>1.0912316056846569</v>
      </c>
      <c r="O1625" s="2402" t="s">
        <v>303</v>
      </c>
      <c r="P1625" s="1951">
        <f>IFERROR(VLOOKUP(F1625,[1]Trainingsarten!$A$9:$N$84,12,FALSE),"")</f>
        <v>209</v>
      </c>
      <c r="Q1625" s="1952" t="s">
        <v>14</v>
      </c>
      <c r="R1625" s="1953">
        <f>IFERROR(VLOOKUP(F1625,[1]Trainingsarten!$A$9:$N$84,14,FALSE),"")</f>
        <v>228.8</v>
      </c>
      <c r="S1625" s="1877"/>
      <c r="T1625" s="1876">
        <f>T1624+(K1625-T1624)/7</f>
        <v>31.191228895866491</v>
      </c>
      <c r="U1625" s="1876">
        <f>U1624+(K1625-U1624)/42</f>
        <v>33.962081076256894</v>
      </c>
      <c r="V1625" s="1876">
        <f t="shared" si="139"/>
        <v>4.9453729191181068</v>
      </c>
      <c r="W1625" s="1954">
        <f t="shared" si="131"/>
        <v>0.91841335711528227</v>
      </c>
    </row>
    <row r="1626" spans="2:23" ht="15" x14ac:dyDescent="0.2">
      <c r="B1626" s="1955" t="s">
        <v>9</v>
      </c>
      <c r="C1626" s="1944">
        <v>44714</v>
      </c>
      <c r="D1626" s="1876">
        <v>83</v>
      </c>
      <c r="E1626" s="2189" t="s">
        <v>33</v>
      </c>
      <c r="F1626" s="1986" t="s">
        <v>276</v>
      </c>
      <c r="G1626" s="1945">
        <v>3.8356481481481484E-2</v>
      </c>
      <c r="H1626" s="1946">
        <v>10.14</v>
      </c>
      <c r="I1626" s="1947">
        <f t="shared" si="148"/>
        <v>3.7826904814084301E-3</v>
      </c>
      <c r="J1626" s="1948">
        <v>151</v>
      </c>
      <c r="K1626" s="1949">
        <v>66</v>
      </c>
      <c r="L1626" s="1950">
        <v>226</v>
      </c>
      <c r="M1626" s="1948">
        <v>28</v>
      </c>
      <c r="N1626" s="1816">
        <f>IFERROR((L1626/67)/(1/(I1626*24)/3.6),"")</f>
        <v>1.1024227972563219</v>
      </c>
      <c r="O1626" s="2402" t="s">
        <v>327</v>
      </c>
      <c r="P1626" s="1951">
        <f>IFERROR(VLOOKUP(F1626,[1]Trainingsarten!$A$9:$N$84,12,FALSE),"")</f>
        <v>209</v>
      </c>
      <c r="Q1626" s="1952" t="s">
        <v>14</v>
      </c>
      <c r="R1626" s="1953">
        <f>IFERROR(VLOOKUP(F1626,[1]Trainingsarten!$A$9:$N$84,14,FALSE),"")</f>
        <v>228.8</v>
      </c>
      <c r="S1626" s="1877">
        <f>IFERROR(L1626/J1626,"")</f>
        <v>1.4966887417218544</v>
      </c>
      <c r="T1626" s="1876">
        <f>T1625+(K1626-T1625)/7</f>
        <v>36.163910482171275</v>
      </c>
      <c r="U1626" s="1876">
        <f>U1625+(K1626-U1625)/42</f>
        <v>34.724888669679352</v>
      </c>
      <c r="V1626" s="1876">
        <f t="shared" si="139"/>
        <v>2.7708521803904027</v>
      </c>
      <c r="W1626" s="1954">
        <f t="shared" si="131"/>
        <v>1.0414406458197929</v>
      </c>
    </row>
    <row r="1627" spans="2:23" ht="16" thickBot="1" x14ac:dyDescent="0.25">
      <c r="B1627" s="1956">
        <f>SUM(K1623:K1629)</f>
        <v>228</v>
      </c>
      <c r="C1627" s="1944">
        <v>44715</v>
      </c>
      <c r="D1627" s="1876"/>
      <c r="E1627" s="2189"/>
      <c r="F1627" s="1986" t="s">
        <v>328</v>
      </c>
      <c r="G1627" s="1945"/>
      <c r="H1627" s="1946" t="str">
        <f>IFERROR(VLOOKUP(F1627,[1]Trainingsarten!$A$9:$K$84,10,FALSE),"")</f>
        <v/>
      </c>
      <c r="I1627" s="1947" t="str">
        <f t="shared" si="148"/>
        <v/>
      </c>
      <c r="J1627" s="1948"/>
      <c r="K1627" s="1949" t="str">
        <f>IFERROR(VLOOKUP(F1627,[1]Trainingsarten!$A$9:$K$84,11,FALSE),"0")</f>
        <v>0</v>
      </c>
      <c r="L1627" s="1950"/>
      <c r="M1627" s="1948"/>
      <c r="N1627" s="1816" t="str">
        <f>IFERROR((L1627/67)/(1/(I1627*24)/3.6),"")</f>
        <v/>
      </c>
      <c r="O1627" s="2402"/>
      <c r="P1627" s="1951" t="str">
        <f>IFERROR(VLOOKUP(F1627,[1]Trainingsarten!$A$9:$N$84,12,FALSE),"")</f>
        <v/>
      </c>
      <c r="Q1627" s="1952" t="s">
        <v>14</v>
      </c>
      <c r="R1627" s="1953" t="str">
        <f>IFERROR(VLOOKUP(F1627,[1]Trainingsarten!$A$9:$N$84,14,FALSE),"")</f>
        <v/>
      </c>
      <c r="S1627" s="1877" t="str">
        <f>IFERROR(L1627/J1627,"")</f>
        <v/>
      </c>
      <c r="T1627" s="1876">
        <f>T1626+(K1627-T1626)/7</f>
        <v>30.997637556146806</v>
      </c>
      <c r="U1627" s="1876">
        <f>U1626+(K1627-U1626)/42</f>
        <v>33.898105606115557</v>
      </c>
      <c r="V1627" s="1876">
        <f t="shared" si="139"/>
        <v>-1.439021812491923</v>
      </c>
      <c r="W1627" s="1954">
        <f t="shared" si="131"/>
        <v>0.91443568901250116</v>
      </c>
    </row>
    <row r="1628" spans="2:23" ht="15" x14ac:dyDescent="0.2">
      <c r="B1628" s="1957" t="s">
        <v>20</v>
      </c>
      <c r="C1628" s="1978">
        <v>44716</v>
      </c>
      <c r="D1628" s="50">
        <v>84</v>
      </c>
      <c r="E1628" s="2101" t="s">
        <v>281</v>
      </c>
      <c r="F1628" s="1985" t="s">
        <v>276</v>
      </c>
      <c r="G1628" s="1979">
        <v>4.2638888888888893E-2</v>
      </c>
      <c r="H1628" s="1980">
        <v>11.1</v>
      </c>
      <c r="I1628" s="1981">
        <f t="shared" si="148"/>
        <v>3.8413413413413418E-3</v>
      </c>
      <c r="J1628" s="506">
        <v>140</v>
      </c>
      <c r="K1628" s="1982">
        <v>68</v>
      </c>
      <c r="L1628" s="1983">
        <v>217</v>
      </c>
      <c r="M1628" s="506">
        <v>33</v>
      </c>
      <c r="N1628" s="59">
        <f>IFERROR((L1628/67)/(1/(I1628*24)/3.6),"")</f>
        <v>1.0749334409035902</v>
      </c>
      <c r="O1628" s="2405" t="s">
        <v>322</v>
      </c>
      <c r="P1628" s="319">
        <f>IFERROR(VLOOKUP(F1628,[1]Trainingsarten!$A$9:$N$84,12,FALSE),"")</f>
        <v>209</v>
      </c>
      <c r="Q1628" s="61" t="s">
        <v>14</v>
      </c>
      <c r="R1628" s="1984">
        <f>IFERROR(VLOOKUP(F1628,[1]Trainingsarten!$A$9:$N$84,14,FALSE),"")</f>
        <v>228.8</v>
      </c>
      <c r="S1628" s="1898">
        <f>IFERROR(L1628/J1628,"")</f>
        <v>1.55</v>
      </c>
      <c r="T1628" s="50">
        <f>T1627+(K1628-T1627)/7</f>
        <v>36.283689333840123</v>
      </c>
      <c r="U1628" s="50">
        <f>U1627+(K1628-U1627)/42</f>
        <v>34.710055472636618</v>
      </c>
      <c r="V1628" s="50">
        <f t="shared" si="139"/>
        <v>2.900468049968751</v>
      </c>
      <c r="W1628" s="322">
        <f t="shared" si="131"/>
        <v>1.0453365412349762</v>
      </c>
    </row>
    <row r="1629" spans="2:23" ht="16" thickBot="1" x14ac:dyDescent="0.25">
      <c r="B1629" s="2018">
        <f t="shared" ref="B1629" si="155">AVERAGE(W1623:W1629)</f>
        <v>0.95174317472069736</v>
      </c>
      <c r="C1629" s="1968">
        <v>44717</v>
      </c>
      <c r="D1629" s="1818"/>
      <c r="E1629" s="2180"/>
      <c r="F1629" s="1989"/>
      <c r="G1629" s="1969"/>
      <c r="H1629" s="1970" t="str">
        <f>IFERROR(VLOOKUP(F1629,[1]Trainingsarten!$A$9:$K$84,10,FALSE),"")</f>
        <v/>
      </c>
      <c r="I1629" s="1971" t="str">
        <f t="shared" si="148"/>
        <v/>
      </c>
      <c r="J1629" s="1862"/>
      <c r="K1629" s="1972" t="str">
        <f>IFERROR(VLOOKUP(F1629,[1]Trainingsarten!$A$9:$K$84,11,FALSE),"0")</f>
        <v>0</v>
      </c>
      <c r="L1629" s="1973"/>
      <c r="M1629" s="1862"/>
      <c r="N1629" s="1826" t="str">
        <f>IFERROR((L1629/67)/(1/(I1629*24)/3.6),"")</f>
        <v/>
      </c>
      <c r="O1629" s="2404"/>
      <c r="P1629" s="1974" t="str">
        <f>IFERROR(VLOOKUP(F1629,[1]Trainingsarten!$A$9:$N$84,12,FALSE),"")</f>
        <v/>
      </c>
      <c r="Q1629" s="1975" t="s">
        <v>14</v>
      </c>
      <c r="R1629" s="1976" t="str">
        <f>IFERROR(VLOOKUP(F1629,[1]Trainingsarten!$A$9:$N$84,14,FALSE),"")</f>
        <v/>
      </c>
      <c r="S1629" s="1827" t="str">
        <f>IFERROR(L1629/J1629,"")</f>
        <v/>
      </c>
      <c r="T1629" s="1818">
        <f>T1628+(K1629-T1628)/7</f>
        <v>31.100305143291536</v>
      </c>
      <c r="U1629" s="1818">
        <f>U1628+(K1629-U1628)/42</f>
        <v>33.883625580430987</v>
      </c>
      <c r="V1629" s="1818">
        <f t="shared" si="139"/>
        <v>-1.5736338612035041</v>
      </c>
      <c r="W1629" s="1977">
        <f t="shared" si="131"/>
        <v>0.9178564752307109</v>
      </c>
    </row>
    <row r="1630" spans="2:23" ht="16" thickBot="1" x14ac:dyDescent="0.25">
      <c r="B1630" s="1742">
        <f t="shared" ref="B1630" si="156">B1623+1</f>
        <v>23</v>
      </c>
      <c r="C1630" s="1935">
        <v>44718</v>
      </c>
      <c r="D1630" s="1744">
        <v>85</v>
      </c>
      <c r="E1630" s="2176" t="s">
        <v>281</v>
      </c>
      <c r="F1630" s="1988" t="s">
        <v>302</v>
      </c>
      <c r="G1630" s="1937">
        <v>5.4004629629629632E-2</v>
      </c>
      <c r="H1630" s="1938">
        <v>13.55</v>
      </c>
      <c r="I1630" s="1939">
        <f t="shared" si="148"/>
        <v>3.9855815224818913E-3</v>
      </c>
      <c r="J1630" s="1940">
        <v>141</v>
      </c>
      <c r="K1630" s="1941">
        <v>82</v>
      </c>
      <c r="L1630" s="1942">
        <v>211</v>
      </c>
      <c r="M1630" s="1940">
        <v>47</v>
      </c>
      <c r="N1630" s="1753">
        <f>IFERROR((L1630/67)/(1/(I1630*24)/3.6),"")</f>
        <v>1.0844588863799085</v>
      </c>
      <c r="O1630" s="2401" t="s">
        <v>327</v>
      </c>
      <c r="P1630" s="1754">
        <f>IFERROR(VLOOKUP(F1630,[1]Trainingsarten!$A$9:$N$84,12,FALSE),"")</f>
        <v>209</v>
      </c>
      <c r="Q1630" s="1755" t="s">
        <v>14</v>
      </c>
      <c r="R1630" s="1943">
        <f>IFERROR(VLOOKUP(F1630,[1]Trainingsarten!$A$9:$N$84,14,FALSE),"")</f>
        <v>228.8</v>
      </c>
      <c r="S1630" s="1756">
        <f>IFERROR(L1630/J1630,"")</f>
        <v>1.4964539007092199</v>
      </c>
      <c r="T1630" s="1744">
        <f>T1629+(K1630-T1629)/7</f>
        <v>38.371690122821313</v>
      </c>
      <c r="U1630" s="1744">
        <f>U1629+(K1630-U1629)/42</f>
        <v>35.029253542801676</v>
      </c>
      <c r="V1630" s="1744">
        <f t="shared" si="139"/>
        <v>2.7833204371394515</v>
      </c>
      <c r="W1630" s="1927">
        <f t="shared" si="131"/>
        <v>1.0954184357921177</v>
      </c>
    </row>
    <row r="1631" spans="2:23" ht="15" x14ac:dyDescent="0.2">
      <c r="B1631" s="1759" t="s">
        <v>19</v>
      </c>
      <c r="C1631" s="1944">
        <v>44719</v>
      </c>
      <c r="D1631" s="1876"/>
      <c r="E1631" s="2189"/>
      <c r="F1631" s="1986"/>
      <c r="G1631" s="1945"/>
      <c r="H1631" s="1946" t="str">
        <f>IFERROR(VLOOKUP(F1631,[1]Trainingsarten!$A$9:$K$84,10,FALSE),"")</f>
        <v/>
      </c>
      <c r="I1631" s="1947" t="str">
        <f t="shared" si="148"/>
        <v/>
      </c>
      <c r="J1631" s="1948"/>
      <c r="K1631" s="1949" t="str">
        <f>IFERROR(VLOOKUP(F1631,[1]Trainingsarten!$A$9:$K$84,11,FALSE),"0")</f>
        <v>0</v>
      </c>
      <c r="L1631" s="1950"/>
      <c r="M1631" s="1948"/>
      <c r="N1631" s="1816" t="str">
        <f>IFERROR((L1631/67)/(1/(I1631*24)/3.6),"")</f>
        <v/>
      </c>
      <c r="O1631" s="2402"/>
      <c r="P1631" s="1951" t="str">
        <f>IFERROR(VLOOKUP(F1631,[1]Trainingsarten!$A$9:$N$84,12,FALSE),"")</f>
        <v/>
      </c>
      <c r="Q1631" s="1952" t="s">
        <v>14</v>
      </c>
      <c r="R1631" s="1953" t="str">
        <f>IFERROR(VLOOKUP(F1631,[1]Trainingsarten!$A$9:$N$84,14,FALSE),"")</f>
        <v/>
      </c>
      <c r="S1631" s="1877" t="str">
        <f>IFERROR(L1631/J1631,"")</f>
        <v/>
      </c>
      <c r="T1631" s="1876">
        <f>T1630+(K1631-T1630)/7</f>
        <v>32.890020105275411</v>
      </c>
      <c r="U1631" s="1876">
        <f>U1630+(K1631-U1630)/42</f>
        <v>34.195223696544495</v>
      </c>
      <c r="V1631" s="1876">
        <f t="shared" si="139"/>
        <v>-3.3424365800196369</v>
      </c>
      <c r="W1631" s="1954">
        <f t="shared" si="131"/>
        <v>0.96183082167112777</v>
      </c>
    </row>
    <row r="1632" spans="2:23" ht="16" thickBot="1" x14ac:dyDescent="0.25">
      <c r="B1632" s="24">
        <f t="shared" ref="B1632" si="157">SUM(H1630:H1636)</f>
        <v>47.02</v>
      </c>
      <c r="C1632" s="1944">
        <v>44720</v>
      </c>
      <c r="D1632" s="1876">
        <v>86</v>
      </c>
      <c r="E1632" s="2189" t="s">
        <v>33</v>
      </c>
      <c r="F1632" s="1986" t="s">
        <v>276</v>
      </c>
      <c r="G1632" s="1945">
        <v>3.9375E-2</v>
      </c>
      <c r="H1632" s="1946">
        <v>10.199999999999999</v>
      </c>
      <c r="I1632" s="1947">
        <f t="shared" si="148"/>
        <v>3.860294117647059E-3</v>
      </c>
      <c r="J1632" s="1948">
        <v>150</v>
      </c>
      <c r="K1632" s="1949">
        <v>65</v>
      </c>
      <c r="L1632" s="1950">
        <v>221</v>
      </c>
      <c r="M1632" s="1948">
        <v>29</v>
      </c>
      <c r="N1632" s="1816">
        <f>IFERROR((L1632/67)/(1/(I1632*24)/3.6),"")</f>
        <v>1.1001492537313433</v>
      </c>
      <c r="O1632" s="2402" t="s">
        <v>326</v>
      </c>
      <c r="P1632" s="1951">
        <f>IFERROR(VLOOKUP(F1632,[1]Trainingsarten!$A$9:$N$84,12,FALSE),"")</f>
        <v>209</v>
      </c>
      <c r="Q1632" s="1952" t="s">
        <v>14</v>
      </c>
      <c r="R1632" s="1953">
        <f>IFERROR(VLOOKUP(F1632,[1]Trainingsarten!$A$9:$N$84,14,FALSE),"")</f>
        <v>228.8</v>
      </c>
      <c r="S1632" s="1877">
        <f>IFERROR(L1632/J1632,"")</f>
        <v>1.4733333333333334</v>
      </c>
      <c r="T1632" s="1876">
        <f>T1631+(K1632-T1631)/7</f>
        <v>37.477160090236069</v>
      </c>
      <c r="U1632" s="1876">
        <f>U1631+(K1632-U1631)/42</f>
        <v>34.928670751388672</v>
      </c>
      <c r="V1632" s="1876">
        <f t="shared" si="139"/>
        <v>1.305203591269084</v>
      </c>
      <c r="W1632" s="1954">
        <f t="shared" si="131"/>
        <v>1.0729626774802494</v>
      </c>
    </row>
    <row r="1633" spans="2:23" ht="15" x14ac:dyDescent="0.2">
      <c r="B1633" s="1955" t="s">
        <v>9</v>
      </c>
      <c r="C1633" s="1944">
        <v>44721</v>
      </c>
      <c r="D1633" s="1876">
        <v>87</v>
      </c>
      <c r="E1633" s="2189" t="s">
        <v>33</v>
      </c>
      <c r="F1633" s="1986" t="s">
        <v>316</v>
      </c>
      <c r="G1633" s="1945">
        <v>3.3287037037037039E-2</v>
      </c>
      <c r="H1633" s="1946">
        <v>8.73</v>
      </c>
      <c r="I1633" s="1947">
        <f t="shared" si="148"/>
        <v>3.8129481142081369E-3</v>
      </c>
      <c r="J1633" s="1948">
        <v>138</v>
      </c>
      <c r="K1633" s="1949">
        <v>55</v>
      </c>
      <c r="L1633" s="1950">
        <v>222</v>
      </c>
      <c r="M1633" s="1948">
        <v>26</v>
      </c>
      <c r="N1633" s="1816">
        <f>IFERROR((L1633/67)/(1/(I1633*24)/3.6),"")</f>
        <v>1.0915730625224394</v>
      </c>
      <c r="O1633" s="2402" t="s">
        <v>295</v>
      </c>
      <c r="P1633" s="1951">
        <f>IFERROR(VLOOKUP(F1633,[1]Trainingsarten!$A$9:$N$84,12,FALSE),"")</f>
        <v>209</v>
      </c>
      <c r="Q1633" s="1952" t="s">
        <v>14</v>
      </c>
      <c r="R1633" s="1953">
        <f>IFERROR(VLOOKUP(F1633,[1]Trainingsarten!$A$9:$N$84,14,FALSE),"")</f>
        <v>228.8</v>
      </c>
      <c r="S1633" s="1877">
        <f>IFERROR(L1633/J1633,"")</f>
        <v>1.6086956521739131</v>
      </c>
      <c r="T1633" s="1876">
        <f>T1632+(K1633-T1632)/7</f>
        <v>39.980422934488061</v>
      </c>
      <c r="U1633" s="1876">
        <f>U1632+(K1633-U1632)/42</f>
        <v>35.406559543022276</v>
      </c>
      <c r="V1633" s="1876">
        <f t="shared" si="139"/>
        <v>-2.5484893388473964</v>
      </c>
      <c r="W1633" s="1954">
        <f t="shared" si="131"/>
        <v>1.129181243546358</v>
      </c>
    </row>
    <row r="1634" spans="2:23" ht="16" thickBot="1" x14ac:dyDescent="0.25">
      <c r="B1634" s="1956">
        <f>SUM(K1630:K1636)</f>
        <v>302</v>
      </c>
      <c r="C1634" s="1944">
        <v>44722</v>
      </c>
      <c r="D1634" s="1876"/>
      <c r="E1634" s="2189"/>
      <c r="F1634" s="1986"/>
      <c r="G1634" s="1945"/>
      <c r="H1634" s="1946" t="str">
        <f>IFERROR(VLOOKUP(F1634,[1]Trainingsarten!$A$9:$K$84,10,FALSE),"")</f>
        <v/>
      </c>
      <c r="I1634" s="1947" t="str">
        <f t="shared" si="148"/>
        <v/>
      </c>
      <c r="J1634" s="1948"/>
      <c r="K1634" s="1949" t="str">
        <f>IFERROR(VLOOKUP(F1634,[1]Trainingsarten!$A$9:$K$84,11,FALSE),"0")</f>
        <v>0</v>
      </c>
      <c r="L1634" s="1950"/>
      <c r="M1634" s="1948"/>
      <c r="N1634" s="1816" t="str">
        <f>IFERROR((L1634/67)/(1/(I1634*24)/3.6),"")</f>
        <v/>
      </c>
      <c r="O1634" s="2402"/>
      <c r="P1634" s="1951" t="str">
        <f>IFERROR(VLOOKUP(F1634,[1]Trainingsarten!$A$9:$N$84,12,FALSE),"")</f>
        <v/>
      </c>
      <c r="Q1634" s="1952" t="s">
        <v>14</v>
      </c>
      <c r="R1634" s="1953" t="str">
        <f>IFERROR(VLOOKUP(F1634,[1]Trainingsarten!$A$9:$N$84,14,FALSE),"")</f>
        <v/>
      </c>
      <c r="S1634" s="1877" t="str">
        <f>IFERROR(L1634/J1634,"")</f>
        <v/>
      </c>
      <c r="T1634" s="1876">
        <f>T1633+(K1634-T1633)/7</f>
        <v>34.26893394384691</v>
      </c>
      <c r="U1634" s="1876">
        <f>U1633+(K1634-U1633)/42</f>
        <v>34.563546220569364</v>
      </c>
      <c r="V1634" s="1876">
        <f t="shared" si="139"/>
        <v>-4.5738633914657854</v>
      </c>
      <c r="W1634" s="1954">
        <f t="shared" si="131"/>
        <v>0.9914762138455826</v>
      </c>
    </row>
    <row r="1635" spans="2:23" ht="15" x14ac:dyDescent="0.2">
      <c r="B1635" s="1957" t="s">
        <v>20</v>
      </c>
      <c r="C1635" s="1978">
        <v>44723</v>
      </c>
      <c r="D1635" s="50">
        <v>88</v>
      </c>
      <c r="E1635" s="2101" t="s">
        <v>33</v>
      </c>
      <c r="F1635" s="1985" t="s">
        <v>292</v>
      </c>
      <c r="G1635" s="1979">
        <v>6.4953703703703694E-2</v>
      </c>
      <c r="H1635" s="1980">
        <v>14.54</v>
      </c>
      <c r="I1635" s="1981">
        <f t="shared" si="148"/>
        <v>4.4672423455091948E-3</v>
      </c>
      <c r="J1635" s="506">
        <v>150</v>
      </c>
      <c r="K1635" s="1982">
        <v>100</v>
      </c>
      <c r="L1635" s="1983">
        <v>208</v>
      </c>
      <c r="M1635" s="506">
        <v>457</v>
      </c>
      <c r="N1635" s="59"/>
      <c r="O1635" s="2405" t="s">
        <v>293</v>
      </c>
      <c r="P1635" s="319" t="str">
        <f>IFERROR(VLOOKUP(F1635,[1]Trainingsarten!$A$9:$N$84,12,FALSE),"")</f>
        <v/>
      </c>
      <c r="Q1635" s="61" t="s">
        <v>14</v>
      </c>
      <c r="R1635" s="1984" t="str">
        <f>IFERROR(VLOOKUP(F1635,[1]Trainingsarten!$A$9:$N$84,14,FALSE),"")</f>
        <v/>
      </c>
      <c r="S1635" s="1898"/>
      <c r="T1635" s="50">
        <f>T1634+(K1635-T1634)/7</f>
        <v>43.659086237583068</v>
      </c>
      <c r="U1635" s="50">
        <f>U1634+(K1635-U1634)/42</f>
        <v>36.121557024841522</v>
      </c>
      <c r="V1635" s="50">
        <f t="shared" si="139"/>
        <v>0.29461227672245371</v>
      </c>
      <c r="W1635" s="322">
        <f t="shared" si="131"/>
        <v>1.2086712155724029</v>
      </c>
    </row>
    <row r="1636" spans="2:23" ht="16" thickBot="1" x14ac:dyDescent="0.25">
      <c r="B1636" s="1958">
        <f t="shared" ref="B1636" si="158">AVERAGE(W1630:W1636)</f>
        <v>1.0744018421074142</v>
      </c>
      <c r="C1636" s="1968">
        <v>44724</v>
      </c>
      <c r="D1636" s="1818"/>
      <c r="E1636" s="2180"/>
      <c r="F1636" s="1989"/>
      <c r="G1636" s="1969"/>
      <c r="H1636" s="1970" t="str">
        <f>IFERROR(VLOOKUP(F1636,[1]Trainingsarten!$A$9:$K$84,10,FALSE),"")</f>
        <v/>
      </c>
      <c r="I1636" s="1971" t="str">
        <f t="shared" si="148"/>
        <v/>
      </c>
      <c r="J1636" s="1862"/>
      <c r="K1636" s="1972" t="str">
        <f>IFERROR(VLOOKUP(F1636,[1]Trainingsarten!$A$9:$K$84,11,FALSE),"0")</f>
        <v>0</v>
      </c>
      <c r="L1636" s="1973"/>
      <c r="M1636" s="1862"/>
      <c r="N1636" s="1826" t="str">
        <f>IFERROR((L1636/67)/(1/(I1636*24)/3.6),"")</f>
        <v/>
      </c>
      <c r="O1636" s="2404"/>
      <c r="P1636" s="1974" t="str">
        <f>IFERROR(VLOOKUP(F1636,[1]Trainingsarten!$A$9:$N$84,12,FALSE),"")</f>
        <v/>
      </c>
      <c r="Q1636" s="1975" t="s">
        <v>14</v>
      </c>
      <c r="R1636" s="1976" t="str">
        <f>IFERROR(VLOOKUP(F1636,[1]Trainingsarten!$A$9:$N$84,14,FALSE),"")</f>
        <v/>
      </c>
      <c r="S1636" s="1827" t="str">
        <f>IFERROR(L1636/J1636,"")</f>
        <v/>
      </c>
      <c r="T1636" s="1818">
        <f>T1635+(K1636-T1635)/7</f>
        <v>37.422073917928344</v>
      </c>
      <c r="U1636" s="1818">
        <f>U1635+(K1636-U1635)/42</f>
        <v>35.261519952821487</v>
      </c>
      <c r="V1636" s="1818">
        <f t="shared" si="139"/>
        <v>-7.5375292127415463</v>
      </c>
      <c r="W1636" s="1977">
        <f t="shared" si="131"/>
        <v>1.0612722868440609</v>
      </c>
    </row>
    <row r="1637" spans="2:23" ht="16" thickBot="1" x14ac:dyDescent="0.25">
      <c r="B1637" s="1742">
        <f t="shared" ref="B1637" si="159">B1630+1</f>
        <v>24</v>
      </c>
      <c r="C1637" s="1935">
        <v>44725</v>
      </c>
      <c r="D1637" s="1744">
        <v>89</v>
      </c>
      <c r="E1637" s="2176" t="s">
        <v>33</v>
      </c>
      <c r="F1637" s="1988" t="s">
        <v>316</v>
      </c>
      <c r="G1637" s="1937">
        <v>3.3020833333333333E-2</v>
      </c>
      <c r="H1637" s="1938">
        <v>8.81</v>
      </c>
      <c r="I1637" s="1939">
        <f t="shared" si="148"/>
        <v>3.7481082103670068E-3</v>
      </c>
      <c r="J1637" s="1940">
        <v>136</v>
      </c>
      <c r="K1637" s="1941">
        <v>56</v>
      </c>
      <c r="L1637" s="1942">
        <v>226</v>
      </c>
      <c r="M1637" s="1940">
        <v>11</v>
      </c>
      <c r="N1637" s="1753">
        <f>IFERROR((L1637/67)/(1/(I1637*24)/3.6),"")</f>
        <v>1.0923441814762733</v>
      </c>
      <c r="O1637" s="2401" t="s">
        <v>327</v>
      </c>
      <c r="P1637" s="1754">
        <f>IFERROR(VLOOKUP(F1637,[1]Trainingsarten!$A$9:$N$84,12,FALSE),"")</f>
        <v>209</v>
      </c>
      <c r="Q1637" s="1755" t="s">
        <v>14</v>
      </c>
      <c r="R1637" s="1943">
        <f>IFERROR(VLOOKUP(F1637,[1]Trainingsarten!$A$9:$N$84,14,FALSE),"")</f>
        <v>228.8</v>
      </c>
      <c r="S1637" s="1756">
        <f>IFERROR(L1637/J1637,"")</f>
        <v>1.661764705882353</v>
      </c>
      <c r="T1637" s="1744">
        <f>T1636+(K1637-T1636)/7</f>
        <v>40.076063358224296</v>
      </c>
      <c r="U1637" s="1744">
        <f>U1636+(K1637-U1636)/42</f>
        <v>35.755293287278121</v>
      </c>
      <c r="V1637" s="1744">
        <f t="shared" si="139"/>
        <v>-2.1605539651068568</v>
      </c>
      <c r="W1637" s="1927">
        <f t="shared" si="131"/>
        <v>1.1208428088180029</v>
      </c>
    </row>
    <row r="1638" spans="2:23" ht="15" x14ac:dyDescent="0.2">
      <c r="B1638" s="1759" t="s">
        <v>19</v>
      </c>
      <c r="C1638" s="1944">
        <v>44726</v>
      </c>
      <c r="D1638" s="1876"/>
      <c r="E1638" s="2189"/>
      <c r="F1638" s="1986"/>
      <c r="G1638" s="1945"/>
      <c r="H1638" s="1946" t="str">
        <f>IFERROR(VLOOKUP(F1638,[1]Trainingsarten!$A$9:$K$84,10,FALSE),"")</f>
        <v/>
      </c>
      <c r="I1638" s="1947" t="str">
        <f t="shared" si="148"/>
        <v/>
      </c>
      <c r="J1638" s="1948"/>
      <c r="K1638" s="1949" t="str">
        <f>IFERROR(VLOOKUP(F1638,[1]Trainingsarten!$A$9:$K$84,11,FALSE),"0")</f>
        <v>0</v>
      </c>
      <c r="L1638" s="1950"/>
      <c r="M1638" s="1948"/>
      <c r="N1638" s="1816" t="str">
        <f>IFERROR((L1638/67)/(1/(I1638*24)/3.6),"")</f>
        <v/>
      </c>
      <c r="O1638" s="2402"/>
      <c r="P1638" s="1951" t="str">
        <f>IFERROR(VLOOKUP(F1638,[1]Trainingsarten!$A$9:$N$84,12,FALSE),"")</f>
        <v/>
      </c>
      <c r="Q1638" s="1952" t="s">
        <v>14</v>
      </c>
      <c r="R1638" s="1953" t="str">
        <f>IFERROR(VLOOKUP(F1638,[1]Trainingsarten!$A$9:$N$84,14,FALSE),"")</f>
        <v/>
      </c>
      <c r="S1638" s="1877" t="str">
        <f>IFERROR(L1638/J1638,"")</f>
        <v/>
      </c>
      <c r="T1638" s="1876">
        <f>T1637+(K1638-T1637)/7</f>
        <v>34.35091144990654</v>
      </c>
      <c r="U1638" s="1876">
        <f>U1637+(K1638-U1637)/42</f>
        <v>34.903976780438164</v>
      </c>
      <c r="V1638" s="1876">
        <f t="shared" si="139"/>
        <v>-4.3207700709461747</v>
      </c>
      <c r="W1638" s="1954">
        <f t="shared" si="131"/>
        <v>0.98415466140117347</v>
      </c>
    </row>
    <row r="1639" spans="2:23" ht="16" thickBot="1" x14ac:dyDescent="0.25">
      <c r="B1639" s="24">
        <f t="shared" ref="B1639" si="160">SUM(H1637:H1643)</f>
        <v>21.740000000000002</v>
      </c>
      <c r="C1639" s="1944">
        <v>44727</v>
      </c>
      <c r="D1639" s="1876"/>
      <c r="E1639" s="2189"/>
      <c r="F1639" s="1986"/>
      <c r="G1639" s="1945"/>
      <c r="H1639" s="1946" t="str">
        <f>IFERROR(VLOOKUP(F1639,[1]Trainingsarten!$A$9:$K$84,10,FALSE),"")</f>
        <v/>
      </c>
      <c r="I1639" s="1947" t="str">
        <f t="shared" si="148"/>
        <v/>
      </c>
      <c r="J1639" s="1948"/>
      <c r="K1639" s="1949" t="str">
        <f>IFERROR(VLOOKUP(F1639,[1]Trainingsarten!$A$9:$K$84,11,FALSE),"0")</f>
        <v>0</v>
      </c>
      <c r="L1639" s="1950"/>
      <c r="M1639" s="1948"/>
      <c r="N1639" s="1816" t="str">
        <f>IFERROR((L1639/67)/(1/(I1639*24)/3.6),"")</f>
        <v/>
      </c>
      <c r="O1639" s="2402"/>
      <c r="P1639" s="1951" t="str">
        <f>IFERROR(VLOOKUP(F1639,[1]Trainingsarten!$A$9:$N$84,12,FALSE),"")</f>
        <v/>
      </c>
      <c r="Q1639" s="1952" t="s">
        <v>14</v>
      </c>
      <c r="R1639" s="1953" t="str">
        <f>IFERROR(VLOOKUP(F1639,[1]Trainingsarten!$A$9:$N$84,14,FALSE),"")</f>
        <v/>
      </c>
      <c r="S1639" s="1877" t="str">
        <f>IFERROR(L1639/J1639,"")</f>
        <v/>
      </c>
      <c r="T1639" s="1876">
        <f>T1638+(K1639-T1638)/7</f>
        <v>29.443638385634177</v>
      </c>
      <c r="U1639" s="1876">
        <f>U1638+(K1639-U1638)/42</f>
        <v>34.072929714237254</v>
      </c>
      <c r="V1639" s="1876">
        <f t="shared" si="139"/>
        <v>0.55306533053162354</v>
      </c>
      <c r="W1639" s="1954">
        <f t="shared" si="131"/>
        <v>0.86413580025468884</v>
      </c>
    </row>
    <row r="1640" spans="2:23" ht="15" x14ac:dyDescent="0.2">
      <c r="B1640" s="1955" t="s">
        <v>9</v>
      </c>
      <c r="C1640" s="1944">
        <v>44728</v>
      </c>
      <c r="D1640" s="1876">
        <v>90</v>
      </c>
      <c r="E1640" s="2189" t="s">
        <v>33</v>
      </c>
      <c r="F1640" s="1986" t="s">
        <v>292</v>
      </c>
      <c r="G1640" s="1945">
        <v>5.5729166666666663E-2</v>
      </c>
      <c r="H1640" s="1946">
        <v>12.93</v>
      </c>
      <c r="I1640" s="1947">
        <f t="shared" si="148"/>
        <v>4.3100670275844286E-3</v>
      </c>
      <c r="J1640" s="1948">
        <v>145</v>
      </c>
      <c r="K1640" s="1949">
        <v>85</v>
      </c>
      <c r="L1640" s="1950">
        <v>210</v>
      </c>
      <c r="M1640" s="1948">
        <v>293</v>
      </c>
      <c r="N1640" s="1816"/>
      <c r="O1640" s="2402" t="s">
        <v>293</v>
      </c>
      <c r="P1640" s="1951" t="str">
        <f>IFERROR(VLOOKUP(F1640,[1]Trainingsarten!$A$9:$N$84,12,FALSE),"")</f>
        <v/>
      </c>
      <c r="Q1640" s="1952" t="s">
        <v>14</v>
      </c>
      <c r="R1640" s="1953" t="str">
        <f>IFERROR(VLOOKUP(F1640,[1]Trainingsarten!$A$9:$N$84,14,FALSE),"")</f>
        <v/>
      </c>
      <c r="S1640" s="1877"/>
      <c r="T1640" s="1876">
        <f>T1639+(K1640-T1639)/7</f>
        <v>37.380261473400722</v>
      </c>
      <c r="U1640" s="1876">
        <f>U1639+(K1640-U1639)/42</f>
        <v>35.285479006755416</v>
      </c>
      <c r="V1640" s="1876">
        <f t="shared" si="139"/>
        <v>4.6292913286030775</v>
      </c>
      <c r="W1640" s="1954">
        <f t="shared" si="131"/>
        <v>1.0593667005694967</v>
      </c>
    </row>
    <row r="1641" spans="2:23" ht="16" thickBot="1" x14ac:dyDescent="0.25">
      <c r="B1641" s="1956">
        <f>SUM(K1637:K1643)</f>
        <v>141</v>
      </c>
      <c r="C1641" s="1944">
        <v>44729</v>
      </c>
      <c r="D1641" s="1876"/>
      <c r="E1641" s="2189"/>
      <c r="F1641" s="1986"/>
      <c r="G1641" s="1945"/>
      <c r="H1641" s="1946" t="str">
        <f>IFERROR(VLOOKUP(F1641,[1]Trainingsarten!$A$9:$K$84,10,FALSE),"")</f>
        <v/>
      </c>
      <c r="I1641" s="1947" t="str">
        <f t="shared" si="148"/>
        <v/>
      </c>
      <c r="J1641" s="1948"/>
      <c r="K1641" s="1949" t="str">
        <f>IFERROR(VLOOKUP(F1641,[1]Trainingsarten!$A$9:$K$84,11,FALSE),"0")</f>
        <v>0</v>
      </c>
      <c r="L1641" s="1950"/>
      <c r="M1641" s="1948"/>
      <c r="N1641" s="1816" t="str">
        <f>IFERROR((L1641/67)/(1/(I1641*24)/3.6),"")</f>
        <v/>
      </c>
      <c r="O1641" s="2402"/>
      <c r="P1641" s="1951" t="str">
        <f>IFERROR(VLOOKUP(F1641,[1]Trainingsarten!$A$9:$N$84,12,FALSE),"")</f>
        <v/>
      </c>
      <c r="Q1641" s="1952" t="s">
        <v>14</v>
      </c>
      <c r="R1641" s="1953" t="str">
        <f>IFERROR(VLOOKUP(F1641,[1]Trainingsarten!$A$9:$N$84,14,FALSE),"")</f>
        <v/>
      </c>
      <c r="S1641" s="1877" t="str">
        <f>IFERROR(L1641/J1641,"")</f>
        <v/>
      </c>
      <c r="T1641" s="1876">
        <f>T1640+(K1641-T1640)/7</f>
        <v>32.040224120057765</v>
      </c>
      <c r="U1641" s="1876">
        <f>U1640+(K1641-U1640)/42</f>
        <v>34.445348554213624</v>
      </c>
      <c r="V1641" s="1876">
        <f t="shared" si="139"/>
        <v>-2.0947824666453059</v>
      </c>
      <c r="W1641" s="1954">
        <f t="shared" ref="W1641:W1704" si="161">T1641/U1641</f>
        <v>0.93017563952443605</v>
      </c>
    </row>
    <row r="1642" spans="2:23" ht="15" x14ac:dyDescent="0.2">
      <c r="B1642" s="1957" t="s">
        <v>20</v>
      </c>
      <c r="C1642" s="1978">
        <v>44730</v>
      </c>
      <c r="D1642" s="50"/>
      <c r="E1642" s="2101"/>
      <c r="F1642" s="1985"/>
      <c r="G1642" s="1979"/>
      <c r="H1642" s="1980" t="str">
        <f>IFERROR(VLOOKUP(F1642,[1]Trainingsarten!$A$9:$K$84,10,FALSE),"")</f>
        <v/>
      </c>
      <c r="I1642" s="1981" t="str">
        <f t="shared" si="148"/>
        <v/>
      </c>
      <c r="J1642" s="506"/>
      <c r="K1642" s="1982" t="str">
        <f>IFERROR(VLOOKUP(F1642,[1]Trainingsarten!$A$9:$K$84,11,FALSE),"0")</f>
        <v>0</v>
      </c>
      <c r="L1642" s="1983"/>
      <c r="M1642" s="506"/>
      <c r="N1642" s="59" t="str">
        <f>IFERROR((L1642/67)/(1/(I1642*24)/3.6),"")</f>
        <v/>
      </c>
      <c r="O1642" s="2405"/>
      <c r="P1642" s="319" t="str">
        <f>IFERROR(VLOOKUP(F1642,[1]Trainingsarten!$A$9:$N$84,12,FALSE),"")</f>
        <v/>
      </c>
      <c r="Q1642" s="61" t="s">
        <v>14</v>
      </c>
      <c r="R1642" s="1984" t="str">
        <f>IFERROR(VLOOKUP(F1642,[1]Trainingsarten!$A$9:$N$84,14,FALSE),"")</f>
        <v/>
      </c>
      <c r="S1642" s="1898" t="str">
        <f>IFERROR(L1642/J1642,"")</f>
        <v/>
      </c>
      <c r="T1642" s="50">
        <f>T1641+(K1642-T1641)/7</f>
        <v>27.463049245763798</v>
      </c>
      <c r="U1642" s="50">
        <f>U1641+(K1642-U1641)/42</f>
        <v>33.625221207684724</v>
      </c>
      <c r="V1642" s="50">
        <f t="shared" si="139"/>
        <v>2.4051244341558586</v>
      </c>
      <c r="W1642" s="322">
        <f t="shared" si="161"/>
        <v>0.81673958592389517</v>
      </c>
    </row>
    <row r="1643" spans="2:23" ht="16" thickBot="1" x14ac:dyDescent="0.25">
      <c r="B1643" s="1958">
        <f t="shared" ref="B1643" si="162">AVERAGE(W1637:W1643)</f>
        <v>0.9275074848411835</v>
      </c>
      <c r="C1643" s="1968">
        <v>44731</v>
      </c>
      <c r="D1643" s="1818"/>
      <c r="E1643" s="2180"/>
      <c r="F1643" s="1989"/>
      <c r="G1643" s="1969"/>
      <c r="H1643" s="1970" t="str">
        <f>IFERROR(VLOOKUP(F1643,[1]Trainingsarten!$A$9:$K$84,10,FALSE),"")</f>
        <v/>
      </c>
      <c r="I1643" s="1971" t="str">
        <f t="shared" si="148"/>
        <v/>
      </c>
      <c r="J1643" s="1862"/>
      <c r="K1643" s="1972" t="str">
        <f>IFERROR(VLOOKUP(F1643,[1]Trainingsarten!$A$9:$K$84,11,FALSE),"0")</f>
        <v>0</v>
      </c>
      <c r="L1643" s="1973"/>
      <c r="M1643" s="1862"/>
      <c r="N1643" s="1826" t="str">
        <f>IFERROR((L1643/67)/(1/(I1643*24)/3.6),"")</f>
        <v/>
      </c>
      <c r="O1643" s="2404"/>
      <c r="P1643" s="1974" t="str">
        <f>IFERROR(VLOOKUP(F1643,[1]Trainingsarten!$A$9:$N$84,12,FALSE),"")</f>
        <v/>
      </c>
      <c r="Q1643" s="1975" t="s">
        <v>14</v>
      </c>
      <c r="R1643" s="1976" t="str">
        <f>IFERROR(VLOOKUP(F1643,[1]Trainingsarten!$A$9:$N$84,14,FALSE),"")</f>
        <v/>
      </c>
      <c r="S1643" s="1827" t="str">
        <f>IFERROR(L1643/J1643,"")</f>
        <v/>
      </c>
      <c r="T1643" s="1818">
        <f>T1642+(K1643-T1642)/7</f>
        <v>23.53975649636897</v>
      </c>
      <c r="U1643" s="1818">
        <f>U1642+(K1643-U1642)/42</f>
        <v>32.82462070273985</v>
      </c>
      <c r="V1643" s="1818">
        <f t="shared" si="139"/>
        <v>6.1621719619209259</v>
      </c>
      <c r="W1643" s="1977">
        <f t="shared" si="161"/>
        <v>0.71713719739659088</v>
      </c>
    </row>
    <row r="1644" spans="2:23" ht="16" thickBot="1" x14ac:dyDescent="0.25">
      <c r="B1644" s="1742">
        <f t="shared" ref="B1644" si="163">B1637+1</f>
        <v>25</v>
      </c>
      <c r="C1644" s="1935">
        <v>44732</v>
      </c>
      <c r="D1644" s="1744"/>
      <c r="E1644" s="2176"/>
      <c r="F1644" s="1988"/>
      <c r="G1644" s="1937"/>
      <c r="H1644" s="1938" t="str">
        <f>IFERROR(VLOOKUP(F1644,[1]Trainingsarten!$A$9:$K$84,10,FALSE),"")</f>
        <v/>
      </c>
      <c r="I1644" s="1939" t="str">
        <f t="shared" si="148"/>
        <v/>
      </c>
      <c r="J1644" s="1940"/>
      <c r="K1644" s="1941" t="str">
        <f>IFERROR(VLOOKUP(F1644,[1]Trainingsarten!$A$9:$K$84,11,FALSE),"0")</f>
        <v>0</v>
      </c>
      <c r="L1644" s="1942"/>
      <c r="M1644" s="1940"/>
      <c r="N1644" s="1753" t="str">
        <f>IFERROR((L1644/67)/(1/(I1644*24)/3.6),"")</f>
        <v/>
      </c>
      <c r="O1644" s="2401"/>
      <c r="P1644" s="1754" t="str">
        <f>IFERROR(VLOOKUP(F1644,[1]Trainingsarten!$A$9:$N$84,12,FALSE),"")</f>
        <v/>
      </c>
      <c r="Q1644" s="1755" t="s">
        <v>14</v>
      </c>
      <c r="R1644" s="1943" t="str">
        <f>IFERROR(VLOOKUP(F1644,[1]Trainingsarten!$A$9:$N$84,14,FALSE),"")</f>
        <v/>
      </c>
      <c r="S1644" s="1756" t="str">
        <f>IFERROR(L1644/J1644,"")</f>
        <v/>
      </c>
      <c r="T1644" s="1744">
        <f>T1643+(K1644-T1643)/7</f>
        <v>20.17693413974483</v>
      </c>
      <c r="U1644" s="1744">
        <f>U1643+(K1644-U1643)/42</f>
        <v>32.043082114579377</v>
      </c>
      <c r="V1644" s="1744">
        <f t="shared" si="139"/>
        <v>9.2848642063708802</v>
      </c>
      <c r="W1644" s="1927">
        <f t="shared" si="161"/>
        <v>0.62968144161651873</v>
      </c>
    </row>
    <row r="1645" spans="2:23" ht="15" x14ac:dyDescent="0.2">
      <c r="B1645" s="1759" t="s">
        <v>19</v>
      </c>
      <c r="C1645" s="1944">
        <v>44733</v>
      </c>
      <c r="D1645" s="1876">
        <v>91</v>
      </c>
      <c r="E1645" s="2189" t="s">
        <v>33</v>
      </c>
      <c r="F1645" s="1986" t="s">
        <v>276</v>
      </c>
      <c r="G1645" s="1945">
        <v>3.5902777777777777E-2</v>
      </c>
      <c r="H1645" s="1946">
        <v>9.57</v>
      </c>
      <c r="I1645" s="1947">
        <f t="shared" si="148"/>
        <v>3.751596424010217E-3</v>
      </c>
      <c r="J1645" s="1948">
        <v>138</v>
      </c>
      <c r="K1645" s="1949">
        <v>62</v>
      </c>
      <c r="L1645" s="1950">
        <v>227</v>
      </c>
      <c r="M1645" s="1948">
        <v>28</v>
      </c>
      <c r="N1645" s="1816">
        <f>IFERROR((L1645/67)/(1/(I1645*24)/3.6),"")</f>
        <v>1.0981986618630981</v>
      </c>
      <c r="O1645" s="2402" t="s">
        <v>327</v>
      </c>
      <c r="P1645" s="1951">
        <f>IFERROR(VLOOKUP(F1645,[1]Trainingsarten!$A$9:$N$84,12,FALSE),"")</f>
        <v>209</v>
      </c>
      <c r="Q1645" s="1952" t="s">
        <v>14</v>
      </c>
      <c r="R1645" s="1953">
        <f>IFERROR(VLOOKUP(F1645,[1]Trainingsarten!$A$9:$N$84,14,FALSE),"")</f>
        <v>228.8</v>
      </c>
      <c r="S1645" s="1877">
        <f>IFERROR(L1645/J1645,"")</f>
        <v>1.644927536231884</v>
      </c>
      <c r="T1645" s="1876">
        <f>T1644+(K1645-T1644)/7</f>
        <v>26.151657834066995</v>
      </c>
      <c r="U1645" s="1876">
        <f>U1644+(K1645-U1644)/42</f>
        <v>32.75634206423225</v>
      </c>
      <c r="V1645" s="1876">
        <f t="shared" si="139"/>
        <v>11.866147974834547</v>
      </c>
      <c r="W1645" s="1954">
        <f t="shared" si="161"/>
        <v>0.79836929846397198</v>
      </c>
    </row>
    <row r="1646" spans="2:23" ht="16" thickBot="1" x14ac:dyDescent="0.25">
      <c r="B1646" s="24">
        <f t="shared" ref="B1646" si="164">SUM(H1644:H1650)</f>
        <v>32.08</v>
      </c>
      <c r="C1646" s="1944">
        <v>44734</v>
      </c>
      <c r="D1646" s="1876"/>
      <c r="E1646" s="2189"/>
      <c r="F1646" s="1986"/>
      <c r="G1646" s="1945"/>
      <c r="H1646" s="1946" t="str">
        <f>IFERROR(VLOOKUP(F1646,[1]Trainingsarten!$A$9:$K$84,10,FALSE),"")</f>
        <v/>
      </c>
      <c r="I1646" s="1947" t="str">
        <f t="shared" si="148"/>
        <v/>
      </c>
      <c r="J1646" s="1948"/>
      <c r="K1646" s="1949" t="str">
        <f>IFERROR(VLOOKUP(F1646,[1]Trainingsarten!$A$9:$K$84,11,FALSE),"0")</f>
        <v>0</v>
      </c>
      <c r="L1646" s="1950"/>
      <c r="M1646" s="1948"/>
      <c r="N1646" s="1816" t="str">
        <f>IFERROR((L1646/67)/(1/(I1646*24)/3.6),"")</f>
        <v/>
      </c>
      <c r="O1646" s="2402"/>
      <c r="P1646" s="1951" t="str">
        <f>IFERROR(VLOOKUP(F1646,[1]Trainingsarten!$A$9:$N$84,12,FALSE),"")</f>
        <v/>
      </c>
      <c r="Q1646" s="1952" t="s">
        <v>14</v>
      </c>
      <c r="R1646" s="1953" t="str">
        <f>IFERROR(VLOOKUP(F1646,[1]Trainingsarten!$A$9:$N$84,14,FALSE),"")</f>
        <v/>
      </c>
      <c r="S1646" s="1877" t="str">
        <f>IFERROR(L1646/J1646,"")</f>
        <v/>
      </c>
      <c r="T1646" s="1876">
        <f>T1645+(K1646-T1645)/7</f>
        <v>22.415706714914567</v>
      </c>
      <c r="U1646" s="1876">
        <f>U1645+(K1646-U1645)/42</f>
        <v>31.976429157941006</v>
      </c>
      <c r="V1646" s="1876">
        <f t="shared" si="139"/>
        <v>6.6046842301652546</v>
      </c>
      <c r="W1646" s="1954">
        <f t="shared" si="161"/>
        <v>0.70100718889519487</v>
      </c>
    </row>
    <row r="1647" spans="2:23" ht="15" x14ac:dyDescent="0.2">
      <c r="B1647" s="1955" t="s">
        <v>9</v>
      </c>
      <c r="C1647" s="1944">
        <v>44735</v>
      </c>
      <c r="D1647" s="1876">
        <v>92</v>
      </c>
      <c r="E1647" s="2189" t="s">
        <v>33</v>
      </c>
      <c r="F1647" s="1986" t="s">
        <v>276</v>
      </c>
      <c r="G1647" s="1945">
        <v>3.8912037037037037E-2</v>
      </c>
      <c r="H1647" s="1946">
        <v>9.51</v>
      </c>
      <c r="I1647" s="1947">
        <f t="shared" si="148"/>
        <v>4.0916968493204036E-3</v>
      </c>
      <c r="J1647" s="1948">
        <v>131</v>
      </c>
      <c r="K1647" s="1949">
        <v>56</v>
      </c>
      <c r="L1647" s="1950">
        <v>208</v>
      </c>
      <c r="M1647" s="1948">
        <v>29</v>
      </c>
      <c r="N1647" s="1816">
        <f>IFERROR((L1647/67)/(1/(I1647*24)/3.6),"")</f>
        <v>1.0975030211717438</v>
      </c>
      <c r="O1647" s="2402" t="s">
        <v>295</v>
      </c>
      <c r="P1647" s="1951">
        <f>IFERROR(VLOOKUP(F1647,[1]Trainingsarten!$A$9:$N$84,12,FALSE),"")</f>
        <v>209</v>
      </c>
      <c r="Q1647" s="1952" t="s">
        <v>14</v>
      </c>
      <c r="R1647" s="1953">
        <f>IFERROR(VLOOKUP(F1647,[1]Trainingsarten!$A$9:$N$84,14,FALSE),"")</f>
        <v>228.8</v>
      </c>
      <c r="S1647" s="1877">
        <f>IFERROR(L1647/J1647,"")</f>
        <v>1.5877862595419847</v>
      </c>
      <c r="T1647" s="1876">
        <f>T1646+(K1647-T1646)/7</f>
        <v>27.2134628984982</v>
      </c>
      <c r="U1647" s="1876">
        <f>U1646+(K1647-U1646)/42</f>
        <v>32.548418939894788</v>
      </c>
      <c r="V1647" s="1876">
        <f t="shared" si="139"/>
        <v>9.5607224430264388</v>
      </c>
      <c r="W1647" s="1954">
        <f t="shared" si="161"/>
        <v>0.83609169922359883</v>
      </c>
    </row>
    <row r="1648" spans="2:23" ht="16" thickBot="1" x14ac:dyDescent="0.25">
      <c r="B1648" s="1956">
        <f>SUM(K1644:K1650)</f>
        <v>203</v>
      </c>
      <c r="C1648" s="1944">
        <v>44736</v>
      </c>
      <c r="D1648" s="1876"/>
      <c r="E1648" s="2189"/>
      <c r="F1648" s="1986"/>
      <c r="G1648" s="1945"/>
      <c r="H1648" s="1946" t="str">
        <f>IFERROR(VLOOKUP(F1648,[1]Trainingsarten!$A$9:$K$84,10,FALSE),"")</f>
        <v/>
      </c>
      <c r="I1648" s="1947" t="str">
        <f t="shared" si="148"/>
        <v/>
      </c>
      <c r="J1648" s="1948"/>
      <c r="K1648" s="1949" t="str">
        <f>IFERROR(VLOOKUP(F1648,[1]Trainingsarten!$A$9:$K$84,11,FALSE),"0")</f>
        <v>0</v>
      </c>
      <c r="L1648" s="1950"/>
      <c r="M1648" s="1948"/>
      <c r="N1648" s="1816" t="str">
        <f>IFERROR((L1648/67)/(1/(I1648*24)/3.6),"")</f>
        <v/>
      </c>
      <c r="O1648" s="2402"/>
      <c r="P1648" s="1951" t="str">
        <f>IFERROR(VLOOKUP(F1648,[1]Trainingsarten!$A$9:$N$84,12,FALSE),"")</f>
        <v/>
      </c>
      <c r="Q1648" s="1952" t="s">
        <v>14</v>
      </c>
      <c r="R1648" s="1953" t="str">
        <f>IFERROR(VLOOKUP(F1648,[1]Trainingsarten!$A$9:$N$84,14,FALSE),"")</f>
        <v/>
      </c>
      <c r="S1648" s="1877" t="str">
        <f>IFERROR(L1648/J1648,"")</f>
        <v/>
      </c>
      <c r="T1648" s="1876">
        <f>T1647+(K1648-T1647)/7</f>
        <v>23.325825341569885</v>
      </c>
      <c r="U1648" s="1876">
        <f>U1647+(K1648-U1647)/42</f>
        <v>31.773456584183005</v>
      </c>
      <c r="V1648" s="1876">
        <f t="shared" si="139"/>
        <v>5.3349560413965875</v>
      </c>
      <c r="W1648" s="1954">
        <f t="shared" si="161"/>
        <v>0.73412929687925754</v>
      </c>
    </row>
    <row r="1649" spans="2:23" ht="15" x14ac:dyDescent="0.2">
      <c r="B1649" s="1957" t="s">
        <v>20</v>
      </c>
      <c r="C1649" s="1978">
        <v>44737</v>
      </c>
      <c r="D1649" s="50">
        <v>93</v>
      </c>
      <c r="E1649" s="2101" t="s">
        <v>33</v>
      </c>
      <c r="F1649" s="1985" t="s">
        <v>300</v>
      </c>
      <c r="G1649" s="1979">
        <v>4.9479166666666664E-2</v>
      </c>
      <c r="H1649" s="1980">
        <v>13</v>
      </c>
      <c r="I1649" s="1981">
        <f t="shared" si="148"/>
        <v>3.8060897435897435E-3</v>
      </c>
      <c r="J1649" s="506">
        <v>137</v>
      </c>
      <c r="K1649" s="1982">
        <v>85</v>
      </c>
      <c r="L1649" s="1983">
        <v>226</v>
      </c>
      <c r="M1649" s="506">
        <v>48</v>
      </c>
      <c r="N1649" s="59">
        <f>IFERROR((L1649/67)/(1/(I1649*24)/3.6),"")</f>
        <v>1.1092422502870265</v>
      </c>
      <c r="O1649" s="2405" t="s">
        <v>327</v>
      </c>
      <c r="P1649" s="319">
        <f>IFERROR(VLOOKUP(F1649,[1]Trainingsarten!$A$9:$N$84,12,FALSE),"")</f>
        <v>209</v>
      </c>
      <c r="Q1649" s="61" t="s">
        <v>14</v>
      </c>
      <c r="R1649" s="1984">
        <f>IFERROR(VLOOKUP(F1649,[1]Trainingsarten!$A$9:$N$84,14,FALSE),"")</f>
        <v>228.8</v>
      </c>
      <c r="S1649" s="1898">
        <f>IFERROR(L1649/J1649,"")</f>
        <v>1.6496350364963503</v>
      </c>
      <c r="T1649" s="50">
        <f>T1648+(K1649-T1648)/7</f>
        <v>32.136421721345613</v>
      </c>
      <c r="U1649" s="50">
        <f>U1648+(K1649-U1648)/42</f>
        <v>33.040755236940555</v>
      </c>
      <c r="V1649" s="50">
        <f t="shared" si="139"/>
        <v>8.4476312426131202</v>
      </c>
      <c r="W1649" s="322">
        <f t="shared" si="161"/>
        <v>0.97262975652009698</v>
      </c>
    </row>
    <row r="1650" spans="2:23" ht="16" thickBot="1" x14ac:dyDescent="0.25">
      <c r="B1650" s="1958">
        <f t="shared" ref="B1650" si="165">AVERAGE(W1644:W1650)</f>
        <v>0.78941786473960873</v>
      </c>
      <c r="C1650" s="1968">
        <v>44738</v>
      </c>
      <c r="D1650" s="1818"/>
      <c r="E1650" s="2180"/>
      <c r="F1650" s="1989"/>
      <c r="G1650" s="1969"/>
      <c r="H1650" s="1970" t="str">
        <f>IFERROR(VLOOKUP(F1650,[1]Trainingsarten!$A$9:$K$84,10,FALSE),"")</f>
        <v/>
      </c>
      <c r="I1650" s="1971" t="str">
        <f t="shared" si="148"/>
        <v/>
      </c>
      <c r="J1650" s="1862"/>
      <c r="K1650" s="1972" t="str">
        <f>IFERROR(VLOOKUP(F1650,[1]Trainingsarten!$A$9:$K$84,11,FALSE),"0")</f>
        <v>0</v>
      </c>
      <c r="L1650" s="1973"/>
      <c r="M1650" s="1862"/>
      <c r="N1650" s="1826" t="str">
        <f>IFERROR((L1650/67)/(1/(I1650*24)/3.6),"")</f>
        <v/>
      </c>
      <c r="O1650" s="2404"/>
      <c r="P1650" s="1974" t="str">
        <f>IFERROR(VLOOKUP(F1650,[1]Trainingsarten!$A$9:$N$84,12,FALSE),"")</f>
        <v/>
      </c>
      <c r="Q1650" s="1975" t="s">
        <v>14</v>
      </c>
      <c r="R1650" s="1976" t="str">
        <f>IFERROR(VLOOKUP(F1650,[1]Trainingsarten!$A$9:$N$84,14,FALSE),"")</f>
        <v/>
      </c>
      <c r="S1650" s="1827" t="str">
        <f>IFERROR(L1650/J1650,"")</f>
        <v/>
      </c>
      <c r="T1650" s="1818">
        <f>T1649+(K1650-T1649)/7</f>
        <v>27.545504332581956</v>
      </c>
      <c r="U1650" s="1818">
        <f>U1649+(K1650-U1649)/42</f>
        <v>32.254070588441969</v>
      </c>
      <c r="V1650" s="1818">
        <f t="shared" si="139"/>
        <v>0.90433351559494213</v>
      </c>
      <c r="W1650" s="1977">
        <f t="shared" si="161"/>
        <v>0.85401637157862187</v>
      </c>
    </row>
    <row r="1651" spans="2:23" ht="16" thickBot="1" x14ac:dyDescent="0.25">
      <c r="B1651" s="1742">
        <f t="shared" ref="B1651" si="166">B1644+1</f>
        <v>26</v>
      </c>
      <c r="C1651" s="1935">
        <v>44739</v>
      </c>
      <c r="D1651" s="1744">
        <v>94</v>
      </c>
      <c r="E1651" s="2176" t="s">
        <v>33</v>
      </c>
      <c r="F1651" s="1988" t="s">
        <v>316</v>
      </c>
      <c r="G1651" s="1937">
        <v>3.4097222222222223E-2</v>
      </c>
      <c r="H1651" s="1938">
        <v>8.5399999999999991</v>
      </c>
      <c r="I1651" s="1939">
        <f t="shared" si="148"/>
        <v>3.9926489721571696E-3</v>
      </c>
      <c r="J1651" s="1940">
        <v>128</v>
      </c>
      <c r="K1651" s="1941">
        <v>47</v>
      </c>
      <c r="L1651" s="1942"/>
      <c r="M1651" s="1940">
        <v>23</v>
      </c>
      <c r="N1651" s="1753"/>
      <c r="O1651" s="2401"/>
      <c r="P1651" s="1754">
        <f>IFERROR(VLOOKUP(F1651,[1]Trainingsarten!$A$9:$N$84,12,FALSE),"")</f>
        <v>209</v>
      </c>
      <c r="Q1651" s="1755" t="s">
        <v>14</v>
      </c>
      <c r="R1651" s="1943">
        <f>IFERROR(VLOOKUP(F1651,[1]Trainingsarten!$A$9:$N$84,14,FALSE),"")</f>
        <v>228.8</v>
      </c>
      <c r="S1651" s="1756"/>
      <c r="T1651" s="1744">
        <f>T1650+(K1651-T1650)/7</f>
        <v>30.324717999355961</v>
      </c>
      <c r="U1651" s="1744">
        <f>U1650+(K1651-U1650)/42</f>
        <v>32.605164145860016</v>
      </c>
      <c r="V1651" s="1744">
        <f t="shared" si="139"/>
        <v>4.7085662558600134</v>
      </c>
      <c r="W1651" s="1927">
        <f t="shared" si="161"/>
        <v>0.93005874356888918</v>
      </c>
    </row>
    <row r="1652" spans="2:23" ht="15" x14ac:dyDescent="0.2">
      <c r="B1652" s="1759" t="s">
        <v>19</v>
      </c>
      <c r="C1652" s="1944">
        <v>44740</v>
      </c>
      <c r="D1652" s="1876"/>
      <c r="E1652" s="2189"/>
      <c r="F1652" s="1986"/>
      <c r="G1652" s="1945"/>
      <c r="H1652" s="1946" t="str">
        <f>IFERROR(VLOOKUP(F1652,[1]Trainingsarten!$A$9:$K$84,10,FALSE),"")</f>
        <v/>
      </c>
      <c r="I1652" s="1947" t="str">
        <f t="shared" si="148"/>
        <v/>
      </c>
      <c r="J1652" s="1948"/>
      <c r="K1652" s="1949" t="str">
        <f>IFERROR(VLOOKUP(F1652,[1]Trainingsarten!$A$9:$K$84,11,FALSE),"0")</f>
        <v>0</v>
      </c>
      <c r="L1652" s="1950"/>
      <c r="M1652" s="1948"/>
      <c r="N1652" s="1816" t="str">
        <f>IFERROR((L1652/67)/(1/(I1652*24)/3.6),"")</f>
        <v/>
      </c>
      <c r="O1652" s="2402"/>
      <c r="P1652" s="1951" t="str">
        <f>IFERROR(VLOOKUP(F1652,[1]Trainingsarten!$A$9:$N$84,12,FALSE),"")</f>
        <v/>
      </c>
      <c r="Q1652" s="1952" t="s">
        <v>14</v>
      </c>
      <c r="R1652" s="1953" t="str">
        <f>IFERROR(VLOOKUP(F1652,[1]Trainingsarten!$A$9:$N$84,14,FALSE),"")</f>
        <v/>
      </c>
      <c r="S1652" s="1877" t="str">
        <f>IFERROR(L1652/J1652,"")</f>
        <v/>
      </c>
      <c r="T1652" s="1876">
        <f>T1651+(K1652-T1651)/7</f>
        <v>25.992615428019395</v>
      </c>
      <c r="U1652" s="1876">
        <f>U1651+(K1652-U1651)/42</f>
        <v>31.828850713815729</v>
      </c>
      <c r="V1652" s="1876">
        <f t="shared" si="139"/>
        <v>2.2804461465040546</v>
      </c>
      <c r="W1652" s="1954">
        <f t="shared" si="161"/>
        <v>0.81663694557268318</v>
      </c>
    </row>
    <row r="1653" spans="2:23" ht="16" thickBot="1" x14ac:dyDescent="0.25">
      <c r="B1653" s="24">
        <f t="shared" ref="B1653" si="167">SUM(H1651:H1657)</f>
        <v>27.25</v>
      </c>
      <c r="C1653" s="1944">
        <v>44741</v>
      </c>
      <c r="D1653" s="1876">
        <v>95</v>
      </c>
      <c r="E1653" s="2189" t="s">
        <v>33</v>
      </c>
      <c r="F1653" s="1986" t="s">
        <v>276</v>
      </c>
      <c r="G1653" s="1945">
        <v>3.9675925925925927E-2</v>
      </c>
      <c r="H1653" s="1946">
        <v>10.88</v>
      </c>
      <c r="I1653" s="1947">
        <f t="shared" si="148"/>
        <v>3.6466843681917209E-3</v>
      </c>
      <c r="J1653" s="1948">
        <v>145</v>
      </c>
      <c r="K1653" s="1949">
        <v>73</v>
      </c>
      <c r="L1653" s="1950">
        <v>232</v>
      </c>
      <c r="M1653" s="1948">
        <v>33</v>
      </c>
      <c r="N1653" s="1816">
        <f>IFERROR((L1653/67)/(1/(I1653*24)/3.6),"")</f>
        <v>1.0910008779631253</v>
      </c>
      <c r="O1653" s="2402" t="s">
        <v>280</v>
      </c>
      <c r="P1653" s="1951">
        <f>IFERROR(VLOOKUP(F1653,[1]Trainingsarten!$A$9:$N$84,12,FALSE),"")</f>
        <v>209</v>
      </c>
      <c r="Q1653" s="1952" t="s">
        <v>14</v>
      </c>
      <c r="R1653" s="1953">
        <f>IFERROR(VLOOKUP(F1653,[1]Trainingsarten!$A$9:$N$84,14,FALSE),"")</f>
        <v>228.8</v>
      </c>
      <c r="S1653" s="1877">
        <f>IFERROR(L1653/J1653,"")</f>
        <v>1.6</v>
      </c>
      <c r="T1653" s="1876">
        <f>T1652+(K1653-T1652)/7</f>
        <v>32.70795608115948</v>
      </c>
      <c r="U1653" s="1876">
        <f>U1652+(K1653-U1652)/42</f>
        <v>32.809116173010594</v>
      </c>
      <c r="V1653" s="1876">
        <f t="shared" si="139"/>
        <v>5.8362352857963344</v>
      </c>
      <c r="W1653" s="1954">
        <f t="shared" si="161"/>
        <v>0.99691670780408492</v>
      </c>
    </row>
    <row r="1654" spans="2:23" ht="15" x14ac:dyDescent="0.2">
      <c r="B1654" s="1955" t="s">
        <v>9</v>
      </c>
      <c r="C1654" s="1944">
        <v>44742</v>
      </c>
      <c r="D1654" s="1876"/>
      <c r="E1654" s="2189"/>
      <c r="F1654" s="1986"/>
      <c r="G1654" s="1945"/>
      <c r="H1654" s="1946" t="str">
        <f>IFERROR(VLOOKUP(F1654,[1]Trainingsarten!$A$9:$K$84,10,FALSE),"")</f>
        <v/>
      </c>
      <c r="I1654" s="1947" t="str">
        <f t="shared" si="148"/>
        <v/>
      </c>
      <c r="J1654" s="1948"/>
      <c r="K1654" s="1949" t="str">
        <f>IFERROR(VLOOKUP(F1654,[1]Trainingsarten!$A$9:$K$84,11,FALSE),"0")</f>
        <v>0</v>
      </c>
      <c r="L1654" s="1950"/>
      <c r="M1654" s="1948"/>
      <c r="N1654" s="1816" t="str">
        <f>IFERROR((L1654/67)/(1/(I1654*24)/3.6),"")</f>
        <v/>
      </c>
      <c r="O1654" s="2402"/>
      <c r="P1654" s="1951" t="str">
        <f>IFERROR(VLOOKUP(F1654,[1]Trainingsarten!$A$9:$N$84,12,FALSE),"")</f>
        <v/>
      </c>
      <c r="Q1654" s="1952" t="s">
        <v>14</v>
      </c>
      <c r="R1654" s="1953" t="str">
        <f>IFERROR(VLOOKUP(F1654,[1]Trainingsarten!$A$9:$N$84,14,FALSE),"")</f>
        <v/>
      </c>
      <c r="S1654" s="1877" t="str">
        <f>IFERROR(L1654/J1654,"")</f>
        <v/>
      </c>
      <c r="T1654" s="1876">
        <f>T1653+(K1654-T1653)/7</f>
        <v>28.035390926708125</v>
      </c>
      <c r="U1654" s="1876">
        <f>U1653+(K1654-U1653)/42</f>
        <v>32.027946740319862</v>
      </c>
      <c r="V1654" s="1876">
        <f t="shared" si="139"/>
        <v>0.10116009185111352</v>
      </c>
      <c r="W1654" s="1954">
        <f t="shared" si="161"/>
        <v>0.87534149953529417</v>
      </c>
    </row>
    <row r="1655" spans="2:23" ht="16" thickBot="1" x14ac:dyDescent="0.25">
      <c r="B1655" s="1956">
        <f>SUM(K1651:K1657)</f>
        <v>168</v>
      </c>
      <c r="C1655" s="1944">
        <v>44743</v>
      </c>
      <c r="D1655" s="1876"/>
      <c r="E1655" s="2189"/>
      <c r="F1655" s="1986"/>
      <c r="G1655" s="1945"/>
      <c r="H1655" s="1946"/>
      <c r="I1655" s="1947" t="str">
        <f t="shared" si="148"/>
        <v/>
      </c>
      <c r="J1655" s="1948"/>
      <c r="K1655" s="1949" t="str">
        <f>IFERROR(VLOOKUP(F1655,[1]Trainingsarten!$A$9:$K$84,11,FALSE),"0")</f>
        <v>0</v>
      </c>
      <c r="L1655" s="1950"/>
      <c r="M1655" s="1948"/>
      <c r="N1655" s="1816" t="str">
        <f>IFERROR((L1655/67)/(1/(I1655*24)/3.6),"")</f>
        <v/>
      </c>
      <c r="O1655" s="2402"/>
      <c r="P1655" s="1951" t="str">
        <f>IFERROR(VLOOKUP(F1655,[1]Trainingsarten!$A$9:$N$84,12,FALSE),"")</f>
        <v/>
      </c>
      <c r="Q1655" s="1952" t="s">
        <v>14</v>
      </c>
      <c r="R1655" s="1953" t="str">
        <f>IFERROR(VLOOKUP(F1655,[1]Trainingsarten!$A$9:$N$84,14,FALSE),"")</f>
        <v/>
      </c>
      <c r="S1655" s="1877" t="str">
        <f>IFERROR(L1655/J1655,"")</f>
        <v/>
      </c>
      <c r="T1655" s="1876">
        <f>T1654+(K1655-T1654)/7</f>
        <v>24.030335080035535</v>
      </c>
      <c r="U1655" s="1876">
        <f>U1654+(K1655-U1654)/42</f>
        <v>31.265376579836055</v>
      </c>
      <c r="V1655" s="1876">
        <f t="shared" si="139"/>
        <v>3.9925558136117374</v>
      </c>
      <c r="W1655" s="1954">
        <f t="shared" si="161"/>
        <v>0.76859253617733148</v>
      </c>
    </row>
    <row r="1656" spans="2:23" ht="15" x14ac:dyDescent="0.2">
      <c r="B1656" s="1957" t="s">
        <v>20</v>
      </c>
      <c r="C1656" s="1978">
        <v>44744</v>
      </c>
      <c r="D1656" s="50">
        <v>96</v>
      </c>
      <c r="E1656" s="2101" t="s">
        <v>33</v>
      </c>
      <c r="F1656" s="1985" t="s">
        <v>316</v>
      </c>
      <c r="G1656" s="1979">
        <v>3.0914351851851849E-2</v>
      </c>
      <c r="H1656" s="1980">
        <v>7.83</v>
      </c>
      <c r="I1656" s="1981">
        <f t="shared" si="148"/>
        <v>3.9481930845276948E-3</v>
      </c>
      <c r="J1656" s="506">
        <v>129</v>
      </c>
      <c r="K1656" s="1982">
        <v>48</v>
      </c>
      <c r="L1656" s="1983">
        <v>215</v>
      </c>
      <c r="M1656" s="506">
        <v>24</v>
      </c>
      <c r="N1656" s="59">
        <f>IFERROR((L1656/67)/(1/(I1656*24)/3.6),"")</f>
        <v>1.0946512647490518</v>
      </c>
      <c r="O1656" s="2405" t="s">
        <v>295</v>
      </c>
      <c r="P1656" s="319">
        <f>IFERROR(VLOOKUP(F1656,[1]Trainingsarten!$A$9:$N$84,12,FALSE),"")</f>
        <v>209</v>
      </c>
      <c r="Q1656" s="61" t="s">
        <v>14</v>
      </c>
      <c r="R1656" s="1984">
        <f>IFERROR(VLOOKUP(F1656,[1]Trainingsarten!$A$9:$N$84,14,FALSE),"")</f>
        <v>228.8</v>
      </c>
      <c r="S1656" s="1898">
        <f>IFERROR(L1656/J1656,"")</f>
        <v>1.6666666666666667</v>
      </c>
      <c r="T1656" s="50">
        <f>T1655+(K1656-T1655)/7</f>
        <v>27.454572925744746</v>
      </c>
      <c r="U1656" s="50">
        <f>U1655+(K1656-U1655)/42</f>
        <v>31.663819994601862</v>
      </c>
      <c r="V1656" s="50">
        <f t="shared" si="139"/>
        <v>7.2350414998005199</v>
      </c>
      <c r="W1656" s="322">
        <f t="shared" si="161"/>
        <v>0.86706445812366539</v>
      </c>
    </row>
    <row r="1657" spans="2:23" ht="16" thickBot="1" x14ac:dyDescent="0.25">
      <c r="B1657" s="1958">
        <f t="shared" ref="B1657" si="168">AVERAGE(W1651:W1657)</f>
        <v>0.85941939726310745</v>
      </c>
      <c r="C1657" s="1968">
        <v>44745</v>
      </c>
      <c r="D1657" s="1818"/>
      <c r="E1657" s="2180"/>
      <c r="F1657" s="1989"/>
      <c r="G1657" s="1969"/>
      <c r="H1657" s="1970" t="str">
        <f>IFERROR(VLOOKUP(F1657,[1]Trainingsarten!$A$9:$K$84,10,FALSE),"")</f>
        <v/>
      </c>
      <c r="I1657" s="1971" t="str">
        <f t="shared" si="148"/>
        <v/>
      </c>
      <c r="J1657" s="1862"/>
      <c r="K1657" s="1972" t="str">
        <f>IFERROR(VLOOKUP(F1657,[1]Trainingsarten!$A$9:$K$84,11,FALSE),"0")</f>
        <v>0</v>
      </c>
      <c r="L1657" s="1973"/>
      <c r="M1657" s="1862"/>
      <c r="N1657" s="1826" t="str">
        <f>IFERROR((L1657/67)/(1/(I1657*24)/3.6),"")</f>
        <v/>
      </c>
      <c r="O1657" s="2404"/>
      <c r="P1657" s="1974" t="str">
        <f>IFERROR(VLOOKUP(F1657,[1]Trainingsarten!$A$9:$N$84,12,FALSE),"")</f>
        <v/>
      </c>
      <c r="Q1657" s="1975" t="s">
        <v>14</v>
      </c>
      <c r="R1657" s="1976" t="str">
        <f>IFERROR(VLOOKUP(F1657,[1]Trainingsarten!$A$9:$N$84,14,FALSE),"")</f>
        <v/>
      </c>
      <c r="S1657" s="1827" t="str">
        <f>IFERROR(L1657/J1657,"")</f>
        <v/>
      </c>
      <c r="T1657" s="1818">
        <f>T1656+(K1657-T1656)/7</f>
        <v>23.53249107920978</v>
      </c>
      <c r="U1657" s="1818">
        <f>U1656+(K1657-U1656)/42</f>
        <v>30.909919518539912</v>
      </c>
      <c r="V1657" s="1818">
        <f t="shared" si="139"/>
        <v>4.2092470688571169</v>
      </c>
      <c r="W1657" s="1977">
        <f t="shared" si="161"/>
        <v>0.76132489005980375</v>
      </c>
    </row>
    <row r="1658" spans="2:23" ht="16" thickBot="1" x14ac:dyDescent="0.25">
      <c r="B1658" s="1742">
        <f t="shared" ref="B1658" si="169">B1651+1</f>
        <v>27</v>
      </c>
      <c r="C1658" s="1935">
        <v>44746</v>
      </c>
      <c r="D1658" s="1744">
        <v>97</v>
      </c>
      <c r="E1658" s="2176" t="s">
        <v>33</v>
      </c>
      <c r="F1658" s="1988" t="s">
        <v>316</v>
      </c>
      <c r="G1658" s="1937">
        <v>3.4768518518518525E-2</v>
      </c>
      <c r="H1658" s="1938">
        <v>9.08</v>
      </c>
      <c r="I1658" s="1939">
        <f t="shared" si="148"/>
        <v>3.8291319954315557E-3</v>
      </c>
      <c r="J1658" s="1940"/>
      <c r="K1658" s="1941">
        <v>59</v>
      </c>
      <c r="L1658" s="1942">
        <v>223</v>
      </c>
      <c r="M1658" s="1940">
        <v>27</v>
      </c>
      <c r="N1658" s="1753">
        <f>IFERROR((L1658/67)/(1/(I1658*24)/3.6),"")</f>
        <v>1.1011440594384905</v>
      </c>
      <c r="O1658" s="2401" t="s">
        <v>327</v>
      </c>
      <c r="P1658" s="1754">
        <f>IFERROR(VLOOKUP(F1658,[1]Trainingsarten!$A$9:$N$84,12,FALSE),"")</f>
        <v>209</v>
      </c>
      <c r="Q1658" s="1755" t="s">
        <v>14</v>
      </c>
      <c r="R1658" s="1943">
        <f>IFERROR(VLOOKUP(F1658,[1]Trainingsarten!$A$9:$N$84,14,FALSE),"")</f>
        <v>228.8</v>
      </c>
      <c r="S1658" s="1756" t="str">
        <f>IFERROR(L1658/J1658,"")</f>
        <v/>
      </c>
      <c r="T1658" s="1744">
        <f>T1657+(K1658-T1657)/7</f>
        <v>28.599278067894097</v>
      </c>
      <c r="U1658" s="1744">
        <f>U1657+(K1658-U1657)/42</f>
        <v>31.578730958574674</v>
      </c>
      <c r="V1658" s="1744">
        <f t="shared" ref="V1658:V1721" si="170">U1657-T1657</f>
        <v>7.3774284393301315</v>
      </c>
      <c r="W1658" s="1927">
        <f t="shared" si="161"/>
        <v>0.90565001188334471</v>
      </c>
    </row>
    <row r="1659" spans="2:23" ht="15" x14ac:dyDescent="0.2">
      <c r="B1659" s="1759" t="s">
        <v>19</v>
      </c>
      <c r="C1659" s="1944">
        <v>44747</v>
      </c>
      <c r="D1659" s="1876"/>
      <c r="E1659" s="2189"/>
      <c r="F1659" s="1986"/>
      <c r="G1659" s="1945"/>
      <c r="H1659" s="1946" t="str">
        <f>IFERROR(VLOOKUP(F1659,[1]Trainingsarten!$A$9:$K$84,10,FALSE),"")</f>
        <v/>
      </c>
      <c r="I1659" s="1947" t="str">
        <f t="shared" si="148"/>
        <v/>
      </c>
      <c r="J1659" s="1948"/>
      <c r="K1659" s="1949" t="str">
        <f>IFERROR(VLOOKUP(F1659,[1]Trainingsarten!$A$9:$K$84,11,FALSE),"0")</f>
        <v>0</v>
      </c>
      <c r="L1659" s="1950"/>
      <c r="M1659" s="1948"/>
      <c r="N1659" s="1816" t="str">
        <f>IFERROR((L1659/67)/(1/(I1659*24)/3.6),"")</f>
        <v/>
      </c>
      <c r="O1659" s="2402"/>
      <c r="P1659" s="1951" t="str">
        <f>IFERROR(VLOOKUP(F1659,[1]Trainingsarten!$A$9:$N$84,12,FALSE),"")</f>
        <v/>
      </c>
      <c r="Q1659" s="1952" t="s">
        <v>14</v>
      </c>
      <c r="R1659" s="1953" t="str">
        <f>IFERROR(VLOOKUP(F1659,[1]Trainingsarten!$A$9:$N$84,14,FALSE),"")</f>
        <v/>
      </c>
      <c r="S1659" s="1877" t="str">
        <f>IFERROR(L1659/J1659,"")</f>
        <v/>
      </c>
      <c r="T1659" s="1876">
        <f>T1658+(K1659-T1658)/7</f>
        <v>24.513666915337797</v>
      </c>
      <c r="U1659" s="1876">
        <f>U1658+(K1659-U1658)/42</f>
        <v>30.826856411941943</v>
      </c>
      <c r="V1659" s="1876">
        <f t="shared" si="170"/>
        <v>2.9794528906805766</v>
      </c>
      <c r="W1659" s="1954">
        <f t="shared" si="161"/>
        <v>0.7952048884829368</v>
      </c>
    </row>
    <row r="1660" spans="2:23" ht="16" thickBot="1" x14ac:dyDescent="0.25">
      <c r="B1660" s="24">
        <f t="shared" ref="B1660" si="171">SUM(H1658:H1664)</f>
        <v>38.44</v>
      </c>
      <c r="C1660" s="1944">
        <v>44748</v>
      </c>
      <c r="D1660" s="1876">
        <v>98</v>
      </c>
      <c r="E1660" s="2189" t="s">
        <v>281</v>
      </c>
      <c r="F1660" s="1986" t="s">
        <v>276</v>
      </c>
      <c r="G1660" s="1945">
        <v>3.8252314814814815E-2</v>
      </c>
      <c r="H1660" s="1946">
        <v>9.8699999999999992</v>
      </c>
      <c r="I1660" s="1947">
        <f t="shared" si="148"/>
        <v>3.8756144695861012E-3</v>
      </c>
      <c r="J1660" s="1948">
        <v>130</v>
      </c>
      <c r="K1660" s="1949">
        <v>59</v>
      </c>
      <c r="L1660" s="1950">
        <v>214</v>
      </c>
      <c r="M1660" s="1948">
        <v>20</v>
      </c>
      <c r="N1660" s="1816">
        <f>IFERROR((L1660/67)/(1/(I1660*24)/3.6),"")</f>
        <v>1.0695307656247637</v>
      </c>
      <c r="O1660" s="2402" t="s">
        <v>326</v>
      </c>
      <c r="P1660" s="1951">
        <f>IFERROR(VLOOKUP(F1660,[1]Trainingsarten!$A$9:$N$84,12,FALSE),"")</f>
        <v>209</v>
      </c>
      <c r="Q1660" s="1952" t="s">
        <v>14</v>
      </c>
      <c r="R1660" s="1953">
        <f>IFERROR(VLOOKUP(F1660,[1]Trainingsarten!$A$9:$N$84,14,FALSE),"")</f>
        <v>228.8</v>
      </c>
      <c r="S1660" s="1877">
        <f>IFERROR(L1660/J1660,"")</f>
        <v>1.6461538461538461</v>
      </c>
      <c r="T1660" s="1876">
        <f>T1659+(K1660-T1659)/7</f>
        <v>29.440285927432399</v>
      </c>
      <c r="U1660" s="1876">
        <f>U1659+(K1660-U1659)/42</f>
        <v>31.497645544990945</v>
      </c>
      <c r="V1660" s="1876">
        <f t="shared" si="170"/>
        <v>6.3131894966041457</v>
      </c>
      <c r="W1660" s="1954">
        <f t="shared" si="161"/>
        <v>0.93468211410850266</v>
      </c>
    </row>
    <row r="1661" spans="2:23" ht="15" x14ac:dyDescent="0.2">
      <c r="B1661" s="1955" t="s">
        <v>9</v>
      </c>
      <c r="C1661" s="1944">
        <v>44749</v>
      </c>
      <c r="D1661" s="1876">
        <v>99</v>
      </c>
      <c r="E1661" s="2189" t="s">
        <v>33</v>
      </c>
      <c r="F1661" s="1986" t="s">
        <v>316</v>
      </c>
      <c r="G1661" s="1945">
        <v>3.1631944444444442E-2</v>
      </c>
      <c r="H1661" s="1946">
        <v>8.48</v>
      </c>
      <c r="I1661" s="1947">
        <f t="shared" si="148"/>
        <v>3.7301821278825989E-3</v>
      </c>
      <c r="J1661" s="1948">
        <v>138</v>
      </c>
      <c r="K1661" s="1949">
        <v>55</v>
      </c>
      <c r="L1661" s="1950">
        <v>228</v>
      </c>
      <c r="M1661" s="1948">
        <v>19</v>
      </c>
      <c r="N1661" s="1816">
        <f>IFERROR((L1661/67)/(1/(I1661*24)/3.6),"")</f>
        <v>1.0967403548296253</v>
      </c>
      <c r="O1661" s="2402" t="s">
        <v>327</v>
      </c>
      <c r="P1661" s="1951">
        <f>IFERROR(VLOOKUP(F1661,[1]Trainingsarten!$A$9:$N$84,12,FALSE),"")</f>
        <v>209</v>
      </c>
      <c r="Q1661" s="1952" t="s">
        <v>14</v>
      </c>
      <c r="R1661" s="1953">
        <f>IFERROR(VLOOKUP(F1661,[1]Trainingsarten!$A$9:$N$84,14,FALSE),"")</f>
        <v>228.8</v>
      </c>
      <c r="S1661" s="1877">
        <f>IFERROR(L1661/J1661,"")</f>
        <v>1.6521739130434783</v>
      </c>
      <c r="T1661" s="1876">
        <f>T1660+(K1661-T1660)/7</f>
        <v>33.091673652084914</v>
      </c>
      <c r="U1661" s="1876">
        <f>U1660+(K1661-U1660)/42</f>
        <v>32.057225412967348</v>
      </c>
      <c r="V1661" s="1876">
        <f t="shared" si="170"/>
        <v>2.0573596175585465</v>
      </c>
      <c r="W1661" s="1954">
        <f t="shared" si="161"/>
        <v>1.0322688013635493</v>
      </c>
    </row>
    <row r="1662" spans="2:23" ht="16" thickBot="1" x14ac:dyDescent="0.25">
      <c r="B1662" s="1956">
        <f>SUM(K1658:K1664)</f>
        <v>251</v>
      </c>
      <c r="C1662" s="1944">
        <v>44750</v>
      </c>
      <c r="D1662" s="1876"/>
      <c r="E1662" s="2189"/>
      <c r="F1662" s="1986"/>
      <c r="G1662" s="1945"/>
      <c r="H1662" s="1946" t="str">
        <f>IFERROR(VLOOKUP(F1662,[1]Trainingsarten!$A$9:$K$84,10,FALSE),"")</f>
        <v/>
      </c>
      <c r="I1662" s="1947" t="str">
        <f t="shared" si="148"/>
        <v/>
      </c>
      <c r="J1662" s="1948"/>
      <c r="K1662" s="1949" t="str">
        <f>IFERROR(VLOOKUP(F1662,[1]Trainingsarten!$A$9:$K$84,11,FALSE),"0")</f>
        <v>0</v>
      </c>
      <c r="L1662" s="1950"/>
      <c r="M1662" s="1948"/>
      <c r="N1662" s="1816" t="str">
        <f>IFERROR((L1662/67)/(1/(I1662*24)/3.6),"")</f>
        <v/>
      </c>
      <c r="O1662" s="2402"/>
      <c r="P1662" s="1951" t="str">
        <f>IFERROR(VLOOKUP(F1662,[1]Trainingsarten!$A$9:$N$84,12,FALSE),"")</f>
        <v/>
      </c>
      <c r="Q1662" s="1952" t="s">
        <v>14</v>
      </c>
      <c r="R1662" s="1953" t="str">
        <f>IFERROR(VLOOKUP(F1662,[1]Trainingsarten!$A$9:$N$84,14,FALSE),"")</f>
        <v/>
      </c>
      <c r="S1662" s="1877" t="str">
        <f>IFERROR(L1662/J1662,"")</f>
        <v/>
      </c>
      <c r="T1662" s="1876">
        <f>T1661+(K1662-T1661)/7</f>
        <v>28.364291701787067</v>
      </c>
      <c r="U1662" s="1876">
        <f>U1661+(K1662-U1661)/42</f>
        <v>31.293958141230032</v>
      </c>
      <c r="V1662" s="1876">
        <f t="shared" si="170"/>
        <v>-1.034448239117566</v>
      </c>
      <c r="W1662" s="1954">
        <f t="shared" si="161"/>
        <v>0.90638236217287238</v>
      </c>
    </row>
    <row r="1663" spans="2:23" ht="15" x14ac:dyDescent="0.2">
      <c r="B1663" s="1957" t="s">
        <v>20</v>
      </c>
      <c r="C1663" s="1978">
        <v>44751</v>
      </c>
      <c r="D1663" s="50">
        <v>100</v>
      </c>
      <c r="E1663" s="2101" t="s">
        <v>33</v>
      </c>
      <c r="F1663" s="1985" t="s">
        <v>292</v>
      </c>
      <c r="G1663" s="1979">
        <v>5.9849537037037041E-2</v>
      </c>
      <c r="H1663" s="1980">
        <v>11.01</v>
      </c>
      <c r="I1663" s="1981">
        <f t="shared" si="148"/>
        <v>5.4359252531368798E-3</v>
      </c>
      <c r="J1663" s="506">
        <v>140</v>
      </c>
      <c r="K1663" s="1982">
        <v>78</v>
      </c>
      <c r="L1663" s="1983">
        <v>188</v>
      </c>
      <c r="M1663" s="506">
        <v>522</v>
      </c>
      <c r="N1663" s="59"/>
      <c r="O1663" s="2405" t="s">
        <v>293</v>
      </c>
      <c r="P1663" s="319" t="str">
        <f>IFERROR(VLOOKUP(F1663,[1]Trainingsarten!$A$9:$N$84,12,FALSE),"")</f>
        <v/>
      </c>
      <c r="Q1663" s="61" t="s">
        <v>14</v>
      </c>
      <c r="R1663" s="1984" t="str">
        <f>IFERROR(VLOOKUP(F1663,[1]Trainingsarten!$A$9:$N$84,14,FALSE),"")</f>
        <v/>
      </c>
      <c r="S1663" s="1898"/>
      <c r="T1663" s="50">
        <f>T1662+(K1663-T1662)/7</f>
        <v>35.455107172960346</v>
      </c>
      <c r="U1663" s="50">
        <f>U1662+(K1663-U1662)/42</f>
        <v>32.406006756915033</v>
      </c>
      <c r="V1663" s="50">
        <f t="shared" si="170"/>
        <v>2.9296664394429648</v>
      </c>
      <c r="W1663" s="322">
        <f t="shared" si="161"/>
        <v>1.0940905937259509</v>
      </c>
    </row>
    <row r="1664" spans="2:23" ht="16" thickBot="1" x14ac:dyDescent="0.25">
      <c r="B1664" s="1958">
        <f t="shared" ref="B1664" si="172">AVERAGE(W1658:W1664)</f>
        <v>0.94699195475734366</v>
      </c>
      <c r="C1664" s="1968">
        <v>44752</v>
      </c>
      <c r="D1664" s="1818"/>
      <c r="E1664" s="2180"/>
      <c r="F1664" s="1989"/>
      <c r="G1664" s="1969"/>
      <c r="H1664" s="1970" t="str">
        <f>IFERROR(VLOOKUP(F1664,[1]Trainingsarten!$A$9:$K$84,10,FALSE),"")</f>
        <v/>
      </c>
      <c r="I1664" s="1971" t="str">
        <f t="shared" si="148"/>
        <v/>
      </c>
      <c r="J1664" s="1862"/>
      <c r="K1664" s="1972" t="str">
        <f>IFERROR(VLOOKUP(F1664,[1]Trainingsarten!$A$9:$K$84,11,FALSE),"0")</f>
        <v>0</v>
      </c>
      <c r="L1664" s="1973"/>
      <c r="M1664" s="1862"/>
      <c r="N1664" s="1826" t="str">
        <f>IFERROR((L1664/67)/(1/(I1664*24)/3.6),"")</f>
        <v/>
      </c>
      <c r="O1664" s="2404"/>
      <c r="P1664" s="1974" t="str">
        <f>IFERROR(VLOOKUP(F1664,[1]Trainingsarten!$A$9:$N$84,12,FALSE),"")</f>
        <v/>
      </c>
      <c r="Q1664" s="1975" t="s">
        <v>14</v>
      </c>
      <c r="R1664" s="1976" t="str">
        <f>IFERROR(VLOOKUP(F1664,[1]Trainingsarten!$A$9:$N$84,14,FALSE),"")</f>
        <v/>
      </c>
      <c r="S1664" s="1827" t="str">
        <f>IFERROR(L1664/J1664,"")</f>
        <v/>
      </c>
      <c r="T1664" s="1818">
        <f>T1663+(K1664-T1663)/7</f>
        <v>30.390091862537439</v>
      </c>
      <c r="U1664" s="1818">
        <f>U1663+(K1664-U1663)/42</f>
        <v>31.634435167464677</v>
      </c>
      <c r="V1664" s="1818">
        <f t="shared" si="170"/>
        <v>-3.049100416045313</v>
      </c>
      <c r="W1664" s="1977">
        <f t="shared" si="161"/>
        <v>0.96066491156424949</v>
      </c>
    </row>
    <row r="1665" spans="2:23" ht="16" thickBot="1" x14ac:dyDescent="0.25">
      <c r="B1665" s="1742">
        <f t="shared" ref="B1665" si="173">B1658+1</f>
        <v>28</v>
      </c>
      <c r="C1665" s="1935">
        <v>44753</v>
      </c>
      <c r="D1665" s="1744"/>
      <c r="E1665" s="2176"/>
      <c r="F1665" s="1988"/>
      <c r="G1665" s="1937"/>
      <c r="H1665" s="1938" t="str">
        <f>IFERROR(VLOOKUP(F1665,[1]Trainingsarten!$A$9:$K$84,10,FALSE),"")</f>
        <v/>
      </c>
      <c r="I1665" s="1939" t="str">
        <f t="shared" si="148"/>
        <v/>
      </c>
      <c r="J1665" s="1940"/>
      <c r="K1665" s="1941" t="str">
        <f>IFERROR(VLOOKUP(F1665,[1]Trainingsarten!$A$9:$K$84,11,FALSE),"0")</f>
        <v>0</v>
      </c>
      <c r="L1665" s="1942"/>
      <c r="M1665" s="1940"/>
      <c r="N1665" s="1753" t="str">
        <f>IFERROR((L1665/67)/(1/(I1665*24)/3.6),"")</f>
        <v/>
      </c>
      <c r="O1665" s="2401"/>
      <c r="P1665" s="1754" t="str">
        <f>IFERROR(VLOOKUP(F1665,[1]Trainingsarten!$A$9:$N$84,12,FALSE),"")</f>
        <v/>
      </c>
      <c r="Q1665" s="1755" t="s">
        <v>14</v>
      </c>
      <c r="R1665" s="1943" t="str">
        <f>IFERROR(VLOOKUP(F1665,[1]Trainingsarten!$A$9:$N$84,14,FALSE),"")</f>
        <v/>
      </c>
      <c r="S1665" s="1756" t="str">
        <f>IFERROR(L1665/J1665,"")</f>
        <v/>
      </c>
      <c r="T1665" s="1744">
        <f>T1664+(K1665-T1664)/7</f>
        <v>26.048650167889235</v>
      </c>
      <c r="U1665" s="1744">
        <f>U1664+(K1665-U1664)/42</f>
        <v>30.881234330144089</v>
      </c>
      <c r="V1665" s="1744">
        <f t="shared" si="170"/>
        <v>1.2443433049272379</v>
      </c>
      <c r="W1665" s="1927">
        <f t="shared" si="161"/>
        <v>0.84351065405641423</v>
      </c>
    </row>
    <row r="1666" spans="2:23" ht="15" x14ac:dyDescent="0.2">
      <c r="B1666" s="1759" t="s">
        <v>19</v>
      </c>
      <c r="C1666" s="1944">
        <v>44754</v>
      </c>
      <c r="D1666" s="1876">
        <v>101</v>
      </c>
      <c r="E1666" s="2189" t="s">
        <v>33</v>
      </c>
      <c r="F1666" s="1986" t="s">
        <v>316</v>
      </c>
      <c r="G1666" s="1945">
        <v>3.3923611111111113E-2</v>
      </c>
      <c r="H1666" s="1946">
        <v>8.9700000000000006</v>
      </c>
      <c r="I1666" s="1947">
        <f t="shared" si="148"/>
        <v>3.7818964449399233E-3</v>
      </c>
      <c r="J1666" s="1948">
        <v>139</v>
      </c>
      <c r="K1666" s="1949">
        <v>57</v>
      </c>
      <c r="L1666" s="1950">
        <v>223</v>
      </c>
      <c r="M1666" s="1948">
        <v>24</v>
      </c>
      <c r="N1666" s="1816">
        <f>IFERROR((L1666/67)/(1/(I1666*24)/3.6),"")</f>
        <v>1.0875605251335299</v>
      </c>
      <c r="O1666" s="2402" t="s">
        <v>322</v>
      </c>
      <c r="P1666" s="1951">
        <f>IFERROR(VLOOKUP(F1666,[1]Trainingsarten!$A$9:$N$84,12,FALSE),"")</f>
        <v>209</v>
      </c>
      <c r="Q1666" s="1952" t="s">
        <v>14</v>
      </c>
      <c r="R1666" s="1953">
        <f>IFERROR(VLOOKUP(F1666,[1]Trainingsarten!$A$9:$N$84,14,FALSE),"")</f>
        <v>228.8</v>
      </c>
      <c r="S1666" s="1877">
        <f>IFERROR(L1666/J1666,"")</f>
        <v>1.6043165467625899</v>
      </c>
      <c r="T1666" s="1876">
        <f>T1665+(K1666-T1665)/7</f>
        <v>30.470271572476488</v>
      </c>
      <c r="U1666" s="1876">
        <f>U1665+(K1666-U1665)/42</f>
        <v>31.503109703235896</v>
      </c>
      <c r="V1666" s="1876">
        <f t="shared" si="170"/>
        <v>4.8325841622548538</v>
      </c>
      <c r="W1666" s="1954">
        <f t="shared" si="161"/>
        <v>0.96721472449898116</v>
      </c>
    </row>
    <row r="1667" spans="2:23" ht="16" thickBot="1" x14ac:dyDescent="0.25">
      <c r="B1667" s="24">
        <f t="shared" ref="B1667" si="174">SUM(H1665:H1671)</f>
        <v>33.44</v>
      </c>
      <c r="C1667" s="1944">
        <v>44755</v>
      </c>
      <c r="D1667" s="1876">
        <v>102</v>
      </c>
      <c r="E1667" s="2189" t="s">
        <v>33</v>
      </c>
      <c r="F1667" s="1986" t="s">
        <v>316</v>
      </c>
      <c r="G1667" s="1945">
        <v>2.732638888888889E-2</v>
      </c>
      <c r="H1667" s="1946">
        <v>7.31</v>
      </c>
      <c r="I1667" s="1947">
        <f t="shared" si="148"/>
        <v>3.7382200942392462E-3</v>
      </c>
      <c r="J1667" s="1948">
        <v>142</v>
      </c>
      <c r="K1667" s="1949">
        <v>47</v>
      </c>
      <c r="L1667" s="1950">
        <v>224</v>
      </c>
      <c r="M1667" s="1948">
        <v>16</v>
      </c>
      <c r="N1667" s="1816">
        <f>IFERROR((L1667/67)/(1/(I1667*24)/3.6),"")</f>
        <v>1.0798211405353535</v>
      </c>
      <c r="O1667" s="2402" t="s">
        <v>322</v>
      </c>
      <c r="P1667" s="1951">
        <f>IFERROR(VLOOKUP(F1667,[1]Trainingsarten!$A$9:$N$84,12,FALSE),"")</f>
        <v>209</v>
      </c>
      <c r="Q1667" s="1952" t="s">
        <v>14</v>
      </c>
      <c r="R1667" s="1953">
        <f>IFERROR(VLOOKUP(F1667,[1]Trainingsarten!$A$9:$N$84,14,FALSE),"")</f>
        <v>228.8</v>
      </c>
      <c r="S1667" s="1877">
        <f>IFERROR(L1667/J1667,"")</f>
        <v>1.5774647887323943</v>
      </c>
      <c r="T1667" s="1876">
        <f>T1666+(K1667-T1666)/7</f>
        <v>32.831661347836992</v>
      </c>
      <c r="U1667" s="1876">
        <f>U1666+(K1667-U1666)/42</f>
        <v>31.87208328173028</v>
      </c>
      <c r="V1667" s="1876">
        <f t="shared" si="170"/>
        <v>1.0328381307594086</v>
      </c>
      <c r="W1667" s="1954">
        <f t="shared" si="161"/>
        <v>1.0301071648697895</v>
      </c>
    </row>
    <row r="1668" spans="2:23" ht="15" x14ac:dyDescent="0.2">
      <c r="B1668" s="1955" t="s">
        <v>9</v>
      </c>
      <c r="C1668" s="1944">
        <v>44756</v>
      </c>
      <c r="D1668" s="1876">
        <v>103</v>
      </c>
      <c r="E1668" s="2189" t="s">
        <v>33</v>
      </c>
      <c r="F1668" s="1986" t="s">
        <v>316</v>
      </c>
      <c r="G1668" s="1945">
        <v>3.1458333333333331E-2</v>
      </c>
      <c r="H1668" s="1946">
        <v>8.3000000000000007</v>
      </c>
      <c r="I1668" s="1947">
        <f t="shared" si="148"/>
        <v>3.7901606425702807E-3</v>
      </c>
      <c r="J1668" s="1948">
        <v>142</v>
      </c>
      <c r="K1668" s="1949">
        <v>52</v>
      </c>
      <c r="L1668" s="1950">
        <v>222</v>
      </c>
      <c r="M1668" s="1948">
        <v>19</v>
      </c>
      <c r="N1668" s="1816">
        <f>IFERROR((L1668/67)/(1/(I1668*24)/3.6),"")</f>
        <v>1.0850494515374929</v>
      </c>
      <c r="O1668" s="2402" t="s">
        <v>326</v>
      </c>
      <c r="P1668" s="1951">
        <f>IFERROR(VLOOKUP(F1668,[1]Trainingsarten!$A$9:$N$84,12,FALSE),"")</f>
        <v>209</v>
      </c>
      <c r="Q1668" s="1952" t="s">
        <v>14</v>
      </c>
      <c r="R1668" s="1953">
        <f>IFERROR(VLOOKUP(F1668,[1]Trainingsarten!$A$9:$N$84,14,FALSE),"")</f>
        <v>228.8</v>
      </c>
      <c r="S1668" s="1877">
        <f>IFERROR(L1668/J1668,"")</f>
        <v>1.5633802816901408</v>
      </c>
      <c r="T1668" s="1876">
        <f>T1667+(K1668-T1667)/7</f>
        <v>35.569995441003137</v>
      </c>
      <c r="U1668" s="1876">
        <f>U1667+(K1668-U1667)/42</f>
        <v>32.351319394070032</v>
      </c>
      <c r="V1668" s="1876">
        <f t="shared" si="170"/>
        <v>-0.9595780661067117</v>
      </c>
      <c r="W1668" s="1954">
        <f t="shared" si="161"/>
        <v>1.0994913378254083</v>
      </c>
    </row>
    <row r="1669" spans="2:23" ht="16" thickBot="1" x14ac:dyDescent="0.25">
      <c r="B1669" s="1956">
        <f>SUM(K1665:K1671)</f>
        <v>209</v>
      </c>
      <c r="C1669" s="1944">
        <v>44757</v>
      </c>
      <c r="D1669" s="1876"/>
      <c r="E1669" s="2189"/>
      <c r="F1669" s="1986"/>
      <c r="G1669" s="1945"/>
      <c r="H1669" s="1946" t="str">
        <f>IFERROR(VLOOKUP(F1669,[1]Trainingsarten!$A$9:$K$84,10,FALSE),"")</f>
        <v/>
      </c>
      <c r="I1669" s="1947" t="str">
        <f t="shared" si="148"/>
        <v/>
      </c>
      <c r="J1669" s="1948"/>
      <c r="K1669" s="1949" t="str">
        <f>IFERROR(VLOOKUP(F1669,[1]Trainingsarten!$A$9:$K$84,11,FALSE),"0")</f>
        <v>0</v>
      </c>
      <c r="L1669" s="1950"/>
      <c r="M1669" s="1948"/>
      <c r="N1669" s="1816" t="str">
        <f>IFERROR((L1669/67)/(1/(I1669*24)/3.6),"")</f>
        <v/>
      </c>
      <c r="O1669" s="2402"/>
      <c r="P1669" s="1951" t="str">
        <f>IFERROR(VLOOKUP(F1669,[1]Trainingsarten!$A$9:$N$84,12,FALSE),"")</f>
        <v/>
      </c>
      <c r="Q1669" s="1952" t="s">
        <v>14</v>
      </c>
      <c r="R1669" s="1953" t="str">
        <f>IFERROR(VLOOKUP(F1669,[1]Trainingsarten!$A$9:$N$84,14,FALSE),"")</f>
        <v/>
      </c>
      <c r="S1669" s="1877" t="str">
        <f>IFERROR(L1669/J1669,"")</f>
        <v/>
      </c>
      <c r="T1669" s="1876">
        <f>T1668+(K1669-T1668)/7</f>
        <v>30.488567520859831</v>
      </c>
      <c r="U1669" s="1876">
        <f>U1668+(K1669-U1668)/42</f>
        <v>31.581049884687413</v>
      </c>
      <c r="V1669" s="1876">
        <f t="shared" si="170"/>
        <v>-3.2186760469331048</v>
      </c>
      <c r="W1669" s="1954">
        <f t="shared" si="161"/>
        <v>0.96540702833450476</v>
      </c>
    </row>
    <row r="1670" spans="2:23" ht="15" x14ac:dyDescent="0.2">
      <c r="B1670" s="1957" t="s">
        <v>20</v>
      </c>
      <c r="C1670" s="1978">
        <v>44758</v>
      </c>
      <c r="D1670" s="50">
        <v>104</v>
      </c>
      <c r="E1670" s="2101" t="s">
        <v>281</v>
      </c>
      <c r="F1670" s="1985" t="s">
        <v>316</v>
      </c>
      <c r="G1670" s="1979">
        <v>3.4583333333333334E-2</v>
      </c>
      <c r="H1670" s="1980">
        <v>8.86</v>
      </c>
      <c r="I1670" s="1981">
        <f t="shared" si="148"/>
        <v>3.9033107599699027E-3</v>
      </c>
      <c r="J1670" s="506">
        <v>136</v>
      </c>
      <c r="K1670" s="1982">
        <v>53</v>
      </c>
      <c r="L1670" s="1983">
        <v>212</v>
      </c>
      <c r="M1670" s="506">
        <v>17</v>
      </c>
      <c r="N1670" s="59">
        <f>IFERROR((L1670/67)/(1/(I1670*24)/3.6),"")</f>
        <v>1.0671069034062195</v>
      </c>
      <c r="O1670" s="2405" t="s">
        <v>327</v>
      </c>
      <c r="P1670" s="319">
        <f>IFERROR(VLOOKUP(F1670,[1]Trainingsarten!$A$9:$N$84,12,FALSE),"")</f>
        <v>209</v>
      </c>
      <c r="Q1670" s="61" t="s">
        <v>14</v>
      </c>
      <c r="R1670" s="1984">
        <f>IFERROR(VLOOKUP(F1670,[1]Trainingsarten!$A$9:$N$84,14,FALSE),"")</f>
        <v>228.8</v>
      </c>
      <c r="S1670" s="1898">
        <f>IFERROR(L1670/J1670,"")</f>
        <v>1.5588235294117647</v>
      </c>
      <c r="T1670" s="50">
        <f>T1669+(K1670-T1669)/7</f>
        <v>33.704486446451284</v>
      </c>
      <c r="U1670" s="50">
        <f>U1669+(K1670-U1669)/42</f>
        <v>32.091024887432951</v>
      </c>
      <c r="V1670" s="50">
        <f t="shared" si="170"/>
        <v>1.0924823638275818</v>
      </c>
      <c r="W1670" s="322">
        <f t="shared" si="161"/>
        <v>1.05027765752817</v>
      </c>
    </row>
    <row r="1671" spans="2:23" ht="16" thickBot="1" x14ac:dyDescent="0.25">
      <c r="B1671" s="1958">
        <f t="shared" ref="B1671" si="175">AVERAGE(W1665:W1671)</f>
        <v>0.9826005119256378</v>
      </c>
      <c r="C1671" s="1968">
        <v>44759</v>
      </c>
      <c r="D1671" s="1818"/>
      <c r="E1671" s="2180"/>
      <c r="F1671" s="1989"/>
      <c r="G1671" s="1969"/>
      <c r="H1671" s="1970" t="str">
        <f>IFERROR(VLOOKUP(F1671,[1]Trainingsarten!$A$9:$K$84,10,FALSE),"")</f>
        <v/>
      </c>
      <c r="I1671" s="1971" t="str">
        <f t="shared" si="148"/>
        <v/>
      </c>
      <c r="J1671" s="1862"/>
      <c r="K1671" s="1972" t="str">
        <f>IFERROR(VLOOKUP(F1671,[1]Trainingsarten!$A$9:$K$84,11,FALSE),"0")</f>
        <v>0</v>
      </c>
      <c r="L1671" s="1973"/>
      <c r="M1671" s="1862"/>
      <c r="N1671" s="1826" t="str">
        <f>IFERROR((L1671/67)/(1/(I1671*24)/3.6),"")</f>
        <v/>
      </c>
      <c r="O1671" s="2404"/>
      <c r="P1671" s="1974" t="str">
        <f>IFERROR(VLOOKUP(F1671,[1]Trainingsarten!$A$9:$N$84,12,FALSE),"")</f>
        <v/>
      </c>
      <c r="Q1671" s="1975" t="s">
        <v>14</v>
      </c>
      <c r="R1671" s="1976" t="str">
        <f>IFERROR(VLOOKUP(F1671,[1]Trainingsarten!$A$9:$N$84,14,FALSE),"")</f>
        <v/>
      </c>
      <c r="S1671" s="1827" t="str">
        <f>IFERROR(L1671/J1671,"")</f>
        <v/>
      </c>
      <c r="T1671" s="1818">
        <f>T1670+(K1671-T1670)/7</f>
        <v>28.889559811243956</v>
      </c>
      <c r="U1671" s="1818">
        <f>U1670+(K1671-U1670)/42</f>
        <v>31.326952866303596</v>
      </c>
      <c r="V1671" s="1818">
        <f t="shared" si="170"/>
        <v>-1.613461559018333</v>
      </c>
      <c r="W1671" s="1977">
        <f t="shared" si="161"/>
        <v>0.92219501636619794</v>
      </c>
    </row>
    <row r="1672" spans="2:23" ht="16" thickBot="1" x14ac:dyDescent="0.25">
      <c r="B1672" s="1742">
        <f t="shared" ref="B1672" si="176">B1665+1</f>
        <v>29</v>
      </c>
      <c r="C1672" s="1935">
        <v>44760</v>
      </c>
      <c r="D1672" s="1744">
        <v>105</v>
      </c>
      <c r="E1672" s="2176" t="s">
        <v>33</v>
      </c>
      <c r="F1672" s="1988" t="s">
        <v>316</v>
      </c>
      <c r="G1672" s="1937">
        <v>3.0995370370370371E-2</v>
      </c>
      <c r="H1672" s="1938">
        <v>7.89</v>
      </c>
      <c r="I1672" s="1939">
        <f t="shared" si="148"/>
        <v>3.92843730929916E-3</v>
      </c>
      <c r="J1672" s="1940">
        <v>135</v>
      </c>
      <c r="K1672" s="1941">
        <v>48</v>
      </c>
      <c r="L1672" s="1942">
        <v>214</v>
      </c>
      <c r="M1672" s="1940">
        <v>22</v>
      </c>
      <c r="N1672" s="1753">
        <f>IFERROR((L1672/67)/(1/(I1672*24)/3.6),"")</f>
        <v>1.0841079772241455</v>
      </c>
      <c r="O1672" s="2401" t="s">
        <v>327</v>
      </c>
      <c r="P1672" s="1754">
        <f>IFERROR(VLOOKUP(F1672,[1]Trainingsarten!$A$9:$N$84,12,FALSE),"")</f>
        <v>209</v>
      </c>
      <c r="Q1672" s="1755" t="s">
        <v>14</v>
      </c>
      <c r="R1672" s="1943">
        <f>IFERROR(VLOOKUP(F1672,[1]Trainingsarten!$A$9:$N$84,14,FALSE),"")</f>
        <v>228.8</v>
      </c>
      <c r="S1672" s="1756">
        <f>IFERROR(L1672/J1672,"")</f>
        <v>1.5851851851851853</v>
      </c>
      <c r="T1672" s="1744">
        <f>T1671+(K1672-T1671)/7</f>
        <v>31.619622695351961</v>
      </c>
      <c r="U1672" s="1744">
        <f>U1671+(K1672-U1671)/42</f>
        <v>31.723930179010654</v>
      </c>
      <c r="V1672" s="1744">
        <f t="shared" si="170"/>
        <v>2.4373930550596405</v>
      </c>
      <c r="W1672" s="1927">
        <f t="shared" si="161"/>
        <v>0.9967120251787811</v>
      </c>
    </row>
    <row r="1673" spans="2:23" ht="15" x14ac:dyDescent="0.2">
      <c r="B1673" s="1759" t="s">
        <v>19</v>
      </c>
      <c r="C1673" s="1944">
        <v>44761</v>
      </c>
      <c r="D1673" s="1876">
        <v>106</v>
      </c>
      <c r="E1673" s="2189" t="s">
        <v>33</v>
      </c>
      <c r="F1673" s="1986" t="s">
        <v>316</v>
      </c>
      <c r="G1673" s="1945">
        <v>2.4652777777777777E-2</v>
      </c>
      <c r="H1673" s="1946">
        <v>6.01</v>
      </c>
      <c r="I1673" s="1947">
        <f t="shared" si="148"/>
        <v>4.1019596968016273E-3</v>
      </c>
      <c r="J1673" s="1948">
        <v>128</v>
      </c>
      <c r="K1673" s="1949">
        <v>35</v>
      </c>
      <c r="L1673" s="1950">
        <v>207</v>
      </c>
      <c r="M1673" s="1948">
        <v>12</v>
      </c>
      <c r="N1673" s="1816">
        <f>IFERROR((L1673/67)/(1/(I1673*24)/3.6),"")</f>
        <v>1.094966101273996</v>
      </c>
      <c r="O1673" s="2402" t="s">
        <v>326</v>
      </c>
      <c r="P1673" s="1951">
        <f>IFERROR(VLOOKUP(F1673,[1]Trainingsarten!$A$9:$N$84,12,FALSE),"")</f>
        <v>209</v>
      </c>
      <c r="Q1673" s="1952" t="s">
        <v>14</v>
      </c>
      <c r="R1673" s="1953">
        <f>IFERROR(VLOOKUP(F1673,[1]Trainingsarten!$A$9:$N$84,14,FALSE),"")</f>
        <v>228.8</v>
      </c>
      <c r="S1673" s="1877">
        <f>IFERROR(L1673/J1673,"")</f>
        <v>1.6171875</v>
      </c>
      <c r="T1673" s="1876">
        <f>T1672+(K1673-T1672)/7</f>
        <v>32.102533738873106</v>
      </c>
      <c r="U1673" s="1876">
        <f>U1672+(K1673-U1672)/42</f>
        <v>31.801931841415161</v>
      </c>
      <c r="V1673" s="1876">
        <f t="shared" si="170"/>
        <v>0.10430748365869391</v>
      </c>
      <c r="W1673" s="1954">
        <f t="shared" si="161"/>
        <v>1.0094523156315451</v>
      </c>
    </row>
    <row r="1674" spans="2:23" ht="16" thickBot="1" x14ac:dyDescent="0.25">
      <c r="B1674" s="24">
        <f t="shared" ref="B1674" si="177">SUM(H1672:H1678)</f>
        <v>34.159999999999997</v>
      </c>
      <c r="C1674" s="1944">
        <v>44762</v>
      </c>
      <c r="D1674" s="1876">
        <v>107</v>
      </c>
      <c r="E1674" s="2189" t="s">
        <v>33</v>
      </c>
      <c r="F1674" s="1986" t="s">
        <v>175</v>
      </c>
      <c r="G1674" s="1945">
        <v>4.2500000000000003E-2</v>
      </c>
      <c r="H1674" s="1946">
        <v>11.5</v>
      </c>
      <c r="I1674" s="1947">
        <f t="shared" si="148"/>
        <v>3.6956521739130439E-3</v>
      </c>
      <c r="J1674" s="1948">
        <v>151</v>
      </c>
      <c r="K1674" s="1949">
        <v>80</v>
      </c>
      <c r="L1674" s="1950">
        <v>228</v>
      </c>
      <c r="M1674" s="1948">
        <v>40</v>
      </c>
      <c r="N1674" s="1816">
        <f>IFERROR((L1674/67)/(1/(I1674*24)/3.6),"")</f>
        <v>1.0865879299156394</v>
      </c>
      <c r="O1674" s="2402" t="s">
        <v>327</v>
      </c>
      <c r="P1674" s="1951" t="str">
        <f>IFERROR(VLOOKUP(F1674,[1]Trainingsarten!$A$9:$N$84,12,FALSE),"")</f>
        <v/>
      </c>
      <c r="Q1674" s="1952" t="s">
        <v>14</v>
      </c>
      <c r="R1674" s="1953" t="str">
        <f>IFERROR(VLOOKUP(F1674,[1]Trainingsarten!$A$9:$N$84,14,FALSE),"")</f>
        <v/>
      </c>
      <c r="S1674" s="1877">
        <f>IFERROR(L1674/J1674,"")</f>
        <v>1.509933774834437</v>
      </c>
      <c r="T1674" s="1876">
        <f>T1673+(K1674-T1673)/7</f>
        <v>38.945028919034094</v>
      </c>
      <c r="U1674" s="1876">
        <f>U1673+(K1674-U1673)/42</f>
        <v>32.94950489281004</v>
      </c>
      <c r="V1674" s="1876">
        <f t="shared" si="170"/>
        <v>-0.30060189745794474</v>
      </c>
      <c r="W1674" s="1954">
        <f t="shared" si="161"/>
        <v>1.1819609747013937</v>
      </c>
    </row>
    <row r="1675" spans="2:23" ht="15" x14ac:dyDescent="0.2">
      <c r="B1675" s="1955" t="s">
        <v>9</v>
      </c>
      <c r="C1675" s="1944">
        <v>44763</v>
      </c>
      <c r="D1675" s="1876"/>
      <c r="E1675" s="2189"/>
      <c r="F1675" s="1986"/>
      <c r="G1675" s="1945"/>
      <c r="H1675" s="1946" t="str">
        <f>IFERROR(VLOOKUP(F1675,[1]Trainingsarten!$A$9:$K$84,10,FALSE),"")</f>
        <v/>
      </c>
      <c r="I1675" s="1947" t="str">
        <f t="shared" si="148"/>
        <v/>
      </c>
      <c r="J1675" s="1948"/>
      <c r="K1675" s="1949" t="str">
        <f>IFERROR(VLOOKUP(F1675,[1]Trainingsarten!$A$9:$K$84,11,FALSE),"0")</f>
        <v>0</v>
      </c>
      <c r="L1675" s="1950"/>
      <c r="M1675" s="1948"/>
      <c r="N1675" s="1816" t="str">
        <f>IFERROR((L1675/67)/(1/(I1675*24)/3.6),"")</f>
        <v/>
      </c>
      <c r="O1675" s="2402"/>
      <c r="P1675" s="1951" t="str">
        <f>IFERROR(VLOOKUP(F1675,[1]Trainingsarten!$A$9:$N$84,12,FALSE),"")</f>
        <v/>
      </c>
      <c r="Q1675" s="1952" t="s">
        <v>14</v>
      </c>
      <c r="R1675" s="1953" t="str">
        <f>IFERROR(VLOOKUP(F1675,[1]Trainingsarten!$A$9:$N$84,14,FALSE),"")</f>
        <v/>
      </c>
      <c r="S1675" s="1877" t="str">
        <f>IFERROR(L1675/J1675,"")</f>
        <v/>
      </c>
      <c r="T1675" s="1876">
        <f>T1674+(K1675-T1674)/7</f>
        <v>33.381453359172077</v>
      </c>
      <c r="U1675" s="1876">
        <f>U1674+(K1675-U1674)/42</f>
        <v>32.164992871552656</v>
      </c>
      <c r="V1675" s="1876">
        <f t="shared" si="170"/>
        <v>-5.9955240262240537</v>
      </c>
      <c r="W1675" s="1954">
        <f t="shared" si="161"/>
        <v>1.037819392420736</v>
      </c>
    </row>
    <row r="1676" spans="2:23" ht="16" thickBot="1" x14ac:dyDescent="0.25">
      <c r="B1676" s="1956">
        <f>SUM(K1672:K1678)</f>
        <v>217</v>
      </c>
      <c r="C1676" s="1944">
        <v>44764</v>
      </c>
      <c r="D1676" s="1876"/>
      <c r="E1676" s="2189"/>
      <c r="F1676" s="1986"/>
      <c r="G1676" s="1945"/>
      <c r="H1676" s="1946" t="str">
        <f>IFERROR(VLOOKUP(F1676,[1]Trainingsarten!$A$9:$K$84,10,FALSE),"")</f>
        <v/>
      </c>
      <c r="I1676" s="1947" t="str">
        <f t="shared" ref="I1676:I1739" si="178">IFERROR(G1676/H1676,"")</f>
        <v/>
      </c>
      <c r="J1676" s="1948"/>
      <c r="K1676" s="1949" t="str">
        <f>IFERROR(VLOOKUP(F1676,[1]Trainingsarten!$A$9:$K$84,11,FALSE),"0")</f>
        <v>0</v>
      </c>
      <c r="L1676" s="1950"/>
      <c r="M1676" s="1948"/>
      <c r="N1676" s="1816" t="str">
        <f>IFERROR((L1676/67)/(1/(I1676*24)/3.6),"")</f>
        <v/>
      </c>
      <c r="O1676" s="2402"/>
      <c r="P1676" s="1951" t="str">
        <f>IFERROR(VLOOKUP(F1676,[1]Trainingsarten!$A$9:$N$84,12,FALSE),"")</f>
        <v/>
      </c>
      <c r="Q1676" s="1952" t="s">
        <v>14</v>
      </c>
      <c r="R1676" s="1953" t="str">
        <f>IFERROR(VLOOKUP(F1676,[1]Trainingsarten!$A$9:$N$84,14,FALSE),"")</f>
        <v/>
      </c>
      <c r="S1676" s="1877" t="str">
        <f>IFERROR(L1676/J1676,"")</f>
        <v/>
      </c>
      <c r="T1676" s="1876">
        <f>T1675+(K1676-T1675)/7</f>
        <v>28.612674307861781</v>
      </c>
      <c r="U1676" s="1876">
        <f>U1675+(K1676-U1675)/42</f>
        <v>31.399159707944261</v>
      </c>
      <c r="V1676" s="1876">
        <f t="shared" si="170"/>
        <v>-1.2164604876194218</v>
      </c>
      <c r="W1676" s="1954">
        <f t="shared" si="161"/>
        <v>0.91125605188162173</v>
      </c>
    </row>
    <row r="1677" spans="2:23" ht="15" x14ac:dyDescent="0.2">
      <c r="B1677" s="1957" t="s">
        <v>20</v>
      </c>
      <c r="C1677" s="1978">
        <v>44765</v>
      </c>
      <c r="D1677" s="50">
        <v>108</v>
      </c>
      <c r="E1677" s="2101" t="s">
        <v>33</v>
      </c>
      <c r="F1677" s="1985" t="s">
        <v>276</v>
      </c>
      <c r="G1677" s="1979">
        <v>3.4143518518518517E-2</v>
      </c>
      <c r="H1677" s="1980">
        <v>8.76</v>
      </c>
      <c r="I1677" s="1981">
        <f t="shared" si="178"/>
        <v>3.8976619313377302E-3</v>
      </c>
      <c r="J1677" s="506">
        <v>140</v>
      </c>
      <c r="K1677" s="1982">
        <v>54</v>
      </c>
      <c r="L1677" s="1983">
        <v>217</v>
      </c>
      <c r="M1677" s="506">
        <v>21</v>
      </c>
      <c r="N1677" s="59">
        <f>IFERROR((L1677/67)/(1/(I1677*24)/3.6),"")</f>
        <v>1.0906937913173858</v>
      </c>
      <c r="O1677" s="2405" t="s">
        <v>295</v>
      </c>
      <c r="P1677" s="319">
        <f>IFERROR(VLOOKUP(F1677,[1]Trainingsarten!$A$9:$N$84,12,FALSE),"")</f>
        <v>209</v>
      </c>
      <c r="Q1677" s="61" t="s">
        <v>14</v>
      </c>
      <c r="R1677" s="1984">
        <f>IFERROR(VLOOKUP(F1677,[1]Trainingsarten!$A$9:$N$84,14,FALSE),"")</f>
        <v>228.8</v>
      </c>
      <c r="S1677" s="1898">
        <f>IFERROR(L1677/J1677,"")</f>
        <v>1.55</v>
      </c>
      <c r="T1677" s="50">
        <f>T1676+(K1677-T1676)/7</f>
        <v>32.239435121024385</v>
      </c>
      <c r="U1677" s="50">
        <f>U1676+(K1677-U1676)/42</f>
        <v>31.937274952993207</v>
      </c>
      <c r="V1677" s="50">
        <f t="shared" si="170"/>
        <v>2.7864854000824799</v>
      </c>
      <c r="W1677" s="322">
        <f t="shared" si="161"/>
        <v>1.0094610504019492</v>
      </c>
    </row>
    <row r="1678" spans="2:23" ht="16" thickBot="1" x14ac:dyDescent="0.25">
      <c r="B1678" s="1958">
        <f t="shared" ref="B1678" si="179">AVERAGE(W1672:W1678)</f>
        <v>1.0047168363530568</v>
      </c>
      <c r="C1678" s="1968">
        <v>44766</v>
      </c>
      <c r="D1678" s="1818"/>
      <c r="E1678" s="2180"/>
      <c r="F1678" s="1989"/>
      <c r="G1678" s="1969"/>
      <c r="H1678" s="1970" t="str">
        <f>IFERROR(VLOOKUP(F1678,[1]Trainingsarten!$A$9:$K$84,10,FALSE),"")</f>
        <v/>
      </c>
      <c r="I1678" s="1971" t="str">
        <f t="shared" si="178"/>
        <v/>
      </c>
      <c r="J1678" s="1862"/>
      <c r="K1678" s="1972" t="str">
        <f>IFERROR(VLOOKUP(F1678,[1]Trainingsarten!$A$9:$K$84,11,FALSE),"0")</f>
        <v>0</v>
      </c>
      <c r="L1678" s="1973"/>
      <c r="M1678" s="1862"/>
      <c r="N1678" s="1826" t="str">
        <f>IFERROR((L1678/67)/(1/(I1678*24)/3.6),"")</f>
        <v/>
      </c>
      <c r="O1678" s="2404"/>
      <c r="P1678" s="1974" t="str">
        <f>IFERROR(VLOOKUP(F1678,[1]Trainingsarten!$A$9:$N$84,12,FALSE),"")</f>
        <v/>
      </c>
      <c r="Q1678" s="1975" t="s">
        <v>14</v>
      </c>
      <c r="R1678" s="1976" t="str">
        <f>IFERROR(VLOOKUP(F1678,[1]Trainingsarten!$A$9:$N$84,14,FALSE),"")</f>
        <v/>
      </c>
      <c r="S1678" s="1827" t="str">
        <f>IFERROR(L1678/J1678,"")</f>
        <v/>
      </c>
      <c r="T1678" s="1818">
        <f>T1677+(K1678-T1677)/7</f>
        <v>27.633801532306617</v>
      </c>
      <c r="U1678" s="1818">
        <f>U1677+(K1678-U1677)/42</f>
        <v>31.176863644588607</v>
      </c>
      <c r="V1678" s="1818">
        <f t="shared" si="170"/>
        <v>-0.30216016803117896</v>
      </c>
      <c r="W1678" s="1977">
        <f t="shared" si="161"/>
        <v>0.88635604425537007</v>
      </c>
    </row>
    <row r="1679" spans="2:23" ht="16" thickBot="1" x14ac:dyDescent="0.25">
      <c r="B1679" s="1742">
        <f t="shared" ref="B1679" si="180">B1672+1</f>
        <v>30</v>
      </c>
      <c r="C1679" s="1935">
        <v>44767</v>
      </c>
      <c r="D1679" s="1744"/>
      <c r="E1679" s="2176"/>
      <c r="F1679" s="1936"/>
      <c r="G1679" s="1937"/>
      <c r="H1679" s="1938" t="str">
        <f>IFERROR(VLOOKUP(F1679,[1]Trainingsarten!$A$9:$K$84,10,FALSE),"")</f>
        <v/>
      </c>
      <c r="I1679" s="1939" t="str">
        <f t="shared" si="178"/>
        <v/>
      </c>
      <c r="J1679" s="1940"/>
      <c r="K1679" s="1941" t="str">
        <f>IFERROR(VLOOKUP(F1679,[1]Trainingsarten!$A$9:$K$84,11,FALSE),"0")</f>
        <v>0</v>
      </c>
      <c r="L1679" s="1942"/>
      <c r="M1679" s="1940"/>
      <c r="N1679" s="1753" t="str">
        <f>IFERROR((L1679/67)/(1/(I1679*24)/3.6),"")</f>
        <v/>
      </c>
      <c r="O1679" s="2401"/>
      <c r="P1679" s="1754" t="str">
        <f>IFERROR(VLOOKUP(F1679,[1]Trainingsarten!$A$9:$N$84,12,FALSE),"")</f>
        <v/>
      </c>
      <c r="Q1679" s="1755" t="s">
        <v>14</v>
      </c>
      <c r="R1679" s="1943" t="str">
        <f>IFERROR(VLOOKUP(F1679,[1]Trainingsarten!$A$9:$N$84,14,FALSE),"")</f>
        <v/>
      </c>
      <c r="S1679" s="1756" t="str">
        <f>IFERROR(L1679/J1679,"")</f>
        <v/>
      </c>
      <c r="T1679" s="1744">
        <f>T1678+(K1679-T1678)/7</f>
        <v>23.686115599119958</v>
      </c>
      <c r="U1679" s="1744">
        <f>U1678+(K1679-U1678)/42</f>
        <v>30.434557367336499</v>
      </c>
      <c r="V1679" s="1744">
        <f t="shared" si="170"/>
        <v>3.5430621122819907</v>
      </c>
      <c r="W1679" s="1927">
        <f t="shared" si="161"/>
        <v>0.77826384373642243</v>
      </c>
    </row>
    <row r="1680" spans="2:23" ht="15" x14ac:dyDescent="0.2">
      <c r="B1680" s="1759" t="s">
        <v>19</v>
      </c>
      <c r="C1680" s="1944">
        <v>44768</v>
      </c>
      <c r="D1680" s="1876"/>
      <c r="E1680" s="2189"/>
      <c r="F1680" s="1879"/>
      <c r="G1680" s="1945"/>
      <c r="H1680" s="1946" t="str">
        <f>IFERROR(VLOOKUP(F1680,[1]Trainingsarten!$A$9:$K$84,10,FALSE),"")</f>
        <v/>
      </c>
      <c r="I1680" s="1947" t="str">
        <f t="shared" si="178"/>
        <v/>
      </c>
      <c r="J1680" s="1948"/>
      <c r="K1680" s="1949" t="str">
        <f>IFERROR(VLOOKUP(F1680,[1]Trainingsarten!$A$9:$K$84,11,FALSE),"0")</f>
        <v>0</v>
      </c>
      <c r="L1680" s="1950"/>
      <c r="M1680" s="1948"/>
      <c r="N1680" s="1816" t="str">
        <f>IFERROR((L1680/67)/(1/(I1680*24)/3.6),"")</f>
        <v/>
      </c>
      <c r="O1680" s="2402"/>
      <c r="P1680" s="1951" t="str">
        <f>IFERROR(VLOOKUP(F1680,[1]Trainingsarten!$A$9:$N$84,12,FALSE),"")</f>
        <v/>
      </c>
      <c r="Q1680" s="1952" t="s">
        <v>14</v>
      </c>
      <c r="R1680" s="1953" t="str">
        <f>IFERROR(VLOOKUP(F1680,[1]Trainingsarten!$A$9:$N$84,14,FALSE),"")</f>
        <v/>
      </c>
      <c r="S1680" s="1877" t="str">
        <f>IFERROR(L1680/J1680,"")</f>
        <v/>
      </c>
      <c r="T1680" s="1876">
        <f>T1679+(K1680-T1679)/7</f>
        <v>20.302384799245679</v>
      </c>
      <c r="U1680" s="1876">
        <f>U1679+(K1680-U1679)/42</f>
        <v>29.709925049066584</v>
      </c>
      <c r="V1680" s="1876">
        <f t="shared" si="170"/>
        <v>6.7484417682165407</v>
      </c>
      <c r="W1680" s="1954">
        <f t="shared" si="161"/>
        <v>0.68335361889051727</v>
      </c>
    </row>
    <row r="1681" spans="2:23" ht="16" thickBot="1" x14ac:dyDescent="0.25">
      <c r="B1681" s="24">
        <f t="shared" ref="B1681" si="181">SUM(H1679:H1685)</f>
        <v>9.92</v>
      </c>
      <c r="C1681" s="1944">
        <v>44769</v>
      </c>
      <c r="D1681" s="1876"/>
      <c r="E1681" s="2189"/>
      <c r="F1681" s="1879"/>
      <c r="G1681" s="1945"/>
      <c r="H1681" s="1946" t="str">
        <f>IFERROR(VLOOKUP(F1681,[1]Trainingsarten!$A$9:$K$84,10,FALSE),"")</f>
        <v/>
      </c>
      <c r="I1681" s="1947" t="str">
        <f t="shared" si="178"/>
        <v/>
      </c>
      <c r="J1681" s="1948"/>
      <c r="K1681" s="1949" t="str">
        <f>IFERROR(VLOOKUP(F1681,[1]Trainingsarten!$A$9:$K$84,11,FALSE),"0")</f>
        <v>0</v>
      </c>
      <c r="L1681" s="1950"/>
      <c r="M1681" s="1948"/>
      <c r="N1681" s="1816" t="str">
        <f>IFERROR((L1681/67)/(1/(I1681*24)/3.6),"")</f>
        <v/>
      </c>
      <c r="O1681" s="2402"/>
      <c r="P1681" s="1951" t="str">
        <f>IFERROR(VLOOKUP(F1681,[1]Trainingsarten!$A$9:$N$84,12,FALSE),"")</f>
        <v/>
      </c>
      <c r="Q1681" s="1952" t="s">
        <v>14</v>
      </c>
      <c r="R1681" s="1953" t="str">
        <f>IFERROR(VLOOKUP(F1681,[1]Trainingsarten!$A$9:$N$84,14,FALSE),"")</f>
        <v/>
      </c>
      <c r="S1681" s="1877" t="str">
        <f>IFERROR(L1681/J1681,"")</f>
        <v/>
      </c>
      <c r="T1681" s="1876">
        <f>T1680+(K1681-T1680)/7</f>
        <v>17.402044113639153</v>
      </c>
      <c r="U1681" s="1876">
        <f>U1680+(K1681-U1680)/42</f>
        <v>29.002545881231665</v>
      </c>
      <c r="V1681" s="1876">
        <f t="shared" si="170"/>
        <v>9.4075402498209044</v>
      </c>
      <c r="W1681" s="1954">
        <f t="shared" si="161"/>
        <v>0.60001781170874691</v>
      </c>
    </row>
    <row r="1682" spans="2:23" ht="15" x14ac:dyDescent="0.2">
      <c r="B1682" s="1955" t="s">
        <v>9</v>
      </c>
      <c r="C1682" s="1944">
        <v>44770</v>
      </c>
      <c r="D1682" s="1876"/>
      <c r="E1682" s="2189"/>
      <c r="F1682" s="1879"/>
      <c r="G1682" s="1945"/>
      <c r="H1682" s="1946" t="str">
        <f>IFERROR(VLOOKUP(F1682,[1]Trainingsarten!$A$9:$K$84,10,FALSE),"")</f>
        <v/>
      </c>
      <c r="I1682" s="1947" t="str">
        <f t="shared" si="178"/>
        <v/>
      </c>
      <c r="J1682" s="1948"/>
      <c r="K1682" s="1949" t="str">
        <f>IFERROR(VLOOKUP(F1682,[1]Trainingsarten!$A$9:$K$84,11,FALSE),"0")</f>
        <v>0</v>
      </c>
      <c r="L1682" s="1950"/>
      <c r="M1682" s="1948"/>
      <c r="N1682" s="1816" t="str">
        <f>IFERROR((L1682/67)/(1/(I1682*24)/3.6),"")</f>
        <v/>
      </c>
      <c r="O1682" s="2402"/>
      <c r="P1682" s="1951" t="str">
        <f>IFERROR(VLOOKUP(F1682,[1]Trainingsarten!$A$9:$N$84,12,FALSE),"")</f>
        <v/>
      </c>
      <c r="Q1682" s="1952" t="s">
        <v>14</v>
      </c>
      <c r="R1682" s="1953" t="str">
        <f>IFERROR(VLOOKUP(F1682,[1]Trainingsarten!$A$9:$N$84,14,FALSE),"")</f>
        <v/>
      </c>
      <c r="S1682" s="1877" t="str">
        <f>IFERROR(L1682/J1682,"")</f>
        <v/>
      </c>
      <c r="T1682" s="1876">
        <f>T1681+(K1682-T1681)/7</f>
        <v>14.916037811690703</v>
      </c>
      <c r="U1682" s="1876">
        <f>U1681+(K1682-U1681)/42</f>
        <v>28.312009074535673</v>
      </c>
      <c r="V1682" s="1876">
        <f t="shared" si="170"/>
        <v>11.600501767592512</v>
      </c>
      <c r="W1682" s="1954">
        <f t="shared" si="161"/>
        <v>0.52684490784182658</v>
      </c>
    </row>
    <row r="1683" spans="2:23" ht="16" thickBot="1" x14ac:dyDescent="0.25">
      <c r="B1683" s="1956">
        <f>SUM(K1679:K1685)</f>
        <v>58</v>
      </c>
      <c r="C1683" s="1944">
        <v>44771</v>
      </c>
      <c r="D1683" s="1876"/>
      <c r="E1683" s="2189"/>
      <c r="F1683" s="1879"/>
      <c r="G1683" s="1945"/>
      <c r="H1683" s="1946" t="str">
        <f>IFERROR(VLOOKUP(F1683,[1]Trainingsarten!$A$9:$K$84,10,FALSE),"")</f>
        <v/>
      </c>
      <c r="I1683" s="1947" t="str">
        <f t="shared" si="178"/>
        <v/>
      </c>
      <c r="J1683" s="1948"/>
      <c r="K1683" s="1949" t="str">
        <f>IFERROR(VLOOKUP(F1683,[1]Trainingsarten!$A$9:$K$84,11,FALSE),"0")</f>
        <v>0</v>
      </c>
      <c r="L1683" s="1950"/>
      <c r="M1683" s="1948"/>
      <c r="N1683" s="1816" t="str">
        <f>IFERROR((L1683/67)/(1/(I1683*24)/3.6),"")</f>
        <v/>
      </c>
      <c r="O1683" s="2402"/>
      <c r="P1683" s="1951" t="str">
        <f>IFERROR(VLOOKUP(F1683,[1]Trainingsarten!$A$9:$N$84,12,FALSE),"")</f>
        <v/>
      </c>
      <c r="Q1683" s="1952" t="s">
        <v>14</v>
      </c>
      <c r="R1683" s="1953" t="str">
        <f>IFERROR(VLOOKUP(F1683,[1]Trainingsarten!$A$9:$N$84,14,FALSE),"")</f>
        <v/>
      </c>
      <c r="S1683" s="1877" t="str">
        <f>IFERROR(L1683/J1683,"")</f>
        <v/>
      </c>
      <c r="T1683" s="1876">
        <f>T1682+(K1683-T1682)/7</f>
        <v>12.78517526716346</v>
      </c>
      <c r="U1683" s="1876">
        <f>U1682+(K1683-U1682)/42</f>
        <v>27.637913620380061</v>
      </c>
      <c r="V1683" s="1876">
        <f t="shared" si="170"/>
        <v>13.39597126284497</v>
      </c>
      <c r="W1683" s="1954">
        <f t="shared" si="161"/>
        <v>0.46259552883672572</v>
      </c>
    </row>
    <row r="1684" spans="2:23" ht="15" x14ac:dyDescent="0.2">
      <c r="B1684" s="1957" t="s">
        <v>20</v>
      </c>
      <c r="C1684" s="1978">
        <v>44772</v>
      </c>
      <c r="D1684" s="50"/>
      <c r="E1684" s="2101"/>
      <c r="F1684" s="1879"/>
      <c r="G1684" s="1979"/>
      <c r="H1684" s="1980" t="str">
        <f>IFERROR(VLOOKUP(F1684,[1]Trainingsarten!$A$9:$K$84,10,FALSE),"")</f>
        <v/>
      </c>
      <c r="I1684" s="1981" t="str">
        <f t="shared" si="178"/>
        <v/>
      </c>
      <c r="J1684" s="506"/>
      <c r="K1684" s="1982" t="str">
        <f>IFERROR(VLOOKUP(F1684,[1]Trainingsarten!$A$9:$K$84,11,FALSE),"0")</f>
        <v>0</v>
      </c>
      <c r="L1684" s="1983"/>
      <c r="M1684" s="506"/>
      <c r="N1684" s="59" t="str">
        <f>IFERROR((L1684/67)/(1/(I1684*24)/3.6),"")</f>
        <v/>
      </c>
      <c r="O1684" s="2405"/>
      <c r="P1684" s="319" t="str">
        <f>IFERROR(VLOOKUP(F1684,[1]Trainingsarten!$A$9:$N$84,12,FALSE),"")</f>
        <v/>
      </c>
      <c r="Q1684" s="61" t="s">
        <v>14</v>
      </c>
      <c r="R1684" s="1984" t="str">
        <f>IFERROR(VLOOKUP(F1684,[1]Trainingsarten!$A$9:$N$84,14,FALSE),"")</f>
        <v/>
      </c>
      <c r="S1684" s="1898" t="str">
        <f>IFERROR(L1684/J1684,"")</f>
        <v/>
      </c>
      <c r="T1684" s="50">
        <f>T1683+(K1684-T1683)/7</f>
        <v>10.958721657568679</v>
      </c>
      <c r="U1684" s="50">
        <f>U1683+(K1684-U1683)/42</f>
        <v>26.97986805799006</v>
      </c>
      <c r="V1684" s="50">
        <f t="shared" si="170"/>
        <v>14.852738353216601</v>
      </c>
      <c r="W1684" s="322">
        <f t="shared" si="161"/>
        <v>0.4061814399541982</v>
      </c>
    </row>
    <row r="1685" spans="2:23" ht="16" thickBot="1" x14ac:dyDescent="0.25">
      <c r="B1685" s="1958">
        <f t="shared" ref="B1685" si="182">AVERAGE(W1679:W1685)</f>
        <v>0.58500858482365259</v>
      </c>
      <c r="C1685" s="1968">
        <v>44773</v>
      </c>
      <c r="D1685" s="1818">
        <v>109</v>
      </c>
      <c r="E1685" s="2180" t="s">
        <v>281</v>
      </c>
      <c r="F1685" s="1846" t="s">
        <v>276</v>
      </c>
      <c r="G1685" s="1969">
        <v>3.9398148148148147E-2</v>
      </c>
      <c r="H1685" s="1970">
        <v>9.92</v>
      </c>
      <c r="I1685" s="1971">
        <f t="shared" si="178"/>
        <v>3.9715875149342892E-3</v>
      </c>
      <c r="J1685" s="1862">
        <v>146</v>
      </c>
      <c r="K1685" s="1972">
        <v>58</v>
      </c>
      <c r="L1685" s="1973">
        <v>209</v>
      </c>
      <c r="M1685" s="1862">
        <v>24</v>
      </c>
      <c r="N1685" s="1826">
        <f>IFERROR((L1685/67)/(1/(I1685*24)/3.6),"")</f>
        <v>1.0704080404429466</v>
      </c>
      <c r="O1685" s="2404" t="s">
        <v>327</v>
      </c>
      <c r="P1685" s="1974">
        <f>IFERROR(VLOOKUP(F1685,[1]Trainingsarten!$A$9:$N$84,12,FALSE),"")</f>
        <v>209</v>
      </c>
      <c r="Q1685" s="1975" t="s">
        <v>14</v>
      </c>
      <c r="R1685" s="1976">
        <f>IFERROR(VLOOKUP(F1685,[1]Trainingsarten!$A$9:$N$84,14,FALSE),"")</f>
        <v>228.8</v>
      </c>
      <c r="S1685" s="1827">
        <f>IFERROR(L1685/J1685,"")</f>
        <v>1.4315068493150684</v>
      </c>
      <c r="T1685" s="1818">
        <f>T1684+(K1685-T1684)/7</f>
        <v>17.678904277916011</v>
      </c>
      <c r="U1685" s="1818">
        <f>U1684+(K1685-U1684)/42</f>
        <v>27.718442628037916</v>
      </c>
      <c r="V1685" s="1818">
        <f t="shared" si="170"/>
        <v>16.021146400421379</v>
      </c>
      <c r="W1685" s="1977">
        <f t="shared" si="161"/>
        <v>0.63780294279713057</v>
      </c>
    </row>
    <row r="1686" spans="2:23" ht="16" thickBot="1" x14ac:dyDescent="0.25">
      <c r="B1686" s="1742">
        <f t="shared" ref="B1686" si="183">B1679+1</f>
        <v>31</v>
      </c>
      <c r="C1686" s="1935">
        <v>44774</v>
      </c>
      <c r="D1686" s="1744"/>
      <c r="E1686" s="2176"/>
      <c r="F1686" s="1936"/>
      <c r="G1686" s="1937"/>
      <c r="H1686" s="1938" t="str">
        <f>IFERROR(VLOOKUP(F1686,[1]Trainingsarten!$A$9:$K$84,10,FALSE),"")</f>
        <v/>
      </c>
      <c r="I1686" s="1939" t="str">
        <f t="shared" si="178"/>
        <v/>
      </c>
      <c r="J1686" s="1940"/>
      <c r="K1686" s="1941" t="str">
        <f>IFERROR(VLOOKUP(F1686,[1]Trainingsarten!$A$9:$K$84,11,FALSE),"0")</f>
        <v>0</v>
      </c>
      <c r="L1686" s="1942"/>
      <c r="M1686" s="1940"/>
      <c r="N1686" s="1753" t="str">
        <f>IFERROR((L1686/67)/(1/(I1686*24)/3.6),"")</f>
        <v/>
      </c>
      <c r="O1686" s="2401"/>
      <c r="P1686" s="1754" t="str">
        <f>IFERROR(VLOOKUP(F1686,[1]Trainingsarten!$A$9:$N$84,12,FALSE),"")</f>
        <v/>
      </c>
      <c r="Q1686" s="1755" t="s">
        <v>14</v>
      </c>
      <c r="R1686" s="1943" t="str">
        <f>IFERROR(VLOOKUP(F1686,[1]Trainingsarten!$A$9:$N$84,14,FALSE),"")</f>
        <v/>
      </c>
      <c r="S1686" s="1756" t="str">
        <f>IFERROR(L1686/J1686,"")</f>
        <v/>
      </c>
      <c r="T1686" s="1744">
        <f>T1685+(K1686-T1685)/7</f>
        <v>15.153346523928009</v>
      </c>
      <c r="U1686" s="1744">
        <f>U1685+(K1686-U1685)/42</f>
        <v>27.058479708322729</v>
      </c>
      <c r="V1686" s="1744">
        <f t="shared" si="170"/>
        <v>10.039538350121905</v>
      </c>
      <c r="W1686" s="1927">
        <f t="shared" si="161"/>
        <v>0.56002209611455356</v>
      </c>
    </row>
    <row r="1687" spans="2:23" ht="15" x14ac:dyDescent="0.2">
      <c r="B1687" s="1759" t="s">
        <v>19</v>
      </c>
      <c r="C1687" s="1944">
        <v>44775</v>
      </c>
      <c r="D1687" s="1876">
        <v>110</v>
      </c>
      <c r="E1687" s="2189" t="s">
        <v>281</v>
      </c>
      <c r="F1687" s="1879" t="s">
        <v>276</v>
      </c>
      <c r="G1687" s="1945">
        <v>3.8912037037037037E-2</v>
      </c>
      <c r="H1687" s="1946">
        <v>10</v>
      </c>
      <c r="I1687" s="1947">
        <f t="shared" si="178"/>
        <v>3.8912037037037036E-3</v>
      </c>
      <c r="J1687" s="1948">
        <v>137</v>
      </c>
      <c r="K1687" s="1949">
        <v>60</v>
      </c>
      <c r="L1687" s="1950">
        <v>214</v>
      </c>
      <c r="M1687" s="1948">
        <v>17</v>
      </c>
      <c r="N1687" s="1816">
        <f>IFERROR((L1687/67)/(1/(I1687*24)/3.6),"")</f>
        <v>1.0738328358208955</v>
      </c>
      <c r="O1687" s="2402" t="s">
        <v>322</v>
      </c>
      <c r="P1687" s="1951">
        <f>IFERROR(VLOOKUP(F1687,[1]Trainingsarten!$A$9:$N$84,12,FALSE),"")</f>
        <v>209</v>
      </c>
      <c r="Q1687" s="1952" t="s">
        <v>14</v>
      </c>
      <c r="R1687" s="1953">
        <f>IFERROR(VLOOKUP(F1687,[1]Trainingsarten!$A$9:$N$84,14,FALSE),"")</f>
        <v>228.8</v>
      </c>
      <c r="S1687" s="1877">
        <f>IFERROR(L1687/J1687,"")</f>
        <v>1.562043795620438</v>
      </c>
      <c r="T1687" s="1876">
        <f>T1686+(K1687-T1686)/7</f>
        <v>21.560011306224009</v>
      </c>
      <c r="U1687" s="1876">
        <f>U1686+(K1687-U1686)/42</f>
        <v>27.842801620029331</v>
      </c>
      <c r="V1687" s="1876">
        <f t="shared" si="170"/>
        <v>11.905133184394719</v>
      </c>
      <c r="W1687" s="1954">
        <f t="shared" si="161"/>
        <v>0.77434776860653065</v>
      </c>
    </row>
    <row r="1688" spans="2:23" ht="16" thickBot="1" x14ac:dyDescent="0.25">
      <c r="B1688" s="24">
        <f t="shared" ref="B1688" si="184">SUM(H1686:H1692)</f>
        <v>32.950000000000003</v>
      </c>
      <c r="C1688" s="1944">
        <v>44776</v>
      </c>
      <c r="D1688" s="1876"/>
      <c r="E1688" s="2189"/>
      <c r="F1688" s="1879"/>
      <c r="G1688" s="1945"/>
      <c r="H1688" s="1946" t="str">
        <f>IFERROR(VLOOKUP(F1688,[1]Trainingsarten!$A$9:$K$84,10,FALSE),"")</f>
        <v/>
      </c>
      <c r="I1688" s="1947" t="str">
        <f t="shared" si="178"/>
        <v/>
      </c>
      <c r="J1688" s="1948"/>
      <c r="K1688" s="1949" t="str">
        <f>IFERROR(VLOOKUP(F1688,[1]Trainingsarten!$A$9:$K$84,11,FALSE),"0")</f>
        <v>0</v>
      </c>
      <c r="L1688" s="1950"/>
      <c r="M1688" s="1948"/>
      <c r="N1688" s="1816" t="str">
        <f>IFERROR((L1688/67)/(1/(I1688*24)/3.6),"")</f>
        <v/>
      </c>
      <c r="O1688" s="2402"/>
      <c r="P1688" s="1951" t="str">
        <f>IFERROR(VLOOKUP(F1688,[1]Trainingsarten!$A$9:$N$84,12,FALSE),"")</f>
        <v/>
      </c>
      <c r="Q1688" s="1952" t="s">
        <v>14</v>
      </c>
      <c r="R1688" s="1953" t="str">
        <f>IFERROR(VLOOKUP(F1688,[1]Trainingsarten!$A$9:$N$84,14,FALSE),"")</f>
        <v/>
      </c>
      <c r="S1688" s="1877" t="str">
        <f>IFERROR(L1688/J1688,"")</f>
        <v/>
      </c>
      <c r="T1688" s="1876">
        <f>T1687+(K1688-T1687)/7</f>
        <v>18.480009691049151</v>
      </c>
      <c r="U1688" s="1876">
        <f>U1687+(K1688-U1687)/42</f>
        <v>27.179877771933395</v>
      </c>
      <c r="V1688" s="1876">
        <f t="shared" si="170"/>
        <v>6.2827903138053216</v>
      </c>
      <c r="W1688" s="1954">
        <f t="shared" si="161"/>
        <v>0.67991511389841719</v>
      </c>
    </row>
    <row r="1689" spans="2:23" ht="15" x14ac:dyDescent="0.2">
      <c r="B1689" s="1955" t="s">
        <v>9</v>
      </c>
      <c r="C1689" s="1944">
        <v>44777</v>
      </c>
      <c r="D1689" s="1876">
        <v>111</v>
      </c>
      <c r="E1689" s="2189" t="s">
        <v>281</v>
      </c>
      <c r="F1689" s="1879" t="s">
        <v>276</v>
      </c>
      <c r="G1689" s="1945">
        <v>3.9560185185185184E-2</v>
      </c>
      <c r="H1689" s="1946">
        <v>9.75</v>
      </c>
      <c r="I1689" s="1947">
        <f t="shared" si="178"/>
        <v>4.0574548907882238E-3</v>
      </c>
      <c r="J1689" s="1948">
        <v>138</v>
      </c>
      <c r="K1689" s="1949">
        <v>57</v>
      </c>
      <c r="L1689" s="1950">
        <v>206</v>
      </c>
      <c r="M1689" s="1948">
        <v>27</v>
      </c>
      <c r="N1689" s="1816">
        <f>IFERROR((L1689/67)/(1/(I1689*24)/3.6),"")</f>
        <v>1.0778538078836586</v>
      </c>
      <c r="O1689" s="2402" t="s">
        <v>326</v>
      </c>
      <c r="P1689" s="1951">
        <f>IFERROR(VLOOKUP(F1689,[1]Trainingsarten!$A$9:$N$84,12,FALSE),"")</f>
        <v>209</v>
      </c>
      <c r="Q1689" s="1952" t="s">
        <v>14</v>
      </c>
      <c r="R1689" s="1953">
        <f>IFERROR(VLOOKUP(F1689,[1]Trainingsarten!$A$9:$N$84,14,FALSE),"")</f>
        <v>228.8</v>
      </c>
      <c r="S1689" s="1877">
        <f>IFERROR(L1689/J1689,"")</f>
        <v>1.4927536231884058</v>
      </c>
      <c r="T1689" s="1876">
        <f>T1688+(K1689-T1688)/7</f>
        <v>23.982865449470701</v>
      </c>
      <c r="U1689" s="1876">
        <f>U1688+(K1689-U1688)/42</f>
        <v>27.889880682125458</v>
      </c>
      <c r="V1689" s="1876">
        <f t="shared" si="170"/>
        <v>8.6998680808842437</v>
      </c>
      <c r="W1689" s="1954">
        <f t="shared" si="161"/>
        <v>0.85991280216703292</v>
      </c>
    </row>
    <row r="1690" spans="2:23" ht="16" thickBot="1" x14ac:dyDescent="0.25">
      <c r="B1690" s="1956">
        <f>SUM(K1686:K1692)</f>
        <v>197</v>
      </c>
      <c r="C1690" s="1944">
        <v>44778</v>
      </c>
      <c r="D1690" s="1876"/>
      <c r="E1690" s="2189"/>
      <c r="F1690" s="1879"/>
      <c r="G1690" s="1945"/>
      <c r="H1690" s="1946" t="str">
        <f>IFERROR(VLOOKUP(F1690,[1]Trainingsarten!$A$9:$K$84,10,FALSE),"")</f>
        <v/>
      </c>
      <c r="I1690" s="1947" t="str">
        <f t="shared" si="178"/>
        <v/>
      </c>
      <c r="J1690" s="1948"/>
      <c r="K1690" s="1949" t="str">
        <f>IFERROR(VLOOKUP(F1690,[1]Trainingsarten!$A$9:$K$84,11,FALSE),"0")</f>
        <v>0</v>
      </c>
      <c r="L1690" s="1950"/>
      <c r="M1690" s="1948"/>
      <c r="N1690" s="1816" t="str">
        <f>IFERROR((L1690/67)/(1/(I1690*24)/3.6),"")</f>
        <v/>
      </c>
      <c r="O1690" s="2402"/>
      <c r="P1690" s="1951" t="str">
        <f>IFERROR(VLOOKUP(F1690,[1]Trainingsarten!$A$9:$N$84,12,FALSE),"")</f>
        <v/>
      </c>
      <c r="Q1690" s="1952" t="s">
        <v>14</v>
      </c>
      <c r="R1690" s="1953" t="str">
        <f>IFERROR(VLOOKUP(F1690,[1]Trainingsarten!$A$9:$N$84,14,FALSE),"")</f>
        <v/>
      </c>
      <c r="S1690" s="1877" t="str">
        <f>IFERROR(L1690/J1690,"")</f>
        <v/>
      </c>
      <c r="T1690" s="1876">
        <f>T1689+(K1690-T1689)/7</f>
        <v>20.55674181383203</v>
      </c>
      <c r="U1690" s="1876">
        <f>U1689+(K1690-U1689)/42</f>
        <v>27.225835903979615</v>
      </c>
      <c r="V1690" s="1876">
        <f t="shared" si="170"/>
        <v>3.9070152326547571</v>
      </c>
      <c r="W1690" s="1954">
        <f t="shared" si="161"/>
        <v>0.75504538726861425</v>
      </c>
    </row>
    <row r="1691" spans="2:23" ht="15" x14ac:dyDescent="0.2">
      <c r="B1691" s="1957" t="s">
        <v>20</v>
      </c>
      <c r="C1691" s="1978">
        <v>44779</v>
      </c>
      <c r="D1691" s="50">
        <v>112</v>
      </c>
      <c r="E1691" s="2101" t="s">
        <v>281</v>
      </c>
      <c r="F1691" s="1879" t="s">
        <v>300</v>
      </c>
      <c r="G1691" s="1979">
        <v>5.2361111111111108E-2</v>
      </c>
      <c r="H1691" s="1980">
        <v>13.2</v>
      </c>
      <c r="I1691" s="1981">
        <f t="shared" si="178"/>
        <v>3.9667508417508416E-3</v>
      </c>
      <c r="J1691" s="506">
        <v>137</v>
      </c>
      <c r="K1691" s="1982">
        <v>80</v>
      </c>
      <c r="L1691" s="1983">
        <v>211</v>
      </c>
      <c r="M1691" s="506">
        <v>50</v>
      </c>
      <c r="N1691" s="59">
        <f>IFERROR((L1691/67)/(1/(I1691*24)/3.6),"")</f>
        <v>1.079335142469471</v>
      </c>
      <c r="O1691" s="2405" t="s">
        <v>322</v>
      </c>
      <c r="P1691" s="319">
        <f>IFERROR(VLOOKUP(F1691,[1]Trainingsarten!$A$9:$N$84,12,FALSE),"")</f>
        <v>209</v>
      </c>
      <c r="Q1691" s="61" t="s">
        <v>14</v>
      </c>
      <c r="R1691" s="1984">
        <f>IFERROR(VLOOKUP(F1691,[1]Trainingsarten!$A$9:$N$84,14,FALSE),"")</f>
        <v>228.8</v>
      </c>
      <c r="S1691" s="1898">
        <f>IFERROR(L1691/J1691,"")</f>
        <v>1.5401459854014599</v>
      </c>
      <c r="T1691" s="50">
        <f>T1690+(K1691-T1690)/7</f>
        <v>29.048635840427451</v>
      </c>
      <c r="U1691" s="50">
        <f>U1690+(K1691-U1690)/42</f>
        <v>28.482363620551528</v>
      </c>
      <c r="V1691" s="50">
        <f t="shared" si="170"/>
        <v>6.6690940901475848</v>
      </c>
      <c r="W1691" s="322">
        <f t="shared" si="161"/>
        <v>1.0198815037761588</v>
      </c>
    </row>
    <row r="1692" spans="2:23" ht="16" thickBot="1" x14ac:dyDescent="0.25">
      <c r="B1692" s="1958">
        <f t="shared" ref="B1692" si="185">AVERAGE(W1686:W1692)</f>
        <v>0.79209005463771898</v>
      </c>
      <c r="C1692" s="1968">
        <v>44780</v>
      </c>
      <c r="D1692" s="1818"/>
      <c r="E1692" s="2180"/>
      <c r="F1692" s="1960"/>
      <c r="G1692" s="1969"/>
      <c r="H1692" s="1970" t="str">
        <f>IFERROR(VLOOKUP(F1692,[1]Trainingsarten!$A$9:$K$84,10,FALSE),"")</f>
        <v/>
      </c>
      <c r="I1692" s="1971" t="str">
        <f t="shared" si="178"/>
        <v/>
      </c>
      <c r="J1692" s="1862"/>
      <c r="K1692" s="1972" t="str">
        <f>IFERROR(VLOOKUP(F1692,[1]Trainingsarten!$A$9:$K$84,11,FALSE),"0")</f>
        <v>0</v>
      </c>
      <c r="L1692" s="1973"/>
      <c r="M1692" s="1862"/>
      <c r="N1692" s="1826" t="str">
        <f>IFERROR((L1692/67)/(1/(I1692*24)/3.6),"")</f>
        <v/>
      </c>
      <c r="O1692" s="2404"/>
      <c r="P1692" s="1974" t="str">
        <f>IFERROR(VLOOKUP(F1692,[1]Trainingsarten!$A$9:$N$84,12,FALSE),"")</f>
        <v/>
      </c>
      <c r="Q1692" s="1975" t="s">
        <v>14</v>
      </c>
      <c r="R1692" s="1976" t="str">
        <f>IFERROR(VLOOKUP(F1692,[1]Trainingsarten!$A$9:$N$84,14,FALSE),"")</f>
        <v/>
      </c>
      <c r="S1692" s="1827" t="str">
        <f>IFERROR(L1692/J1692,"")</f>
        <v/>
      </c>
      <c r="T1692" s="1818">
        <f>T1691+(K1692-T1691)/7</f>
        <v>24.898830720366387</v>
      </c>
      <c r="U1692" s="1818">
        <f>U1691+(K1692-U1691)/42</f>
        <v>27.804212105776493</v>
      </c>
      <c r="V1692" s="1818">
        <f t="shared" si="170"/>
        <v>-0.56627221987592335</v>
      </c>
      <c r="W1692" s="1977">
        <f t="shared" si="161"/>
        <v>0.89550571063272477</v>
      </c>
    </row>
    <row r="1693" spans="2:23" ht="16" thickBot="1" x14ac:dyDescent="0.25">
      <c r="B1693" s="1742">
        <f t="shared" ref="B1693" si="186">B1686+1</f>
        <v>32</v>
      </c>
      <c r="C1693" s="1935">
        <v>44781</v>
      </c>
      <c r="D1693" s="1744">
        <v>113</v>
      </c>
      <c r="E1693" s="2176" t="s">
        <v>33</v>
      </c>
      <c r="F1693" s="1936" t="s">
        <v>316</v>
      </c>
      <c r="G1693" s="1937">
        <v>3.2303240740740737E-2</v>
      </c>
      <c r="H1693" s="1938">
        <v>9.01</v>
      </c>
      <c r="I1693" s="1939">
        <f t="shared" si="178"/>
        <v>3.5852653430344882E-3</v>
      </c>
      <c r="J1693" s="1940">
        <v>146</v>
      </c>
      <c r="K1693" s="1941">
        <v>63</v>
      </c>
      <c r="L1693" s="1942">
        <v>236</v>
      </c>
      <c r="M1693" s="1940">
        <v>17</v>
      </c>
      <c r="N1693" s="1753">
        <f>IFERROR((L1693/67)/(1/(I1693*24)/3.6),"")</f>
        <v>1.0911193201583647</v>
      </c>
      <c r="O1693" s="2401" t="s">
        <v>327</v>
      </c>
      <c r="P1693" s="1754">
        <f>IFERROR(VLOOKUP(F1693,[1]Trainingsarten!$A$9:$N$84,12,FALSE),"")</f>
        <v>209</v>
      </c>
      <c r="Q1693" s="1755" t="s">
        <v>14</v>
      </c>
      <c r="R1693" s="1943">
        <f>IFERROR(VLOOKUP(F1693,[1]Trainingsarten!$A$9:$N$84,14,FALSE),"")</f>
        <v>228.8</v>
      </c>
      <c r="S1693" s="1756">
        <f>IFERROR(L1693/J1693,"")</f>
        <v>1.6164383561643836</v>
      </c>
      <c r="T1693" s="1744">
        <f>T1692+(K1693-T1692)/7</f>
        <v>30.341854903171189</v>
      </c>
      <c r="U1693" s="1744">
        <f>U1692+(K1693-U1692)/42</f>
        <v>28.642207055638959</v>
      </c>
      <c r="V1693" s="1744">
        <f t="shared" si="170"/>
        <v>2.9053813854101058</v>
      </c>
      <c r="W1693" s="1927">
        <f t="shared" si="161"/>
        <v>1.0593406731621826</v>
      </c>
    </row>
    <row r="1694" spans="2:23" ht="15" x14ac:dyDescent="0.2">
      <c r="B1694" s="1759" t="s">
        <v>19</v>
      </c>
      <c r="C1694" s="1944">
        <v>44782</v>
      </c>
      <c r="D1694" s="1876"/>
      <c r="E1694" s="2189"/>
      <c r="F1694" s="1879"/>
      <c r="G1694" s="1945"/>
      <c r="H1694" s="1946" t="str">
        <f>IFERROR(VLOOKUP(F1694,[1]Trainingsarten!$A$9:$K$84,10,FALSE),"")</f>
        <v/>
      </c>
      <c r="I1694" s="1947" t="str">
        <f t="shared" si="178"/>
        <v/>
      </c>
      <c r="J1694" s="1948"/>
      <c r="K1694" s="1949" t="str">
        <f>IFERROR(VLOOKUP(F1694,[1]Trainingsarten!$A$9:$K$84,11,FALSE),"0")</f>
        <v>0</v>
      </c>
      <c r="L1694" s="1950"/>
      <c r="M1694" s="1948"/>
      <c r="N1694" s="1816" t="str">
        <f>IFERROR((L1694/67)/(1/(I1694*24)/3.6),"")</f>
        <v/>
      </c>
      <c r="O1694" s="2402"/>
      <c r="P1694" s="1951" t="str">
        <f>IFERROR(VLOOKUP(F1694,[1]Trainingsarten!$A$9:$N$84,12,FALSE),"")</f>
        <v/>
      </c>
      <c r="Q1694" s="1952" t="s">
        <v>14</v>
      </c>
      <c r="R1694" s="1953" t="str">
        <f>IFERROR(VLOOKUP(F1694,[1]Trainingsarten!$A$9:$N$84,14,FALSE),"")</f>
        <v/>
      </c>
      <c r="S1694" s="1877" t="str">
        <f>IFERROR(L1694/J1694,"")</f>
        <v/>
      </c>
      <c r="T1694" s="1876">
        <f>T1693+(K1694-T1693)/7</f>
        <v>26.00730420271816</v>
      </c>
      <c r="U1694" s="1876">
        <f>U1693+(K1694-U1693)/42</f>
        <v>27.960249744790413</v>
      </c>
      <c r="V1694" s="1876">
        <f t="shared" si="170"/>
        <v>-1.6996478475322299</v>
      </c>
      <c r="W1694" s="1954">
        <f t="shared" si="161"/>
        <v>0.93015278619118458</v>
      </c>
    </row>
    <row r="1695" spans="2:23" ht="16" thickBot="1" x14ac:dyDescent="0.25">
      <c r="B1695" s="24">
        <f t="shared" ref="B1695" si="187">SUM(H1693:H1699)</f>
        <v>15.17</v>
      </c>
      <c r="C1695" s="1944">
        <v>44783</v>
      </c>
      <c r="D1695" s="1876">
        <v>114</v>
      </c>
      <c r="E1695" s="2189" t="s">
        <v>281</v>
      </c>
      <c r="F1695" s="1879" t="s">
        <v>316</v>
      </c>
      <c r="G1695" s="1945">
        <v>2.4988425925925928E-2</v>
      </c>
      <c r="H1695" s="1946">
        <v>6.16</v>
      </c>
      <c r="I1695" s="1947">
        <f t="shared" si="178"/>
        <v>4.0565626503126506E-3</v>
      </c>
      <c r="J1695" s="1948">
        <v>124</v>
      </c>
      <c r="K1695" s="1949">
        <v>34</v>
      </c>
      <c r="L1695" s="1950">
        <v>202</v>
      </c>
      <c r="M1695" s="1948">
        <v>14</v>
      </c>
      <c r="N1695" s="1816">
        <f>IFERROR((L1695/67)/(1/(I1695*24)/3.6),"")</f>
        <v>1.0566921884086065</v>
      </c>
      <c r="O1695" s="2402" t="s">
        <v>295</v>
      </c>
      <c r="P1695" s="1951">
        <f>IFERROR(VLOOKUP(F1695,[1]Trainingsarten!$A$9:$N$84,12,FALSE),"")</f>
        <v>209</v>
      </c>
      <c r="Q1695" s="1952" t="s">
        <v>14</v>
      </c>
      <c r="R1695" s="1953">
        <f>IFERROR(VLOOKUP(F1695,[1]Trainingsarten!$A$9:$N$84,14,FALSE),"")</f>
        <v>228.8</v>
      </c>
      <c r="S1695" s="1877">
        <f>IFERROR(L1695/J1695,"")</f>
        <v>1.6290322580645162</v>
      </c>
      <c r="T1695" s="1876">
        <f>T1694+(K1695-T1694)/7</f>
        <v>27.149117888044138</v>
      </c>
      <c r="U1695" s="1876">
        <f>U1694+(K1695-U1694)/42</f>
        <v>28.104053322295403</v>
      </c>
      <c r="V1695" s="1876">
        <f t="shared" si="170"/>
        <v>1.9529455420722535</v>
      </c>
      <c r="W1695" s="1954">
        <f t="shared" si="161"/>
        <v>0.96602143387289618</v>
      </c>
    </row>
    <row r="1696" spans="2:23" ht="15" x14ac:dyDescent="0.2">
      <c r="B1696" s="1955" t="s">
        <v>9</v>
      </c>
      <c r="C1696" s="1944">
        <v>44784</v>
      </c>
      <c r="D1696" s="1876"/>
      <c r="E1696" s="2189"/>
      <c r="F1696" s="1879"/>
      <c r="G1696" s="1945"/>
      <c r="H1696" s="1946" t="str">
        <f>IFERROR(VLOOKUP(F1696,[1]Trainingsarten!$A$9:$K$84,10,FALSE),"")</f>
        <v/>
      </c>
      <c r="I1696" s="1947" t="str">
        <f t="shared" si="178"/>
        <v/>
      </c>
      <c r="J1696" s="1948"/>
      <c r="K1696" s="1949" t="str">
        <f>IFERROR(VLOOKUP(F1696,[1]Trainingsarten!$A$9:$K$84,11,FALSE),"0")</f>
        <v>0</v>
      </c>
      <c r="L1696" s="1950"/>
      <c r="M1696" s="1948"/>
      <c r="N1696" s="1816" t="str">
        <f>IFERROR((L1696/67)/(1/(I1696*24)/3.6),"")</f>
        <v/>
      </c>
      <c r="O1696" s="2402"/>
      <c r="P1696" s="1951" t="str">
        <f>IFERROR(VLOOKUP(F1696,[1]Trainingsarten!$A$9:$N$84,12,FALSE),"")</f>
        <v/>
      </c>
      <c r="Q1696" s="1952" t="s">
        <v>14</v>
      </c>
      <c r="R1696" s="1953" t="str">
        <f>IFERROR(VLOOKUP(F1696,[1]Trainingsarten!$A$9:$N$84,14,FALSE),"")</f>
        <v/>
      </c>
      <c r="S1696" s="1877" t="str">
        <f>IFERROR(L1696/J1696,"")</f>
        <v/>
      </c>
      <c r="T1696" s="1876">
        <f>T1695+(K1696-T1695)/7</f>
        <v>23.270672475466405</v>
      </c>
      <c r="U1696" s="1876">
        <f>U1695+(K1696-U1695)/42</f>
        <v>27.434909195574082</v>
      </c>
      <c r="V1696" s="1876">
        <f t="shared" si="170"/>
        <v>0.95493543425126504</v>
      </c>
      <c r="W1696" s="1954">
        <f t="shared" si="161"/>
        <v>0.84821394193717725</v>
      </c>
    </row>
    <row r="1697" spans="2:23" ht="16" thickBot="1" x14ac:dyDescent="0.25">
      <c r="B1697" s="1956">
        <f>SUM(K1693:K1699)</f>
        <v>97</v>
      </c>
      <c r="C1697" s="1944">
        <v>44785</v>
      </c>
      <c r="D1697" s="1876"/>
      <c r="E1697" s="2189"/>
      <c r="F1697" s="1879"/>
      <c r="G1697" s="1945"/>
      <c r="H1697" s="1946" t="str">
        <f>IFERROR(VLOOKUP(F1697,[1]Trainingsarten!$A$9:$K$84,10,FALSE),"")</f>
        <v/>
      </c>
      <c r="I1697" s="1947" t="str">
        <f t="shared" si="178"/>
        <v/>
      </c>
      <c r="J1697" s="1948"/>
      <c r="K1697" s="1949" t="str">
        <f>IFERROR(VLOOKUP(F1697,[1]Trainingsarten!$A$9:$K$84,11,FALSE),"0")</f>
        <v>0</v>
      </c>
      <c r="L1697" s="1950"/>
      <c r="M1697" s="1948"/>
      <c r="N1697" s="1816" t="str">
        <f>IFERROR((L1697/67)/(1/(I1697*24)/3.6),"")</f>
        <v/>
      </c>
      <c r="O1697" s="2402"/>
      <c r="P1697" s="1951" t="str">
        <f>IFERROR(VLOOKUP(F1697,[1]Trainingsarten!$A$9:$N$84,12,FALSE),"")</f>
        <v/>
      </c>
      <c r="Q1697" s="1952" t="s">
        <v>14</v>
      </c>
      <c r="R1697" s="1953" t="str">
        <f>IFERROR(VLOOKUP(F1697,[1]Trainingsarten!$A$9:$N$84,14,FALSE),"")</f>
        <v/>
      </c>
      <c r="S1697" s="1877" t="str">
        <f>IFERROR(L1697/J1697,"")</f>
        <v/>
      </c>
      <c r="T1697" s="1876">
        <f>T1696+(K1697-T1696)/7</f>
        <v>19.94629069325692</v>
      </c>
      <c r="U1697" s="1876">
        <f>U1696+(K1697-U1696)/42</f>
        <v>26.781697071869939</v>
      </c>
      <c r="V1697" s="1876">
        <f t="shared" si="170"/>
        <v>4.1642367201076773</v>
      </c>
      <c r="W1697" s="1954">
        <f t="shared" si="161"/>
        <v>0.74477321731069224</v>
      </c>
    </row>
    <row r="1698" spans="2:23" ht="15" x14ac:dyDescent="0.2">
      <c r="B1698" s="1957" t="s">
        <v>20</v>
      </c>
      <c r="C1698" s="1978">
        <v>44786</v>
      </c>
      <c r="D1698" s="50"/>
      <c r="E1698" s="2101"/>
      <c r="F1698" s="1879"/>
      <c r="G1698" s="1979"/>
      <c r="H1698" s="1980" t="str">
        <f>IFERROR(VLOOKUP(F1698,[1]Trainingsarten!$A$9:$K$84,10,FALSE),"")</f>
        <v/>
      </c>
      <c r="I1698" s="1981" t="str">
        <f t="shared" si="178"/>
        <v/>
      </c>
      <c r="J1698" s="506"/>
      <c r="K1698" s="1982" t="str">
        <f>IFERROR(VLOOKUP(F1698,[1]Trainingsarten!$A$9:$K$84,11,FALSE),"0")</f>
        <v>0</v>
      </c>
      <c r="L1698" s="1983"/>
      <c r="M1698" s="506"/>
      <c r="N1698" s="59" t="str">
        <f>IFERROR((L1698/67)/(1/(I1698*24)/3.6),"")</f>
        <v/>
      </c>
      <c r="O1698" s="2405"/>
      <c r="P1698" s="319" t="str">
        <f>IFERROR(VLOOKUP(F1698,[1]Trainingsarten!$A$9:$N$84,12,FALSE),"")</f>
        <v/>
      </c>
      <c r="Q1698" s="61" t="s">
        <v>14</v>
      </c>
      <c r="R1698" s="1984" t="str">
        <f>IFERROR(VLOOKUP(F1698,[1]Trainingsarten!$A$9:$N$84,14,FALSE),"")</f>
        <v/>
      </c>
      <c r="S1698" s="1898" t="str">
        <f>IFERROR(L1698/J1698,"")</f>
        <v/>
      </c>
      <c r="T1698" s="50">
        <f>T1697+(K1698-T1697)/7</f>
        <v>17.096820594220215</v>
      </c>
      <c r="U1698" s="50">
        <f>U1697+(K1698-U1697)/42</f>
        <v>26.144037617777798</v>
      </c>
      <c r="V1698" s="50">
        <f t="shared" si="170"/>
        <v>6.835406378613019</v>
      </c>
      <c r="W1698" s="322">
        <f t="shared" si="161"/>
        <v>0.65394721519963217</v>
      </c>
    </row>
    <row r="1699" spans="2:23" ht="16" thickBot="1" x14ac:dyDescent="0.25">
      <c r="B1699" s="1958">
        <f t="shared" ref="B1699" si="188">AVERAGE(W1693:W1699)</f>
        <v>0.82523526035474259</v>
      </c>
      <c r="C1699" s="1968">
        <v>44787</v>
      </c>
      <c r="D1699" s="1818"/>
      <c r="E1699" s="2180"/>
      <c r="F1699" s="1846"/>
      <c r="G1699" s="1969"/>
      <c r="H1699" s="1970" t="str">
        <f>IFERROR(VLOOKUP(F1699,[1]Trainingsarten!$A$9:$K$84,10,FALSE),"")</f>
        <v/>
      </c>
      <c r="I1699" s="1971" t="str">
        <f t="shared" si="178"/>
        <v/>
      </c>
      <c r="J1699" s="1862"/>
      <c r="K1699" s="1972" t="str">
        <f>IFERROR(VLOOKUP(F1699,[1]Trainingsarten!$A$9:$K$84,11,FALSE),"0")</f>
        <v>0</v>
      </c>
      <c r="L1699" s="1973"/>
      <c r="M1699" s="1862"/>
      <c r="N1699" s="1826" t="str">
        <f>IFERROR((L1699/67)/(1/(I1699*24)/3.6),"")</f>
        <v/>
      </c>
      <c r="O1699" s="2404"/>
      <c r="P1699" s="1974" t="str">
        <f>IFERROR(VLOOKUP(F1699,[1]Trainingsarten!$A$9:$N$84,12,FALSE),"")</f>
        <v/>
      </c>
      <c r="Q1699" s="1975" t="s">
        <v>14</v>
      </c>
      <c r="R1699" s="1976" t="str">
        <f>IFERROR(VLOOKUP(F1699,[1]Trainingsarten!$A$9:$N$84,14,FALSE),"")</f>
        <v/>
      </c>
      <c r="S1699" s="1827" t="str">
        <f>IFERROR(L1699/J1699,"")</f>
        <v/>
      </c>
      <c r="T1699" s="1818">
        <f>T1698+(K1699-T1698)/7</f>
        <v>14.654417652188755</v>
      </c>
      <c r="U1699" s="1818">
        <f>U1698+(K1699-U1698)/42</f>
        <v>25.52156053164023</v>
      </c>
      <c r="V1699" s="1818">
        <f t="shared" si="170"/>
        <v>9.0472170235575824</v>
      </c>
      <c r="W1699" s="1977">
        <f t="shared" si="161"/>
        <v>0.57419755480943313</v>
      </c>
    </row>
    <row r="1700" spans="2:23" ht="16" thickBot="1" x14ac:dyDescent="0.25">
      <c r="B1700" s="1742">
        <f t="shared" ref="B1700" si="189">B1693+1</f>
        <v>33</v>
      </c>
      <c r="C1700" s="1935">
        <v>44788</v>
      </c>
      <c r="D1700" s="1744"/>
      <c r="E1700" s="2176"/>
      <c r="F1700" s="1936"/>
      <c r="G1700" s="1937"/>
      <c r="H1700" s="1938" t="str">
        <f>IFERROR(VLOOKUP(F1700,[1]Trainingsarten!$A$9:$K$84,10,FALSE),"")</f>
        <v/>
      </c>
      <c r="I1700" s="1939" t="str">
        <f t="shared" si="178"/>
        <v/>
      </c>
      <c r="J1700" s="1940"/>
      <c r="K1700" s="1941" t="str">
        <f>IFERROR(VLOOKUP(F1700,[1]Trainingsarten!$A$9:$K$84,11,FALSE),"0")</f>
        <v>0</v>
      </c>
      <c r="L1700" s="1942"/>
      <c r="M1700" s="1940"/>
      <c r="N1700" s="1753" t="str">
        <f>IFERROR((L1700/67)/(1/(I1700*24)/3.6),"")</f>
        <v/>
      </c>
      <c r="O1700" s="2401"/>
      <c r="P1700" s="1754" t="str">
        <f>IFERROR(VLOOKUP(F1700,[1]Trainingsarten!$A$9:$N$84,12,FALSE),"")</f>
        <v/>
      </c>
      <c r="Q1700" s="1755" t="s">
        <v>14</v>
      </c>
      <c r="R1700" s="1943" t="str">
        <f>IFERROR(VLOOKUP(F1700,[1]Trainingsarten!$A$9:$N$84,14,FALSE),"")</f>
        <v/>
      </c>
      <c r="S1700" s="1756" t="str">
        <f>IFERROR(L1700/J1700,"")</f>
        <v/>
      </c>
      <c r="T1700" s="1744">
        <f>T1699+(K1700-T1699)/7</f>
        <v>12.560929416161791</v>
      </c>
      <c r="U1700" s="1744">
        <f>U1699+(K1700-U1699)/42</f>
        <v>24.913904328505939</v>
      </c>
      <c r="V1700" s="1744">
        <f t="shared" si="170"/>
        <v>10.867142879451475</v>
      </c>
      <c r="W1700" s="1927">
        <f t="shared" si="161"/>
        <v>0.50417346275950226</v>
      </c>
    </row>
    <row r="1701" spans="2:23" ht="15" x14ac:dyDescent="0.2">
      <c r="B1701" s="1759" t="s">
        <v>19</v>
      </c>
      <c r="C1701" s="1944">
        <v>44789</v>
      </c>
      <c r="D1701" s="1876">
        <v>115</v>
      </c>
      <c r="E1701" s="2189" t="s">
        <v>33</v>
      </c>
      <c r="F1701" s="1879" t="s">
        <v>292</v>
      </c>
      <c r="G1701" s="1945">
        <v>5.288194444444444E-2</v>
      </c>
      <c r="H1701" s="1946">
        <v>11.2</v>
      </c>
      <c r="I1701" s="1947">
        <f t="shared" si="178"/>
        <v>4.7216021825396822E-3</v>
      </c>
      <c r="J1701" s="1948">
        <v>137</v>
      </c>
      <c r="K1701" s="1949">
        <v>72</v>
      </c>
      <c r="L1701" s="1950">
        <v>195</v>
      </c>
      <c r="M1701" s="1948">
        <v>301</v>
      </c>
      <c r="N1701" s="1816"/>
      <c r="O1701" s="2402" t="s">
        <v>293</v>
      </c>
      <c r="P1701" s="1951" t="str">
        <f>IFERROR(VLOOKUP(F1701,[1]Trainingsarten!$A$9:$N$84,12,FALSE),"")</f>
        <v/>
      </c>
      <c r="Q1701" s="1952" t="s">
        <v>14</v>
      </c>
      <c r="R1701" s="1953" t="str">
        <f>IFERROR(VLOOKUP(F1701,[1]Trainingsarten!$A$9:$N$84,14,FALSE),"")</f>
        <v/>
      </c>
      <c r="S1701" s="1877"/>
      <c r="T1701" s="1876">
        <f>T1700+(K1701-T1700)/7</f>
        <v>21.052225213852964</v>
      </c>
      <c r="U1701" s="1876">
        <f>U1700+(K1701-U1700)/42</f>
        <v>26.035001844493895</v>
      </c>
      <c r="V1701" s="1876">
        <f t="shared" si="170"/>
        <v>12.352974912344148</v>
      </c>
      <c r="W1701" s="1954">
        <f t="shared" si="161"/>
        <v>0.80861239571240007</v>
      </c>
    </row>
    <row r="1702" spans="2:23" ht="16" thickBot="1" x14ac:dyDescent="0.25">
      <c r="B1702" s="24">
        <f t="shared" ref="B1702" si="190">SUM(H1700:H1706)</f>
        <v>32.200000000000003</v>
      </c>
      <c r="C1702" s="1944">
        <v>44790</v>
      </c>
      <c r="D1702" s="1876"/>
      <c r="E1702" s="2189"/>
      <c r="F1702" s="1879"/>
      <c r="G1702" s="1945"/>
      <c r="H1702" s="1946" t="str">
        <f>IFERROR(VLOOKUP(F1702,[1]Trainingsarten!$A$9:$K$84,10,FALSE),"")</f>
        <v/>
      </c>
      <c r="I1702" s="1947" t="str">
        <f t="shared" si="178"/>
        <v/>
      </c>
      <c r="J1702" s="1948"/>
      <c r="K1702" s="1949" t="str">
        <f>IFERROR(VLOOKUP(F1702,[1]Trainingsarten!$A$9:$K$84,11,FALSE),"0")</f>
        <v>0</v>
      </c>
      <c r="L1702" s="1950"/>
      <c r="M1702" s="1948"/>
      <c r="N1702" s="1816" t="str">
        <f>IFERROR((L1702/67)/(1/(I1702*24)/3.6),"")</f>
        <v/>
      </c>
      <c r="O1702" s="2402"/>
      <c r="P1702" s="1951" t="str">
        <f>IFERROR(VLOOKUP(F1702,[1]Trainingsarten!$A$9:$N$84,12,FALSE),"")</f>
        <v/>
      </c>
      <c r="Q1702" s="1952" t="s">
        <v>14</v>
      </c>
      <c r="R1702" s="1953" t="str">
        <f>IFERROR(VLOOKUP(F1702,[1]Trainingsarten!$A$9:$N$84,14,FALSE),"")</f>
        <v/>
      </c>
      <c r="S1702" s="1877" t="str">
        <f>IFERROR(L1702/J1702,"")</f>
        <v/>
      </c>
      <c r="T1702" s="1876">
        <f>T1701+(K1702-T1701)/7</f>
        <v>18.044764469016826</v>
      </c>
      <c r="U1702" s="1876">
        <f>U1701+(K1702-U1701)/42</f>
        <v>25.41512084819642</v>
      </c>
      <c r="V1702" s="1876">
        <f t="shared" si="170"/>
        <v>4.9827766306409309</v>
      </c>
      <c r="W1702" s="1954">
        <f t="shared" si="161"/>
        <v>0.71000112794259529</v>
      </c>
    </row>
    <row r="1703" spans="2:23" ht="15" x14ac:dyDescent="0.2">
      <c r="B1703" s="1955" t="s">
        <v>9</v>
      </c>
      <c r="C1703" s="1944">
        <v>44791</v>
      </c>
      <c r="D1703" s="1876">
        <v>116</v>
      </c>
      <c r="E1703" s="2189" t="s">
        <v>281</v>
      </c>
      <c r="F1703" s="1879" t="s">
        <v>276</v>
      </c>
      <c r="G1703" s="1945">
        <v>4.1539351851851855E-2</v>
      </c>
      <c r="H1703" s="1946">
        <v>10.5</v>
      </c>
      <c r="I1703" s="1947">
        <f t="shared" si="178"/>
        <v>3.9561287477954147E-3</v>
      </c>
      <c r="J1703" s="1948">
        <v>138</v>
      </c>
      <c r="K1703" s="1949">
        <v>62</v>
      </c>
      <c r="L1703" s="1950">
        <v>211</v>
      </c>
      <c r="M1703" s="1948">
        <v>20</v>
      </c>
      <c r="N1703" s="1816">
        <f>IFERROR((L1703/67)/(1/(I1703*24)/3.6),"")</f>
        <v>1.0764449182658138</v>
      </c>
      <c r="O1703" s="2402" t="s">
        <v>326</v>
      </c>
      <c r="P1703" s="1951">
        <f>IFERROR(VLOOKUP(F1703,[1]Trainingsarten!$A$9:$N$84,12,FALSE),"")</f>
        <v>209</v>
      </c>
      <c r="Q1703" s="1952" t="s">
        <v>14</v>
      </c>
      <c r="R1703" s="1953">
        <f>IFERROR(VLOOKUP(F1703,[1]Trainingsarten!$A$9:$N$84,14,FALSE),"")</f>
        <v>228.8</v>
      </c>
      <c r="S1703" s="1877">
        <f>IFERROR(L1703/J1703,"")</f>
        <v>1.5289855072463767</v>
      </c>
      <c r="T1703" s="1876">
        <f>T1702+(K1703-T1702)/7</f>
        <v>24.324083830585849</v>
      </c>
      <c r="U1703" s="1876">
        <f>U1702+(K1703-U1702)/42</f>
        <v>26.286189399429837</v>
      </c>
      <c r="V1703" s="1876">
        <f t="shared" si="170"/>
        <v>7.3703563791795936</v>
      </c>
      <c r="W1703" s="1954">
        <f t="shared" si="161"/>
        <v>0.92535602863431599</v>
      </c>
    </row>
    <row r="1704" spans="2:23" ht="16" thickBot="1" x14ac:dyDescent="0.25">
      <c r="B1704" s="1956">
        <f>SUM(K1700:K1706)</f>
        <v>206</v>
      </c>
      <c r="C1704" s="1944">
        <v>44792</v>
      </c>
      <c r="D1704" s="1876"/>
      <c r="E1704" s="2189"/>
      <c r="F1704" s="1879"/>
      <c r="G1704" s="1945"/>
      <c r="H1704" s="1946" t="str">
        <f>IFERROR(VLOOKUP(F1704,[1]Trainingsarten!$A$9:$K$84,10,FALSE),"")</f>
        <v/>
      </c>
      <c r="I1704" s="1947" t="str">
        <f t="shared" si="178"/>
        <v/>
      </c>
      <c r="J1704" s="1948"/>
      <c r="K1704" s="1949" t="str">
        <f>IFERROR(VLOOKUP(F1704,[1]Trainingsarten!$A$9:$K$84,11,FALSE),"0")</f>
        <v>0</v>
      </c>
      <c r="L1704" s="1950"/>
      <c r="M1704" s="1948"/>
      <c r="N1704" s="1816" t="str">
        <f>IFERROR((L1704/67)/(1/(I1704*24)/3.6),"")</f>
        <v/>
      </c>
      <c r="O1704" s="2402"/>
      <c r="P1704" s="1951" t="str">
        <f>IFERROR(VLOOKUP(F1704,[1]Trainingsarten!$A$9:$N$84,12,FALSE),"")</f>
        <v/>
      </c>
      <c r="Q1704" s="1952" t="s">
        <v>14</v>
      </c>
      <c r="R1704" s="1953" t="str">
        <f>IFERROR(VLOOKUP(F1704,[1]Trainingsarten!$A$9:$N$84,14,FALSE),"")</f>
        <v/>
      </c>
      <c r="S1704" s="1877" t="str">
        <f>IFERROR(L1704/J1704,"")</f>
        <v/>
      </c>
      <c r="T1704" s="1876">
        <f>T1703+(K1704-T1703)/7</f>
        <v>20.849214711930728</v>
      </c>
      <c r="U1704" s="1876">
        <f>U1703+(K1704-U1703)/42</f>
        <v>25.66032774706246</v>
      </c>
      <c r="V1704" s="1876">
        <f t="shared" si="170"/>
        <v>1.9621055688439881</v>
      </c>
      <c r="W1704" s="1954">
        <f t="shared" si="161"/>
        <v>0.81250773245939933</v>
      </c>
    </row>
    <row r="1705" spans="2:23" ht="15" x14ac:dyDescent="0.2">
      <c r="B1705" s="1957" t="s">
        <v>20</v>
      </c>
      <c r="C1705" s="1978">
        <v>44793</v>
      </c>
      <c r="D1705" s="50">
        <v>117</v>
      </c>
      <c r="E1705" s="2101" t="s">
        <v>33</v>
      </c>
      <c r="F1705" s="1879" t="s">
        <v>276</v>
      </c>
      <c r="G1705" s="1979">
        <v>3.8935185185185191E-2</v>
      </c>
      <c r="H1705" s="1980">
        <v>10.5</v>
      </c>
      <c r="I1705" s="1981">
        <f t="shared" si="178"/>
        <v>3.7081128747795422E-3</v>
      </c>
      <c r="J1705" s="506">
        <v>137</v>
      </c>
      <c r="K1705" s="1982">
        <v>72</v>
      </c>
      <c r="L1705" s="1983">
        <v>230</v>
      </c>
      <c r="M1705" s="506">
        <v>30</v>
      </c>
      <c r="N1705" s="59">
        <f>IFERROR((L1705/67)/(1/(I1705*24)/3.6),"")</f>
        <v>1.0998152096659561</v>
      </c>
      <c r="O1705" s="2405" t="s">
        <v>327</v>
      </c>
      <c r="P1705" s="319">
        <f>IFERROR(VLOOKUP(F1705,[1]Trainingsarten!$A$9:$N$84,12,FALSE),"")</f>
        <v>209</v>
      </c>
      <c r="Q1705" s="61" t="s">
        <v>14</v>
      </c>
      <c r="R1705" s="1984">
        <f>IFERROR(VLOOKUP(F1705,[1]Trainingsarten!$A$9:$N$84,14,FALSE),"")</f>
        <v>228.8</v>
      </c>
      <c r="S1705" s="1898">
        <f>IFERROR(L1705/J1705,"")</f>
        <v>1.6788321167883211</v>
      </c>
      <c r="T1705" s="50">
        <f>T1704+(K1705-T1704)/7</f>
        <v>28.156469753083481</v>
      </c>
      <c r="U1705" s="50">
        <f>U1704+(K1705-U1704)/42</f>
        <v>26.763653276894306</v>
      </c>
      <c r="V1705" s="50">
        <f t="shared" si="170"/>
        <v>4.8111130351317328</v>
      </c>
      <c r="W1705" s="322">
        <f t="shared" ref="W1705:W1768" si="191">T1705/U1705</f>
        <v>1.0520413436005625</v>
      </c>
    </row>
    <row r="1706" spans="2:23" ht="16" thickBot="1" x14ac:dyDescent="0.25">
      <c r="B1706" s="1958">
        <f t="shared" ref="B1706" si="192">AVERAGE(W1700:W1706)</f>
        <v>0.81949081569714299</v>
      </c>
      <c r="C1706" s="1968">
        <v>44794</v>
      </c>
      <c r="D1706" s="1818"/>
      <c r="E1706" s="2180"/>
      <c r="F1706" s="1846"/>
      <c r="G1706" s="1969"/>
      <c r="H1706" s="1970" t="str">
        <f>IFERROR(VLOOKUP(F1706,[1]Trainingsarten!$A$9:$K$84,10,FALSE),"")</f>
        <v/>
      </c>
      <c r="I1706" s="1971" t="str">
        <f t="shared" si="178"/>
        <v/>
      </c>
      <c r="J1706" s="1862"/>
      <c r="K1706" s="1972" t="str">
        <f>IFERROR(VLOOKUP(F1706,[1]Trainingsarten!$A$9:$K$84,11,FALSE),"0")</f>
        <v>0</v>
      </c>
      <c r="L1706" s="1973"/>
      <c r="M1706" s="1862"/>
      <c r="N1706" s="1826" t="str">
        <f>IFERROR((L1706/67)/(1/(I1706*24)/3.6),"")</f>
        <v/>
      </c>
      <c r="O1706" s="2404"/>
      <c r="P1706" s="1974" t="str">
        <f>IFERROR(VLOOKUP(F1706,[1]Trainingsarten!$A$9:$N$84,12,FALSE),"")</f>
        <v/>
      </c>
      <c r="Q1706" s="1975" t="s">
        <v>14</v>
      </c>
      <c r="R1706" s="1976" t="str">
        <f>IFERROR(VLOOKUP(F1706,[1]Trainingsarten!$A$9:$N$84,14,FALSE),"")</f>
        <v/>
      </c>
      <c r="S1706" s="1827" t="str">
        <f>IFERROR(L1706/J1706,"")</f>
        <v/>
      </c>
      <c r="T1706" s="1818">
        <f>T1705+(K1706-T1705)/7</f>
        <v>24.134116931214415</v>
      </c>
      <c r="U1706" s="1818">
        <f>U1705+(K1706-U1705)/42</f>
        <v>26.126423436968253</v>
      </c>
      <c r="V1706" s="1818">
        <f t="shared" si="170"/>
        <v>-1.392816476189175</v>
      </c>
      <c r="W1706" s="1977">
        <f t="shared" si="191"/>
        <v>0.92374361877122557</v>
      </c>
    </row>
    <row r="1707" spans="2:23" ht="16" thickBot="1" x14ac:dyDescent="0.25">
      <c r="B1707" s="1742">
        <f t="shared" ref="B1707" si="193">B1700+1</f>
        <v>34</v>
      </c>
      <c r="C1707" s="1935">
        <v>44795</v>
      </c>
      <c r="D1707" s="1744">
        <v>118</v>
      </c>
      <c r="E1707" s="2176" t="s">
        <v>33</v>
      </c>
      <c r="F1707" s="1936" t="s">
        <v>316</v>
      </c>
      <c r="G1707" s="1937">
        <v>2.7997685185185184E-2</v>
      </c>
      <c r="H1707" s="1938">
        <v>7.68</v>
      </c>
      <c r="I1707" s="1939">
        <f t="shared" si="178"/>
        <v>3.6455319251543212E-3</v>
      </c>
      <c r="J1707" s="1940">
        <v>139</v>
      </c>
      <c r="K1707" s="1941">
        <v>50</v>
      </c>
      <c r="L1707" s="1942">
        <v>231</v>
      </c>
      <c r="M1707" s="1940">
        <v>15</v>
      </c>
      <c r="N1707" s="1753">
        <f>IFERROR((L1707/67)/(1/(I1707*24)/3.6),"")</f>
        <v>1.0859549906716419</v>
      </c>
      <c r="O1707" s="2401" t="s">
        <v>322</v>
      </c>
      <c r="P1707" s="1754">
        <f>IFERROR(VLOOKUP(F1707,[1]Trainingsarten!$A$9:$N$84,12,FALSE),"")</f>
        <v>209</v>
      </c>
      <c r="Q1707" s="1755" t="s">
        <v>14</v>
      </c>
      <c r="R1707" s="1943">
        <f>IFERROR(VLOOKUP(F1707,[1]Trainingsarten!$A$9:$N$84,14,FALSE),"")</f>
        <v>228.8</v>
      </c>
      <c r="S1707" s="1756">
        <f>IFERROR(L1707/J1707,"")</f>
        <v>1.6618705035971224</v>
      </c>
      <c r="T1707" s="1744">
        <f>T1706+(K1707-T1706)/7</f>
        <v>27.829243083898071</v>
      </c>
      <c r="U1707" s="1744">
        <f>U1706+(K1707-U1706)/42</f>
        <v>26.694841926564248</v>
      </c>
      <c r="V1707" s="1744">
        <f t="shared" si="170"/>
        <v>1.9923065057538381</v>
      </c>
      <c r="W1707" s="1927">
        <f t="shared" si="191"/>
        <v>1.0424951442100494</v>
      </c>
    </row>
    <row r="1708" spans="2:23" ht="15" x14ac:dyDescent="0.2">
      <c r="B1708" s="1759" t="s">
        <v>19</v>
      </c>
      <c r="C1708" s="1944">
        <v>44796</v>
      </c>
      <c r="D1708" s="1876"/>
      <c r="E1708" s="2189"/>
      <c r="F1708" s="1879"/>
      <c r="G1708" s="1945"/>
      <c r="H1708" s="1946" t="str">
        <f>IFERROR(VLOOKUP(F1708,[1]Trainingsarten!$A$9:$K$84,10,FALSE),"")</f>
        <v/>
      </c>
      <c r="I1708" s="1947" t="str">
        <f t="shared" si="178"/>
        <v/>
      </c>
      <c r="J1708" s="1948"/>
      <c r="K1708" s="1949" t="str">
        <f>IFERROR(VLOOKUP(F1708,[1]Trainingsarten!$A$9:$K$84,11,FALSE),"0")</f>
        <v>0</v>
      </c>
      <c r="L1708" s="1950"/>
      <c r="M1708" s="1948"/>
      <c r="N1708" s="1816" t="str">
        <f>IFERROR((L1708/67)/(1/(I1708*24)/3.6),"")</f>
        <v/>
      </c>
      <c r="O1708" s="2402"/>
      <c r="P1708" s="1951" t="str">
        <f>IFERROR(VLOOKUP(F1708,[1]Trainingsarten!$A$9:$N$84,12,FALSE),"")</f>
        <v/>
      </c>
      <c r="Q1708" s="1952" t="s">
        <v>14</v>
      </c>
      <c r="R1708" s="1953" t="str">
        <f>IFERROR(VLOOKUP(F1708,[1]Trainingsarten!$A$9:$N$84,14,FALSE),"")</f>
        <v/>
      </c>
      <c r="S1708" s="1877" t="str">
        <f>IFERROR(L1708/J1708,"")</f>
        <v/>
      </c>
      <c r="T1708" s="1876">
        <f>T1707+(K1708-T1707)/7</f>
        <v>23.85363692905549</v>
      </c>
      <c r="U1708" s="1876">
        <f>U1707+(K1708-U1707)/42</f>
        <v>26.059250452122242</v>
      </c>
      <c r="V1708" s="1876">
        <f t="shared" si="170"/>
        <v>-1.1344011573338229</v>
      </c>
      <c r="W1708" s="1954">
        <f t="shared" si="191"/>
        <v>0.91536159003809225</v>
      </c>
    </row>
    <row r="1709" spans="2:23" ht="16" thickBot="1" x14ac:dyDescent="0.25">
      <c r="B1709" s="24">
        <f t="shared" ref="B1709" si="194">SUM(H1707:H1713)</f>
        <v>33.790000000000006</v>
      </c>
      <c r="C1709" s="1944">
        <v>44797</v>
      </c>
      <c r="D1709" s="1876">
        <v>119</v>
      </c>
      <c r="E1709" s="2189" t="s">
        <v>33</v>
      </c>
      <c r="F1709" s="1879" t="s">
        <v>316</v>
      </c>
      <c r="G1709" s="1945">
        <v>3.3796296296296297E-2</v>
      </c>
      <c r="H1709" s="1946">
        <v>9.06</v>
      </c>
      <c r="I1709" s="1947">
        <f t="shared" si="178"/>
        <v>3.7302755293925271E-3</v>
      </c>
      <c r="J1709" s="1948">
        <v>138</v>
      </c>
      <c r="K1709" s="1949">
        <v>58</v>
      </c>
      <c r="L1709" s="1950">
        <v>226</v>
      </c>
      <c r="M1709" s="1948">
        <v>22</v>
      </c>
      <c r="N1709" s="1816">
        <f>IFERROR((L1709/67)/(1/(I1709*24)/3.6),"")</f>
        <v>1.0871470462258244</v>
      </c>
      <c r="O1709" s="2402" t="s">
        <v>327</v>
      </c>
      <c r="P1709" s="1951">
        <f>IFERROR(VLOOKUP(F1709,[1]Trainingsarten!$A$9:$N$84,12,FALSE),"")</f>
        <v>209</v>
      </c>
      <c r="Q1709" s="1952" t="s">
        <v>14</v>
      </c>
      <c r="R1709" s="1953">
        <f>IFERROR(VLOOKUP(F1709,[1]Trainingsarten!$A$9:$N$84,14,FALSE),"")</f>
        <v>228.8</v>
      </c>
      <c r="S1709" s="1877">
        <f>IFERROR(L1709/J1709,"")</f>
        <v>1.6376811594202898</v>
      </c>
      <c r="T1709" s="1876">
        <f>T1708+(K1709-T1708)/7</f>
        <v>28.731688796333277</v>
      </c>
      <c r="U1709" s="1876">
        <f>U1708+(K1709-U1708)/42</f>
        <v>26.819744488976475</v>
      </c>
      <c r="V1709" s="1876">
        <f t="shared" si="170"/>
        <v>2.2056135230667522</v>
      </c>
      <c r="W1709" s="1954">
        <f t="shared" si="191"/>
        <v>1.071288684653303</v>
      </c>
    </row>
    <row r="1710" spans="2:23" ht="15" x14ac:dyDescent="0.2">
      <c r="B1710" s="1955" t="s">
        <v>9</v>
      </c>
      <c r="C1710" s="1944">
        <v>44798</v>
      </c>
      <c r="D1710" s="1876">
        <v>120</v>
      </c>
      <c r="E1710" s="2189" t="s">
        <v>33</v>
      </c>
      <c r="F1710" s="1879" t="s">
        <v>316</v>
      </c>
      <c r="G1710" s="1945">
        <v>2.7523148148148147E-2</v>
      </c>
      <c r="H1710" s="1946">
        <v>7.28</v>
      </c>
      <c r="I1710" s="1947">
        <f t="shared" si="178"/>
        <v>3.7806522181522179E-3</v>
      </c>
      <c r="J1710" s="1948">
        <v>132</v>
      </c>
      <c r="K1710" s="1949">
        <v>45</v>
      </c>
      <c r="L1710" s="1950">
        <v>221</v>
      </c>
      <c r="M1710" s="1948">
        <v>16</v>
      </c>
      <c r="N1710" s="1816">
        <f>IFERROR((L1710/67)/(1/(I1710*24)/3.6),"")</f>
        <v>1.0774520255863538</v>
      </c>
      <c r="O1710" s="2402" t="s">
        <v>295</v>
      </c>
      <c r="P1710" s="1951">
        <f>IFERROR(VLOOKUP(F1710,[1]Trainingsarten!$A$9:$N$84,12,FALSE),"")</f>
        <v>209</v>
      </c>
      <c r="Q1710" s="1952" t="s">
        <v>14</v>
      </c>
      <c r="R1710" s="1953">
        <f>IFERROR(VLOOKUP(F1710,[1]Trainingsarten!$A$9:$N$84,14,FALSE),"")</f>
        <v>228.8</v>
      </c>
      <c r="S1710" s="1877">
        <f>IFERROR(L1710/J1710,"")</f>
        <v>1.6742424242424243</v>
      </c>
      <c r="T1710" s="1876">
        <f>T1709+(K1710-T1709)/7</f>
        <v>31.05573325399995</v>
      </c>
      <c r="U1710" s="1876">
        <f>U1709+(K1710-U1709)/42</f>
        <v>27.252607715429416</v>
      </c>
      <c r="V1710" s="1876">
        <f t="shared" si="170"/>
        <v>-1.9119443073568014</v>
      </c>
      <c r="W1710" s="1954">
        <f t="shared" si="191"/>
        <v>1.1395508854889269</v>
      </c>
    </row>
    <row r="1711" spans="2:23" ht="16" thickBot="1" x14ac:dyDescent="0.25">
      <c r="B1711" s="1956">
        <f>SUM(K1707:K1713)</f>
        <v>222</v>
      </c>
      <c r="C1711" s="1944">
        <v>44799</v>
      </c>
      <c r="D1711" s="1876"/>
      <c r="E1711" s="2189"/>
      <c r="F1711" s="1879"/>
      <c r="G1711" s="1945"/>
      <c r="H1711" s="1946" t="str">
        <f>IFERROR(VLOOKUP(F1711,[1]Trainingsarten!$A$9:$K$84,10,FALSE),"")</f>
        <v/>
      </c>
      <c r="I1711" s="1947" t="str">
        <f t="shared" si="178"/>
        <v/>
      </c>
      <c r="J1711" s="1948"/>
      <c r="K1711" s="1949" t="str">
        <f>IFERROR(VLOOKUP(F1711,[1]Trainingsarten!$A$9:$K$84,11,FALSE),"0")</f>
        <v>0</v>
      </c>
      <c r="L1711" s="1950"/>
      <c r="M1711" s="1948"/>
      <c r="N1711" s="1816" t="str">
        <f>IFERROR((L1711/67)/(1/(I1711*24)/3.6),"")</f>
        <v/>
      </c>
      <c r="O1711" s="2402"/>
      <c r="P1711" s="1951" t="str">
        <f>IFERROR(VLOOKUP(F1711,[1]Trainingsarten!$A$9:$N$84,12,FALSE),"")</f>
        <v/>
      </c>
      <c r="Q1711" s="1952" t="s">
        <v>14</v>
      </c>
      <c r="R1711" s="1953" t="str">
        <f>IFERROR(VLOOKUP(F1711,[1]Trainingsarten!$A$9:$N$84,14,FALSE),"")</f>
        <v/>
      </c>
      <c r="S1711" s="1877" t="str">
        <f>IFERROR(L1711/J1711,"")</f>
        <v/>
      </c>
      <c r="T1711" s="1876">
        <f>T1710+(K1711-T1710)/7</f>
        <v>26.619199931999958</v>
      </c>
      <c r="U1711" s="1876">
        <f>U1710+(K1711-U1710)/42</f>
        <v>26.603736103157289</v>
      </c>
      <c r="V1711" s="1876">
        <f t="shared" si="170"/>
        <v>-3.8031255385705336</v>
      </c>
      <c r="W1711" s="1954">
        <f t="shared" si="191"/>
        <v>1.0005812653073503</v>
      </c>
    </row>
    <row r="1712" spans="2:23" ht="15" x14ac:dyDescent="0.2">
      <c r="B1712" s="1957" t="s">
        <v>20</v>
      </c>
      <c r="C1712" s="1978">
        <v>44800</v>
      </c>
      <c r="D1712" s="50">
        <v>121</v>
      </c>
      <c r="E1712" s="2101" t="s">
        <v>33</v>
      </c>
      <c r="F1712" s="1879" t="s">
        <v>292</v>
      </c>
      <c r="G1712" s="1979">
        <v>6.2349537037037044E-2</v>
      </c>
      <c r="H1712" s="1946">
        <v>9.77</v>
      </c>
      <c r="I1712" s="1981">
        <f t="shared" si="178"/>
        <v>6.3817335759505673E-3</v>
      </c>
      <c r="J1712" s="506">
        <v>147</v>
      </c>
      <c r="K1712" s="1949">
        <v>69</v>
      </c>
      <c r="L1712" s="1983">
        <v>157</v>
      </c>
      <c r="M1712" s="506">
        <v>526</v>
      </c>
      <c r="N1712" s="59"/>
      <c r="O1712" s="2405" t="s">
        <v>293</v>
      </c>
      <c r="P1712" s="319" t="str">
        <f>IFERROR(VLOOKUP(F1712,[1]Trainingsarten!$A$9:$N$84,12,FALSE),"")</f>
        <v/>
      </c>
      <c r="Q1712" s="61" t="s">
        <v>14</v>
      </c>
      <c r="R1712" s="1984" t="str">
        <f>IFERROR(VLOOKUP(F1712,[1]Trainingsarten!$A$9:$N$84,14,FALSE),"")</f>
        <v/>
      </c>
      <c r="S1712" s="1898"/>
      <c r="T1712" s="50">
        <f>T1711+(K1712-T1711)/7</f>
        <v>32.673599941714251</v>
      </c>
      <c r="U1712" s="50">
        <f>U1711+(K1712-U1711)/42</f>
        <v>27.613170957844019</v>
      </c>
      <c r="V1712" s="50">
        <f t="shared" si="170"/>
        <v>-1.5463828842669614E-2</v>
      </c>
      <c r="W1712" s="322">
        <f t="shared" si="191"/>
        <v>1.1832614222972</v>
      </c>
    </row>
    <row r="1713" spans="2:23" ht="16" thickBot="1" x14ac:dyDescent="0.25">
      <c r="B1713" s="1958">
        <f t="shared" ref="B1713" si="195">AVERAGE(W1707:W1713)</f>
        <v>1.0559286058344632</v>
      </c>
      <c r="C1713" s="1968">
        <v>44801</v>
      </c>
      <c r="D1713" s="1818"/>
      <c r="E1713" s="2180"/>
      <c r="F1713" s="1846"/>
      <c r="G1713" s="1969"/>
      <c r="H1713" s="1970" t="str">
        <f>IFERROR(VLOOKUP(F1713,[1]Trainingsarten!$A$9:$K$84,10,FALSE),"")</f>
        <v/>
      </c>
      <c r="I1713" s="1971" t="str">
        <f t="shared" si="178"/>
        <v/>
      </c>
      <c r="J1713" s="1862"/>
      <c r="K1713" s="1972" t="str">
        <f>IFERROR(VLOOKUP(F1713,[1]Trainingsarten!$A$9:$K$84,11,FALSE),"0")</f>
        <v>0</v>
      </c>
      <c r="L1713" s="1973"/>
      <c r="M1713" s="1862"/>
      <c r="N1713" s="1826" t="str">
        <f>IFERROR((L1713/67)/(1/(I1713*24)/3.6),"")</f>
        <v/>
      </c>
      <c r="O1713" s="2404"/>
      <c r="P1713" s="1974" t="str">
        <f>IFERROR(VLOOKUP(F1713,[1]Trainingsarten!$A$9:$N$84,12,FALSE),"")</f>
        <v/>
      </c>
      <c r="Q1713" s="1975" t="s">
        <v>14</v>
      </c>
      <c r="R1713" s="1976" t="str">
        <f>IFERROR(VLOOKUP(F1713,[1]Trainingsarten!$A$9:$N$84,14,FALSE),"")</f>
        <v/>
      </c>
      <c r="S1713" s="1827" t="str">
        <f>IFERROR(L1713/J1713,"")</f>
        <v/>
      </c>
      <c r="T1713" s="1818">
        <f>T1712+(K1713-T1712)/7</f>
        <v>28.005942807183644</v>
      </c>
      <c r="U1713" s="1818">
        <f>U1712+(K1713-U1712)/42</f>
        <v>26.95571450646678</v>
      </c>
      <c r="V1713" s="1818">
        <f t="shared" si="170"/>
        <v>-5.0604289838702314</v>
      </c>
      <c r="W1713" s="1977">
        <f t="shared" si="191"/>
        <v>1.038961248846322</v>
      </c>
    </row>
    <row r="1714" spans="2:23" ht="16" thickBot="1" x14ac:dyDescent="0.25">
      <c r="B1714" s="1742">
        <f t="shared" ref="B1714" si="196">B1707+1</f>
        <v>35</v>
      </c>
      <c r="C1714" s="1935">
        <v>44802</v>
      </c>
      <c r="D1714" s="1744"/>
      <c r="E1714" s="2176"/>
      <c r="F1714" s="1936"/>
      <c r="G1714" s="1937"/>
      <c r="H1714" s="1938" t="str">
        <f>IFERROR(VLOOKUP(F1714,[1]Trainingsarten!$A$9:$K$84,10,FALSE),"")</f>
        <v/>
      </c>
      <c r="I1714" s="1939" t="str">
        <f t="shared" si="178"/>
        <v/>
      </c>
      <c r="J1714" s="1940"/>
      <c r="K1714" s="1941" t="str">
        <f>IFERROR(VLOOKUP(F1714,[1]Trainingsarten!$A$9:$K$84,11,FALSE),"0")</f>
        <v>0</v>
      </c>
      <c r="L1714" s="1942"/>
      <c r="M1714" s="1940"/>
      <c r="N1714" s="1753" t="str">
        <f>IFERROR((L1714/67)/(1/(I1714*24)/3.6),"")</f>
        <v/>
      </c>
      <c r="O1714" s="2401"/>
      <c r="P1714" s="1754" t="str">
        <f>IFERROR(VLOOKUP(F1714,[1]Trainingsarten!$A$9:$N$84,12,FALSE),"")</f>
        <v/>
      </c>
      <c r="Q1714" s="1755" t="s">
        <v>14</v>
      </c>
      <c r="R1714" s="1943" t="str">
        <f>IFERROR(VLOOKUP(F1714,[1]Trainingsarten!$A$9:$N$84,14,FALSE),"")</f>
        <v/>
      </c>
      <c r="S1714" s="1756" t="str">
        <f>IFERROR(L1714/J1714,"")</f>
        <v/>
      </c>
      <c r="T1714" s="1744">
        <f>T1713+(K1714-T1713)/7</f>
        <v>24.005093834728839</v>
      </c>
      <c r="U1714" s="1744">
        <f>U1713+(K1714-U1713)/42</f>
        <v>26.313911780122332</v>
      </c>
      <c r="V1714" s="1744">
        <f t="shared" si="170"/>
        <v>-1.0502283007168636</v>
      </c>
      <c r="W1714" s="1927">
        <f t="shared" si="191"/>
        <v>0.91225865752359991</v>
      </c>
    </row>
    <row r="1715" spans="2:23" ht="15" x14ac:dyDescent="0.2">
      <c r="B1715" s="1759" t="s">
        <v>19</v>
      </c>
      <c r="C1715" s="1944">
        <v>44803</v>
      </c>
      <c r="D1715" s="1876"/>
      <c r="E1715" s="2189"/>
      <c r="F1715" s="1879"/>
      <c r="G1715" s="1945"/>
      <c r="H1715" s="1946" t="str">
        <f>IFERROR(VLOOKUP(F1715,[1]Trainingsarten!$A$9:$K$84,10,FALSE),"")</f>
        <v/>
      </c>
      <c r="I1715" s="1947" t="str">
        <f t="shared" si="178"/>
        <v/>
      </c>
      <c r="J1715" s="1948"/>
      <c r="K1715" s="1949" t="str">
        <f>IFERROR(VLOOKUP(F1715,[1]Trainingsarten!$A$9:$K$84,11,FALSE),"0")</f>
        <v>0</v>
      </c>
      <c r="L1715" s="1950"/>
      <c r="M1715" s="1948"/>
      <c r="N1715" s="1816" t="str">
        <f>IFERROR((L1715/67)/(1/(I1715*24)/3.6),"")</f>
        <v/>
      </c>
      <c r="O1715" s="2402"/>
      <c r="P1715" s="1951" t="str">
        <f>IFERROR(VLOOKUP(F1715,[1]Trainingsarten!$A$9:$N$84,12,FALSE),"")</f>
        <v/>
      </c>
      <c r="Q1715" s="1952" t="s">
        <v>14</v>
      </c>
      <c r="R1715" s="1953" t="str">
        <f>IFERROR(VLOOKUP(F1715,[1]Trainingsarten!$A$9:$N$84,14,FALSE),"")</f>
        <v/>
      </c>
      <c r="S1715" s="1877" t="str">
        <f>IFERROR(L1715/J1715,"")</f>
        <v/>
      </c>
      <c r="T1715" s="1876">
        <f>T1714+(K1715-T1714)/7</f>
        <v>20.575794715481862</v>
      </c>
      <c r="U1715" s="1876">
        <f>U1714+(K1715-U1714)/42</f>
        <v>25.6873900710718</v>
      </c>
      <c r="V1715" s="1876">
        <f t="shared" si="170"/>
        <v>2.3088179453934927</v>
      </c>
      <c r="W1715" s="1954">
        <f t="shared" si="191"/>
        <v>0.80100760172803898</v>
      </c>
    </row>
    <row r="1716" spans="2:23" ht="16" thickBot="1" x14ac:dyDescent="0.25">
      <c r="B1716" s="24">
        <f t="shared" ref="B1716" si="197">SUM(H1714:H1720)</f>
        <v>15.05</v>
      </c>
      <c r="C1716" s="1944">
        <v>44804</v>
      </c>
      <c r="D1716" s="1876">
        <v>122</v>
      </c>
      <c r="E1716" s="2189" t="s">
        <v>33</v>
      </c>
      <c r="F1716" s="1879" t="s">
        <v>316</v>
      </c>
      <c r="G1716" s="1945">
        <v>2.478009259259259E-2</v>
      </c>
      <c r="H1716" s="1946">
        <v>6.9</v>
      </c>
      <c r="I1716" s="1947">
        <f t="shared" si="178"/>
        <v>3.5913177670424041E-3</v>
      </c>
      <c r="J1716" s="1948">
        <v>135</v>
      </c>
      <c r="K1716" s="1949">
        <v>46</v>
      </c>
      <c r="L1716" s="1950">
        <v>234</v>
      </c>
      <c r="M1716" s="1948">
        <v>18</v>
      </c>
      <c r="N1716" s="1816">
        <f>IFERROR((L1716/67)/(1/(I1716*24)/3.6),"")</f>
        <v>1.0836988968202463</v>
      </c>
      <c r="O1716" s="2402" t="s">
        <v>327</v>
      </c>
      <c r="P1716" s="1951">
        <f>IFERROR(VLOOKUP(F1716,[1]Trainingsarten!$A$9:$N$84,12,FALSE),"")</f>
        <v>209</v>
      </c>
      <c r="Q1716" s="1952" t="s">
        <v>14</v>
      </c>
      <c r="R1716" s="1953">
        <f>IFERROR(VLOOKUP(F1716,[1]Trainingsarten!$A$9:$N$84,14,FALSE),"")</f>
        <v>228.8</v>
      </c>
      <c r="S1716" s="1877">
        <f>IFERROR(L1716/J1716,"")</f>
        <v>1.7333333333333334</v>
      </c>
      <c r="T1716" s="1876">
        <f>T1715+(K1716-T1715)/7</f>
        <v>24.207824041841597</v>
      </c>
      <c r="U1716" s="1876">
        <f>U1715+(K1716-U1715)/42</f>
        <v>26.171023640808187</v>
      </c>
      <c r="V1716" s="1876">
        <f t="shared" si="170"/>
        <v>5.1115953555899374</v>
      </c>
      <c r="W1716" s="1954">
        <f t="shared" si="191"/>
        <v>0.92498575424824447</v>
      </c>
    </row>
    <row r="1717" spans="2:23" ht="15" x14ac:dyDescent="0.2">
      <c r="B1717" s="1955" t="s">
        <v>9</v>
      </c>
      <c r="C1717" s="1944">
        <v>44805</v>
      </c>
      <c r="D1717" s="1876"/>
      <c r="E1717" s="2189"/>
      <c r="F1717" s="1879"/>
      <c r="G1717" s="1945"/>
      <c r="H1717" s="1946" t="str">
        <f>IFERROR(VLOOKUP(F1717,[1]Trainingsarten!$A$9:$K$84,10,FALSE),"")</f>
        <v/>
      </c>
      <c r="I1717" s="1947" t="str">
        <f t="shared" si="178"/>
        <v/>
      </c>
      <c r="J1717" s="1948"/>
      <c r="K1717" s="1949" t="str">
        <f>IFERROR(VLOOKUP(F1717,[1]Trainingsarten!$A$9:$K$84,11,FALSE),"0")</f>
        <v>0</v>
      </c>
      <c r="L1717" s="1950"/>
      <c r="M1717" s="1948"/>
      <c r="N1717" s="1816" t="str">
        <f>IFERROR((L1717/67)/(1/(I1717*24)/3.6),"")</f>
        <v/>
      </c>
      <c r="O1717" s="2402"/>
      <c r="P1717" s="1951" t="str">
        <f>IFERROR(VLOOKUP(F1717,[1]Trainingsarten!$A$9:$N$84,12,FALSE),"")</f>
        <v/>
      </c>
      <c r="Q1717" s="1952" t="s">
        <v>14</v>
      </c>
      <c r="R1717" s="1953" t="str">
        <f>IFERROR(VLOOKUP(F1717,[1]Trainingsarten!$A$9:$N$84,14,FALSE),"")</f>
        <v/>
      </c>
      <c r="S1717" s="1877" t="str">
        <f>IFERROR(L1717/J1717,"")</f>
        <v/>
      </c>
      <c r="T1717" s="1876">
        <f>T1716+(K1717-T1716)/7</f>
        <v>20.749563464435656</v>
      </c>
      <c r="U1717" s="1876">
        <f>U1716+(K1717-U1716)/42</f>
        <v>25.547904030312754</v>
      </c>
      <c r="V1717" s="1876">
        <f t="shared" si="170"/>
        <v>1.9631995989665896</v>
      </c>
      <c r="W1717" s="1954">
        <f t="shared" si="191"/>
        <v>0.81218261348626353</v>
      </c>
    </row>
    <row r="1718" spans="2:23" ht="16" thickBot="1" x14ac:dyDescent="0.25">
      <c r="B1718" s="1956">
        <f>SUM(K1714:K1720)</f>
        <v>95</v>
      </c>
      <c r="C1718" s="1944">
        <v>44806</v>
      </c>
      <c r="D1718" s="1876"/>
      <c r="E1718" s="2189"/>
      <c r="F1718" s="1879"/>
      <c r="G1718" s="1945"/>
      <c r="H1718" s="1946" t="str">
        <f>IFERROR(VLOOKUP(F1718,[1]Trainingsarten!$A$9:$K$84,10,FALSE),"")</f>
        <v/>
      </c>
      <c r="I1718" s="1947" t="str">
        <f t="shared" si="178"/>
        <v/>
      </c>
      <c r="J1718" s="1948"/>
      <c r="K1718" s="1949" t="str">
        <f>IFERROR(VLOOKUP(F1718,[1]Trainingsarten!$A$9:$K$84,11,FALSE),"0")</f>
        <v>0</v>
      </c>
      <c r="L1718" s="1950"/>
      <c r="M1718" s="1948"/>
      <c r="N1718" s="1816" t="str">
        <f>IFERROR((L1718/67)/(1/(I1718*24)/3.6),"")</f>
        <v/>
      </c>
      <c r="O1718" s="2402"/>
      <c r="P1718" s="1951" t="str">
        <f>IFERROR(VLOOKUP(F1718,[1]Trainingsarten!$A$9:$N$84,12,FALSE),"")</f>
        <v/>
      </c>
      <c r="Q1718" s="1952" t="s">
        <v>14</v>
      </c>
      <c r="R1718" s="1953" t="str">
        <f>IFERROR(VLOOKUP(F1718,[1]Trainingsarten!$A$9:$N$84,14,FALSE),"")</f>
        <v/>
      </c>
      <c r="S1718" s="1877" t="str">
        <f>IFERROR(L1718/J1718,"")</f>
        <v/>
      </c>
      <c r="T1718" s="1876">
        <f>T1717+(K1718-T1717)/7</f>
        <v>17.785340112373419</v>
      </c>
      <c r="U1718" s="1876">
        <f>U1717+(K1718-U1717)/42</f>
        <v>24.939620601019595</v>
      </c>
      <c r="V1718" s="1876">
        <f t="shared" si="170"/>
        <v>4.7983405658770977</v>
      </c>
      <c r="W1718" s="1954">
        <f t="shared" si="191"/>
        <v>0.71313595330501178</v>
      </c>
    </row>
    <row r="1719" spans="2:23" ht="15" x14ac:dyDescent="0.2">
      <c r="B1719" s="1957" t="s">
        <v>20</v>
      </c>
      <c r="C1719" s="1978">
        <v>44807</v>
      </c>
      <c r="D1719" s="50">
        <v>123</v>
      </c>
      <c r="E1719" s="2101" t="s">
        <v>281</v>
      </c>
      <c r="F1719" s="1879" t="s">
        <v>316</v>
      </c>
      <c r="G1719" s="2030">
        <v>3.1863425925925927E-2</v>
      </c>
      <c r="H1719" s="1980">
        <v>8.15</v>
      </c>
      <c r="I1719" s="1981">
        <f t="shared" si="178"/>
        <v>3.9096228129970462E-3</v>
      </c>
      <c r="J1719" s="506">
        <v>136</v>
      </c>
      <c r="K1719" s="1982">
        <v>49</v>
      </c>
      <c r="L1719" s="1983">
        <v>211</v>
      </c>
      <c r="M1719" s="506">
        <v>18</v>
      </c>
      <c r="N1719" s="59">
        <f>IFERROR((L1719/67)/(1/(I1719*24)/3.6),"")</f>
        <v>1.0637908616427068</v>
      </c>
      <c r="O1719" s="2405" t="s">
        <v>326</v>
      </c>
      <c r="P1719" s="319">
        <f>IFERROR(VLOOKUP(F1719,[1]Trainingsarten!$A$9:$N$84,12,FALSE),"")</f>
        <v>209</v>
      </c>
      <c r="Q1719" s="61" t="s">
        <v>14</v>
      </c>
      <c r="R1719" s="1984">
        <f>IFERROR(VLOOKUP(F1719,[1]Trainingsarten!$A$9:$N$84,14,FALSE),"")</f>
        <v>228.8</v>
      </c>
      <c r="S1719" s="1898">
        <f>IFERROR(L1719/J1719,"")</f>
        <v>1.5514705882352942</v>
      </c>
      <c r="T1719" s="50">
        <f>T1718+(K1719-T1718)/7</f>
        <v>22.244577239177218</v>
      </c>
      <c r="U1719" s="50">
        <f>U1718+(K1719-U1718)/42</f>
        <v>25.512486777185796</v>
      </c>
      <c r="V1719" s="50">
        <f t="shared" si="170"/>
        <v>7.1542804886461759</v>
      </c>
      <c r="W1719" s="322">
        <f t="shared" si="191"/>
        <v>0.87190940786960591</v>
      </c>
    </row>
    <row r="1720" spans="2:23" ht="16" thickBot="1" x14ac:dyDescent="0.25">
      <c r="B1720" s="1958">
        <f t="shared" ref="B1720" si="198">AVERAGE(W1714:W1720)</f>
        <v>0.82872271149093102</v>
      </c>
      <c r="C1720" s="1968">
        <v>44808</v>
      </c>
      <c r="D1720" s="1818"/>
      <c r="E1720" s="2180"/>
      <c r="F1720" s="1846"/>
      <c r="G1720" s="2031"/>
      <c r="H1720" s="1970" t="str">
        <f>IFERROR(VLOOKUP(F1720,[1]Trainingsarten!$A$9:$K$84,10,FALSE),"")</f>
        <v/>
      </c>
      <c r="I1720" s="1971" t="str">
        <f t="shared" si="178"/>
        <v/>
      </c>
      <c r="J1720" s="1862"/>
      <c r="K1720" s="1972" t="str">
        <f>IFERROR(VLOOKUP(F1720,[1]Trainingsarten!$A$9:$K$84,11,FALSE),"0")</f>
        <v>0</v>
      </c>
      <c r="L1720" s="1973"/>
      <c r="M1720" s="1862"/>
      <c r="N1720" s="1826" t="str">
        <f>IFERROR((L1720/67)/(1/(I1720*24)/3.6),"")</f>
        <v/>
      </c>
      <c r="O1720" s="2404"/>
      <c r="P1720" s="1974" t="str">
        <f>IFERROR(VLOOKUP(F1720,[1]Trainingsarten!$A$9:$N$84,12,FALSE),"")</f>
        <v/>
      </c>
      <c r="Q1720" s="1975" t="s">
        <v>14</v>
      </c>
      <c r="R1720" s="1976" t="str">
        <f>IFERROR(VLOOKUP(F1720,[1]Trainingsarten!$A$9:$N$84,14,FALSE),"")</f>
        <v/>
      </c>
      <c r="S1720" s="1827" t="str">
        <f>IFERROR(L1720/J1720,"")</f>
        <v/>
      </c>
      <c r="T1720" s="1818">
        <f>T1719+(K1720-T1719)/7</f>
        <v>19.066780490723328</v>
      </c>
      <c r="U1720" s="1818">
        <f>U1719+(K1720-U1719)/42</f>
        <v>24.905046615824229</v>
      </c>
      <c r="V1720" s="1818">
        <f t="shared" si="170"/>
        <v>3.2679095380085776</v>
      </c>
      <c r="W1720" s="1977">
        <f t="shared" si="191"/>
        <v>0.76557899227575144</v>
      </c>
    </row>
    <row r="1721" spans="2:23" ht="16" thickBot="1" x14ac:dyDescent="0.25">
      <c r="B1721" s="1742">
        <f t="shared" ref="B1721" si="199">B1714+1</f>
        <v>36</v>
      </c>
      <c r="C1721" s="1935">
        <v>44809</v>
      </c>
      <c r="D1721" s="1744">
        <v>124</v>
      </c>
      <c r="E1721" s="2176" t="s">
        <v>281</v>
      </c>
      <c r="F1721" s="1936" t="s">
        <v>276</v>
      </c>
      <c r="G1721" s="2032">
        <v>3.9745370370370368E-2</v>
      </c>
      <c r="H1721" s="1938">
        <v>10.199999999999999</v>
      </c>
      <c r="I1721" s="1939">
        <f t="shared" si="178"/>
        <v>3.8966049382716051E-3</v>
      </c>
      <c r="J1721" s="1940">
        <v>134</v>
      </c>
      <c r="K1721" s="1941">
        <v>61</v>
      </c>
      <c r="L1721" s="1942">
        <v>213</v>
      </c>
      <c r="M1721" s="1940">
        <v>29</v>
      </c>
      <c r="N1721" s="1753">
        <f>IFERROR((L1721/67)/(1/(I1721*24)/3.6),"")</f>
        <v>1.0702985074626867</v>
      </c>
      <c r="O1721" s="2401" t="s">
        <v>327</v>
      </c>
      <c r="P1721" s="1754">
        <f>IFERROR(VLOOKUP(F1721,[1]Trainingsarten!$A$9:$N$84,12,FALSE),"")</f>
        <v>209</v>
      </c>
      <c r="Q1721" s="1755" t="s">
        <v>14</v>
      </c>
      <c r="R1721" s="1943">
        <f>IFERROR(VLOOKUP(F1721,[1]Trainingsarten!$A$9:$N$84,14,FALSE),"")</f>
        <v>228.8</v>
      </c>
      <c r="S1721" s="1756">
        <f>IFERROR(L1721/J1721,"")</f>
        <v>1.5895522388059702</v>
      </c>
      <c r="T1721" s="1744">
        <f>T1720+(K1721-T1720)/7</f>
        <v>25.057240420619994</v>
      </c>
      <c r="U1721" s="1744">
        <f>U1720+(K1721-U1720)/42</f>
        <v>25.764450267828416</v>
      </c>
      <c r="V1721" s="1744">
        <f t="shared" si="170"/>
        <v>5.8382661251009011</v>
      </c>
      <c r="W1721" s="1927">
        <f t="shared" si="191"/>
        <v>0.97255094365077521</v>
      </c>
    </row>
    <row r="1722" spans="2:23" ht="15" x14ac:dyDescent="0.2">
      <c r="B1722" s="1759" t="s">
        <v>19</v>
      </c>
      <c r="C1722" s="1944">
        <v>44810</v>
      </c>
      <c r="D1722" s="1876"/>
      <c r="E1722" s="2189"/>
      <c r="F1722" s="1879"/>
      <c r="G1722" s="2033"/>
      <c r="H1722" s="1946" t="str">
        <f>IFERROR(VLOOKUP(F1722,[1]Trainingsarten!$A$9:$K$84,10,FALSE),"")</f>
        <v/>
      </c>
      <c r="I1722" s="1947" t="str">
        <f t="shared" si="178"/>
        <v/>
      </c>
      <c r="J1722" s="1948"/>
      <c r="K1722" s="1949" t="str">
        <f>IFERROR(VLOOKUP(F1722,[1]Trainingsarten!$A$9:$K$84,11,FALSE),"0")</f>
        <v>0</v>
      </c>
      <c r="L1722" s="1950"/>
      <c r="M1722" s="1948"/>
      <c r="N1722" s="1816" t="str">
        <f>IFERROR((L1722/67)/(1/(I1722*24)/3.6),"")</f>
        <v/>
      </c>
      <c r="O1722" s="2402"/>
      <c r="P1722" s="1951" t="str">
        <f>IFERROR(VLOOKUP(F1722,[1]Trainingsarten!$A$9:$N$84,12,FALSE),"")</f>
        <v/>
      </c>
      <c r="Q1722" s="1952" t="s">
        <v>14</v>
      </c>
      <c r="R1722" s="1953" t="str">
        <f>IFERROR(VLOOKUP(F1722,[1]Trainingsarten!$A$9:$N$84,14,FALSE),"")</f>
        <v/>
      </c>
      <c r="S1722" s="1877" t="str">
        <f>IFERROR(L1722/J1722,"")</f>
        <v/>
      </c>
      <c r="T1722" s="1876">
        <f>T1721+(K1722-T1721)/7</f>
        <v>21.477634646245708</v>
      </c>
      <c r="U1722" s="1876">
        <f>U1721+(K1722-U1721)/42</f>
        <v>25.151010975737261</v>
      </c>
      <c r="V1722" s="1876">
        <f t="shared" ref="V1722:V1785" si="200">U1721-T1721</f>
        <v>0.70720984720842139</v>
      </c>
      <c r="W1722" s="1954">
        <f t="shared" si="191"/>
        <v>0.85394717003482701</v>
      </c>
    </row>
    <row r="1723" spans="2:23" ht="16" thickBot="1" x14ac:dyDescent="0.25">
      <c r="B1723" s="24">
        <f t="shared" ref="B1723" si="201">SUM(H1721:H1727)</f>
        <v>29.9</v>
      </c>
      <c r="C1723" s="1944">
        <v>44811</v>
      </c>
      <c r="D1723" s="1876">
        <v>125</v>
      </c>
      <c r="E1723" s="2189" t="s">
        <v>33</v>
      </c>
      <c r="F1723" s="1879" t="s">
        <v>276</v>
      </c>
      <c r="G1723" s="2033">
        <v>3.8067129629629631E-2</v>
      </c>
      <c r="H1723" s="1946">
        <v>10.1</v>
      </c>
      <c r="I1723" s="1947">
        <f t="shared" si="178"/>
        <v>3.7690227356068943E-3</v>
      </c>
      <c r="J1723" s="1948">
        <v>144</v>
      </c>
      <c r="K1723" s="1949">
        <v>65</v>
      </c>
      <c r="L1723" s="1950">
        <v>225</v>
      </c>
      <c r="M1723" s="1948">
        <v>29</v>
      </c>
      <c r="N1723" s="1816">
        <f>IFERROR((L1723/67)/(1/(I1723*24)/3.6),"")</f>
        <v>1.0935791340328063</v>
      </c>
      <c r="O1723" s="2402" t="s">
        <v>322</v>
      </c>
      <c r="P1723" s="1951">
        <f>IFERROR(VLOOKUP(F1723,[1]Trainingsarten!$A$9:$N$84,12,FALSE),"")</f>
        <v>209</v>
      </c>
      <c r="Q1723" s="1952" t="s">
        <v>14</v>
      </c>
      <c r="R1723" s="1953">
        <f>IFERROR(VLOOKUP(F1723,[1]Trainingsarten!$A$9:$N$84,14,FALSE),"")</f>
        <v>228.8</v>
      </c>
      <c r="S1723" s="1877">
        <f>IFERROR(L1723/J1723,"")</f>
        <v>1.5625</v>
      </c>
      <c r="T1723" s="1876">
        <f>T1722+(K1723-T1722)/7</f>
        <v>27.69511541106775</v>
      </c>
      <c r="U1723" s="1876">
        <f>U1722+(K1723-U1722)/42</f>
        <v>26.099796428695896</v>
      </c>
      <c r="V1723" s="1876">
        <f t="shared" si="200"/>
        <v>3.6733763294915533</v>
      </c>
      <c r="W1723" s="1954">
        <f t="shared" si="191"/>
        <v>1.0611238094032738</v>
      </c>
    </row>
    <row r="1724" spans="2:23" ht="15" x14ac:dyDescent="0.2">
      <c r="B1724" s="1955" t="s">
        <v>9</v>
      </c>
      <c r="C1724" s="1944">
        <v>44812</v>
      </c>
      <c r="D1724" s="1876"/>
      <c r="E1724" s="2189"/>
      <c r="F1724" s="1879"/>
      <c r="G1724" s="2033"/>
      <c r="H1724" s="1946" t="str">
        <f>IFERROR(VLOOKUP(F1724,[1]Trainingsarten!$A$9:$K$84,10,FALSE),"")</f>
        <v/>
      </c>
      <c r="I1724" s="1947" t="str">
        <f t="shared" si="178"/>
        <v/>
      </c>
      <c r="J1724" s="1948"/>
      <c r="K1724" s="1949" t="str">
        <f>IFERROR(VLOOKUP(F1724,[1]Trainingsarten!$A$9:$K$84,11,FALSE),"0")</f>
        <v>0</v>
      </c>
      <c r="L1724" s="1950"/>
      <c r="M1724" s="1948"/>
      <c r="N1724" s="1816" t="str">
        <f>IFERROR((L1724/67)/(1/(I1724*24)/3.6),"")</f>
        <v/>
      </c>
      <c r="O1724" s="2402"/>
      <c r="P1724" s="1951" t="str">
        <f>IFERROR(VLOOKUP(F1724,[1]Trainingsarten!$A$9:$N$84,12,FALSE),"")</f>
        <v/>
      </c>
      <c r="Q1724" s="1952" t="s">
        <v>14</v>
      </c>
      <c r="R1724" s="1953" t="str">
        <f>IFERROR(VLOOKUP(F1724,[1]Trainingsarten!$A$9:$N$84,14,FALSE),"")</f>
        <v/>
      </c>
      <c r="S1724" s="1877" t="str">
        <f>IFERROR(L1724/J1724,"")</f>
        <v/>
      </c>
      <c r="T1724" s="1876">
        <f>T1723+(K1724-T1723)/7</f>
        <v>23.738670352343785</v>
      </c>
      <c r="U1724" s="1876">
        <f>U1723+(K1724-U1723)/42</f>
        <v>25.478372704203135</v>
      </c>
      <c r="V1724" s="1876">
        <f t="shared" si="200"/>
        <v>-1.5953189823718539</v>
      </c>
      <c r="W1724" s="1954">
        <f t="shared" si="191"/>
        <v>0.93171846679311854</v>
      </c>
    </row>
    <row r="1725" spans="2:23" ht="16" thickBot="1" x14ac:dyDescent="0.25">
      <c r="B1725" s="1956">
        <f>SUM(K1721:K1727)</f>
        <v>189</v>
      </c>
      <c r="C1725" s="1944">
        <v>44813</v>
      </c>
      <c r="D1725" s="1876">
        <v>126</v>
      </c>
      <c r="E1725" s="2189" t="s">
        <v>33</v>
      </c>
      <c r="F1725" s="1879" t="s">
        <v>276</v>
      </c>
      <c r="G1725" s="2033">
        <v>3.6134259259259262E-2</v>
      </c>
      <c r="H1725" s="1946">
        <v>9.6</v>
      </c>
      <c r="I1725" s="1947">
        <f t="shared" si="178"/>
        <v>3.7639853395061732E-3</v>
      </c>
      <c r="J1725" s="1948">
        <v>135</v>
      </c>
      <c r="K1725" s="1949">
        <v>63</v>
      </c>
      <c r="L1725" s="1950">
        <v>226</v>
      </c>
      <c r="M1725" s="1948">
        <v>32</v>
      </c>
      <c r="N1725" s="1816">
        <f>IFERROR((L1725/67)/(1/(I1725*24)/3.6),"")</f>
        <v>1.0969713930348259</v>
      </c>
      <c r="O1725" s="2402" t="s">
        <v>327</v>
      </c>
      <c r="P1725" s="1951">
        <f>IFERROR(VLOOKUP(F1725,[1]Trainingsarten!$A$9:$N$84,12,FALSE),"")</f>
        <v>209</v>
      </c>
      <c r="Q1725" s="1952" t="s">
        <v>14</v>
      </c>
      <c r="R1725" s="1953">
        <f>IFERROR(VLOOKUP(F1725,[1]Trainingsarten!$A$9:$N$84,14,FALSE),"")</f>
        <v>228.8</v>
      </c>
      <c r="S1725" s="1877">
        <f>IFERROR(L1725/J1725,"")</f>
        <v>1.674074074074074</v>
      </c>
      <c r="T1725" s="1876">
        <f>T1724+(K1725-T1724)/7</f>
        <v>29.347431730580386</v>
      </c>
      <c r="U1725" s="1876">
        <f>U1724+(K1725-U1724)/42</f>
        <v>26.37174478267449</v>
      </c>
      <c r="V1725" s="1876">
        <f t="shared" si="200"/>
        <v>1.73970235185935</v>
      </c>
      <c r="W1725" s="1954">
        <f t="shared" si="191"/>
        <v>1.1128361802538314</v>
      </c>
    </row>
    <row r="1726" spans="2:23" ht="15" x14ac:dyDescent="0.2">
      <c r="B1726" s="1957" t="s">
        <v>20</v>
      </c>
      <c r="C1726" s="1978">
        <v>44814</v>
      </c>
      <c r="D1726" s="50"/>
      <c r="E1726" s="2101"/>
      <c r="F1726" s="1879"/>
      <c r="G1726" s="2030"/>
      <c r="H1726" s="1980" t="str">
        <f>IFERROR(VLOOKUP(F1726,[1]Trainingsarten!$A$9:$K$84,10,FALSE),"")</f>
        <v/>
      </c>
      <c r="I1726" s="1981" t="str">
        <f t="shared" si="178"/>
        <v/>
      </c>
      <c r="J1726" s="506"/>
      <c r="K1726" s="1982" t="str">
        <f>IFERROR(VLOOKUP(F1726,[1]Trainingsarten!$A$9:$K$84,11,FALSE),"0")</f>
        <v>0</v>
      </c>
      <c r="L1726" s="1983"/>
      <c r="M1726" s="506"/>
      <c r="N1726" s="59" t="str">
        <f>IFERROR((L1726/67)/(1/(I1726*24)/3.6),"")</f>
        <v/>
      </c>
      <c r="O1726" s="2405"/>
      <c r="P1726" s="319" t="str">
        <f>IFERROR(VLOOKUP(F1726,[1]Trainingsarten!$A$9:$N$84,12,FALSE),"")</f>
        <v/>
      </c>
      <c r="Q1726" s="61" t="s">
        <v>14</v>
      </c>
      <c r="R1726" s="1984" t="str">
        <f>IFERROR(VLOOKUP(F1726,[1]Trainingsarten!$A$9:$N$84,14,FALSE),"")</f>
        <v/>
      </c>
      <c r="S1726" s="1898" t="str">
        <f>IFERROR(L1726/J1726,"")</f>
        <v/>
      </c>
      <c r="T1726" s="50">
        <f>T1725+(K1726-T1725)/7</f>
        <v>25.154941483354616</v>
      </c>
      <c r="U1726" s="50">
        <f>U1725+(K1726-U1725)/42</f>
        <v>25.743846097372717</v>
      </c>
      <c r="V1726" s="50">
        <f t="shared" si="200"/>
        <v>-2.9756869479058956</v>
      </c>
      <c r="W1726" s="322">
        <f t="shared" si="191"/>
        <v>0.97712445095458356</v>
      </c>
    </row>
    <row r="1727" spans="2:23" ht="16" thickBot="1" x14ac:dyDescent="0.25">
      <c r="B1727" s="1958">
        <f t="shared" ref="B1727" si="202">AVERAGE(W1721:W1727)</f>
        <v>0.96675199337655671</v>
      </c>
      <c r="C1727" s="1968">
        <v>44815</v>
      </c>
      <c r="D1727" s="1818"/>
      <c r="E1727" s="2180"/>
      <c r="F1727" s="1846"/>
      <c r="G1727" s="2031"/>
      <c r="H1727" s="1970" t="str">
        <f>IFERROR(VLOOKUP(F1727,[1]Trainingsarten!$A$9:$K$84,10,FALSE),"")</f>
        <v/>
      </c>
      <c r="I1727" s="1971" t="str">
        <f t="shared" si="178"/>
        <v/>
      </c>
      <c r="J1727" s="1862"/>
      <c r="K1727" s="1972" t="str">
        <f>IFERROR(VLOOKUP(F1727,[1]Trainingsarten!$A$9:$K$84,11,FALSE),"0")</f>
        <v>0</v>
      </c>
      <c r="L1727" s="1973"/>
      <c r="M1727" s="1862"/>
      <c r="N1727" s="1826" t="str">
        <f>IFERROR((L1727/67)/(1/(I1727*24)/3.6),"")</f>
        <v/>
      </c>
      <c r="O1727" s="2404"/>
      <c r="P1727" s="1974" t="str">
        <f>IFERROR(VLOOKUP(F1727,[1]Trainingsarten!$A$9:$N$84,12,FALSE),"")</f>
        <v/>
      </c>
      <c r="Q1727" s="1975" t="s">
        <v>14</v>
      </c>
      <c r="R1727" s="1976" t="str">
        <f>IFERROR(VLOOKUP(F1727,[1]Trainingsarten!$A$9:$N$84,14,FALSE),"")</f>
        <v/>
      </c>
      <c r="S1727" s="1827" t="str">
        <f>IFERROR(L1727/J1727,"")</f>
        <v/>
      </c>
      <c r="T1727" s="1818">
        <f>T1726+(K1727-T1726)/7</f>
        <v>21.561378414303956</v>
      </c>
      <c r="U1727" s="1818">
        <f>U1726+(K1727-U1726)/42</f>
        <v>25.130897380768605</v>
      </c>
      <c r="V1727" s="1818">
        <f t="shared" si="200"/>
        <v>0.58890461401810157</v>
      </c>
      <c r="W1727" s="1977">
        <f t="shared" si="191"/>
        <v>0.85796293254548806</v>
      </c>
    </row>
    <row r="1728" spans="2:23" ht="16" thickBot="1" x14ac:dyDescent="0.25">
      <c r="B1728" s="1742">
        <f t="shared" ref="B1728" si="203">B1721+1</f>
        <v>37</v>
      </c>
      <c r="C1728" s="1935">
        <v>44816</v>
      </c>
      <c r="D1728" s="1744">
        <v>127</v>
      </c>
      <c r="E1728" s="2176" t="s">
        <v>33</v>
      </c>
      <c r="F1728" s="1936" t="s">
        <v>300</v>
      </c>
      <c r="G1728" s="1937">
        <v>4.7199074074074067E-2</v>
      </c>
      <c r="H1728" s="1938">
        <v>12.4</v>
      </c>
      <c r="I1728" s="1939">
        <f t="shared" si="178"/>
        <v>3.8063769414575861E-3</v>
      </c>
      <c r="J1728" s="1940">
        <v>138</v>
      </c>
      <c r="K1728" s="1941">
        <v>81</v>
      </c>
      <c r="L1728" s="1942">
        <v>225</v>
      </c>
      <c r="M1728" s="1940">
        <v>47</v>
      </c>
      <c r="N1728" s="1753">
        <f>IFERROR((L1728/67)/(1/(I1728*24)/3.6),"")</f>
        <v>1.1044174289841115</v>
      </c>
      <c r="O1728" s="2401" t="s">
        <v>327</v>
      </c>
      <c r="P1728" s="1754">
        <f>IFERROR(VLOOKUP(F1728,[1]Trainingsarten!$A$9:$N$84,12,FALSE),"")</f>
        <v>209</v>
      </c>
      <c r="Q1728" s="1755" t="s">
        <v>14</v>
      </c>
      <c r="R1728" s="1943">
        <f>IFERROR(VLOOKUP(F1728,[1]Trainingsarten!$A$9:$N$84,14,FALSE),"")</f>
        <v>228.8</v>
      </c>
      <c r="S1728" s="1756">
        <f>IFERROR(L1728/J1728,"")</f>
        <v>1.6304347826086956</v>
      </c>
      <c r="T1728" s="1744">
        <f>T1727+(K1728-T1727)/7</f>
        <v>30.052610069403393</v>
      </c>
      <c r="U1728" s="1744">
        <f>U1727+(K1728-U1727)/42</f>
        <v>26.461114109797926</v>
      </c>
      <c r="V1728" s="1744">
        <f t="shared" si="200"/>
        <v>3.5695189664646492</v>
      </c>
      <c r="W1728" s="1927">
        <f t="shared" si="191"/>
        <v>1.1357273146059872</v>
      </c>
    </row>
    <row r="1729" spans="2:23" ht="15" x14ac:dyDescent="0.2">
      <c r="B1729" s="1759" t="s">
        <v>19</v>
      </c>
      <c r="C1729" s="1944">
        <v>44817</v>
      </c>
      <c r="D1729" s="1876"/>
      <c r="E1729" s="2189"/>
      <c r="F1729" s="1879"/>
      <c r="G1729" s="1945"/>
      <c r="H1729" s="1946" t="str">
        <f>IFERROR(VLOOKUP(F1729,[1]Trainingsarten!$A$9:$K$84,10,FALSE),"")</f>
        <v/>
      </c>
      <c r="I1729" s="1947" t="str">
        <f t="shared" si="178"/>
        <v/>
      </c>
      <c r="J1729" s="1948"/>
      <c r="K1729" s="1949" t="str">
        <f>IFERROR(VLOOKUP(F1729,[1]Trainingsarten!$A$9:$K$84,11,FALSE),"0")</f>
        <v>0</v>
      </c>
      <c r="L1729" s="1950"/>
      <c r="M1729" s="1948"/>
      <c r="N1729" s="1816" t="str">
        <f>IFERROR((L1729/67)/(1/(I1729*24)/3.6),"")</f>
        <v/>
      </c>
      <c r="O1729" s="2402"/>
      <c r="P1729" s="1951" t="str">
        <f>IFERROR(VLOOKUP(F1729,[1]Trainingsarten!$A$9:$N$84,12,FALSE),"")</f>
        <v/>
      </c>
      <c r="Q1729" s="1952" t="s">
        <v>14</v>
      </c>
      <c r="R1729" s="1953" t="str">
        <f>IFERROR(VLOOKUP(F1729,[1]Trainingsarten!$A$9:$N$84,14,FALSE),"")</f>
        <v/>
      </c>
      <c r="S1729" s="1877" t="str">
        <f>IFERROR(L1729/J1729,"")</f>
        <v/>
      </c>
      <c r="T1729" s="1876">
        <f>T1728+(K1729-T1728)/7</f>
        <v>25.75938005948862</v>
      </c>
      <c r="U1729" s="1876">
        <f>U1728+(K1729-U1728)/42</f>
        <v>25.831087583374167</v>
      </c>
      <c r="V1729" s="1876">
        <f t="shared" si="200"/>
        <v>-3.5914959596054672</v>
      </c>
      <c r="W1729" s="1954">
        <f t="shared" si="191"/>
        <v>0.99722398355647635</v>
      </c>
    </row>
    <row r="1730" spans="2:23" ht="16" thickBot="1" x14ac:dyDescent="0.25">
      <c r="B1730" s="24">
        <f t="shared" ref="B1730" si="204">SUM(H1728:H1734)</f>
        <v>29.15</v>
      </c>
      <c r="C1730" s="1944">
        <v>44818</v>
      </c>
      <c r="D1730" s="1876">
        <v>128</v>
      </c>
      <c r="E1730" s="2189" t="s">
        <v>33</v>
      </c>
      <c r="F1730" s="1879" t="s">
        <v>316</v>
      </c>
      <c r="G1730" s="1945">
        <v>2.8877314814814817E-2</v>
      </c>
      <c r="H1730" s="1946">
        <v>7.44</v>
      </c>
      <c r="I1730" s="1947">
        <f t="shared" si="178"/>
        <v>3.8813595181202711E-3</v>
      </c>
      <c r="J1730" s="1948">
        <v>141</v>
      </c>
      <c r="K1730" s="1949">
        <v>47</v>
      </c>
      <c r="L1730" s="1950">
        <v>221</v>
      </c>
      <c r="M1730" s="1948">
        <v>23</v>
      </c>
      <c r="N1730" s="1816">
        <f>IFERROR((L1730/67)/(1/(I1730*24)/3.6),"")</f>
        <v>1.1061527042208315</v>
      </c>
      <c r="O1730" s="2402" t="s">
        <v>326</v>
      </c>
      <c r="P1730" s="1951">
        <f>IFERROR(VLOOKUP(F1730,[1]Trainingsarten!$A$9:$N$84,12,FALSE),"")</f>
        <v>209</v>
      </c>
      <c r="Q1730" s="1952" t="s">
        <v>14</v>
      </c>
      <c r="R1730" s="1953">
        <f>IFERROR(VLOOKUP(F1730,[1]Trainingsarten!$A$9:$N$84,14,FALSE),"")</f>
        <v>228.8</v>
      </c>
      <c r="S1730" s="1877">
        <f>IFERROR(L1730/J1730,"")</f>
        <v>1.5673758865248226</v>
      </c>
      <c r="T1730" s="1876">
        <f>T1729+(K1730-T1729)/7</f>
        <v>28.793754336704531</v>
      </c>
      <c r="U1730" s="1876">
        <f>U1729+(K1730-U1729)/42</f>
        <v>26.335109307579543</v>
      </c>
      <c r="V1730" s="1876">
        <f t="shared" si="200"/>
        <v>7.1707523885546465E-2</v>
      </c>
      <c r="W1730" s="1954">
        <f t="shared" si="191"/>
        <v>1.0933599705400638</v>
      </c>
    </row>
    <row r="1731" spans="2:23" ht="15" x14ac:dyDescent="0.2">
      <c r="B1731" s="1955" t="s">
        <v>9</v>
      </c>
      <c r="C1731" s="1944">
        <v>44819</v>
      </c>
      <c r="D1731" s="1876"/>
      <c r="E1731" s="2189"/>
      <c r="F1731" s="1879"/>
      <c r="G1731" s="1945"/>
      <c r="H1731" s="1946" t="str">
        <f>IFERROR(VLOOKUP(F1731,[1]Trainingsarten!$A$9:$K$84,10,FALSE),"")</f>
        <v/>
      </c>
      <c r="I1731" s="1947" t="str">
        <f t="shared" si="178"/>
        <v/>
      </c>
      <c r="J1731" s="1948"/>
      <c r="K1731" s="1949" t="str">
        <f>IFERROR(VLOOKUP(F1731,[1]Trainingsarten!$A$9:$K$84,11,FALSE),"0")</f>
        <v>0</v>
      </c>
      <c r="L1731" s="1950"/>
      <c r="M1731" s="1948"/>
      <c r="N1731" s="1816" t="str">
        <f>IFERROR((L1731/67)/(1/(I1731*24)/3.6),"")</f>
        <v/>
      </c>
      <c r="O1731" s="2402"/>
      <c r="P1731" s="1951" t="str">
        <f>IFERROR(VLOOKUP(F1731,[1]Trainingsarten!$A$9:$N$84,12,FALSE),"")</f>
        <v/>
      </c>
      <c r="Q1731" s="1952" t="s">
        <v>14</v>
      </c>
      <c r="R1731" s="1953" t="str">
        <f>IFERROR(VLOOKUP(F1731,[1]Trainingsarten!$A$9:$N$84,14,FALSE),"")</f>
        <v/>
      </c>
      <c r="S1731" s="1877" t="str">
        <f>IFERROR(L1731/J1731,"")</f>
        <v/>
      </c>
      <c r="T1731" s="1876">
        <f>T1730+(K1731-T1730)/7</f>
        <v>24.680360860032454</v>
      </c>
      <c r="U1731" s="1876">
        <f>U1730+(K1731-U1730)/42</f>
        <v>25.708082895494314</v>
      </c>
      <c r="V1731" s="1876">
        <f t="shared" si="200"/>
        <v>-2.4586450291249875</v>
      </c>
      <c r="W1731" s="1954">
        <f t="shared" si="191"/>
        <v>0.96002338876688542</v>
      </c>
    </row>
    <row r="1732" spans="2:23" ht="16" thickBot="1" x14ac:dyDescent="0.25">
      <c r="B1732" s="1956">
        <f>SUM(K1728:K1734)</f>
        <v>194</v>
      </c>
      <c r="C1732" s="1944">
        <v>44820</v>
      </c>
      <c r="D1732" s="1876"/>
      <c r="E1732" s="2189"/>
      <c r="F1732" s="1879"/>
      <c r="G1732" s="1945"/>
      <c r="H1732" s="1946" t="str">
        <f>IFERROR(VLOOKUP(F1732,[1]Trainingsarten!$A$9:$K$84,10,FALSE),"")</f>
        <v/>
      </c>
      <c r="I1732" s="1947" t="str">
        <f t="shared" si="178"/>
        <v/>
      </c>
      <c r="J1732" s="1948"/>
      <c r="K1732" s="1949" t="str">
        <f>IFERROR(VLOOKUP(F1732,[1]Trainingsarten!$A$9:$K$84,11,FALSE),"0")</f>
        <v>0</v>
      </c>
      <c r="L1732" s="1950"/>
      <c r="M1732" s="1948"/>
      <c r="N1732" s="1816" t="str">
        <f>IFERROR((L1732/67)/(1/(I1732*24)/3.6),"")</f>
        <v/>
      </c>
      <c r="O1732" s="2402"/>
      <c r="P1732" s="1951" t="str">
        <f>IFERROR(VLOOKUP(F1732,[1]Trainingsarten!$A$9:$N$84,12,FALSE),"")</f>
        <v/>
      </c>
      <c r="Q1732" s="1952" t="s">
        <v>14</v>
      </c>
      <c r="R1732" s="1953" t="str">
        <f>IFERROR(VLOOKUP(F1732,[1]Trainingsarten!$A$9:$N$84,14,FALSE),"")</f>
        <v/>
      </c>
      <c r="S1732" s="1877" t="str">
        <f>IFERROR(L1732/J1732,"")</f>
        <v/>
      </c>
      <c r="T1732" s="1876">
        <f>T1731+(K1732-T1731)/7</f>
        <v>21.154595022884962</v>
      </c>
      <c r="U1732" s="1876">
        <f>U1731+(K1732-U1731)/42</f>
        <v>25.095985683696831</v>
      </c>
      <c r="V1732" s="1876">
        <f t="shared" si="200"/>
        <v>1.0277220354618599</v>
      </c>
      <c r="W1732" s="1954">
        <f t="shared" si="191"/>
        <v>0.84294736574653351</v>
      </c>
    </row>
    <row r="1733" spans="2:23" ht="15" x14ac:dyDescent="0.2">
      <c r="B1733" s="1957" t="s">
        <v>20</v>
      </c>
      <c r="C1733" s="1978">
        <v>44821</v>
      </c>
      <c r="D1733" s="50">
        <v>129</v>
      </c>
      <c r="E1733" s="2101" t="s">
        <v>33</v>
      </c>
      <c r="F1733" s="1879" t="s">
        <v>321</v>
      </c>
      <c r="G1733" s="1979">
        <v>3.2395833333333332E-2</v>
      </c>
      <c r="H1733" s="1980">
        <v>9.31</v>
      </c>
      <c r="I1733" s="1981">
        <f t="shared" si="178"/>
        <v>3.4796813462226995E-3</v>
      </c>
      <c r="J1733" s="506">
        <v>151</v>
      </c>
      <c r="K1733" s="1982">
        <v>66</v>
      </c>
      <c r="L1733" s="1983">
        <v>246</v>
      </c>
      <c r="M1733" s="506">
        <v>39</v>
      </c>
      <c r="N1733" s="59">
        <f>IFERROR((L1733/67)/(1/(I1733*24)/3.6),"")</f>
        <v>1.1038587941068021</v>
      </c>
      <c r="O1733" s="2405" t="s">
        <v>327</v>
      </c>
      <c r="P1733" s="319">
        <f>IFERROR(VLOOKUP(F1733,[1]Trainingsarten!$A$9:$N$84,12,FALSE),"")</f>
        <v>228.8</v>
      </c>
      <c r="Q1733" s="61" t="s">
        <v>14</v>
      </c>
      <c r="R1733" s="1984">
        <f>IFERROR(VLOOKUP(F1733,[1]Trainingsarten!$A$9:$N$84,14,FALSE),"")</f>
        <v>247</v>
      </c>
      <c r="S1733" s="1898">
        <f>IFERROR(L1733/J1733,"")</f>
        <v>1.6291390728476822</v>
      </c>
      <c r="T1733" s="50">
        <f>T1732+(K1733-T1732)/7</f>
        <v>27.56108144818711</v>
      </c>
      <c r="U1733" s="50">
        <f>U1732+(K1733-U1732)/42</f>
        <v>26.069890786465955</v>
      </c>
      <c r="V1733" s="50">
        <f t="shared" si="200"/>
        <v>3.9413906608118694</v>
      </c>
      <c r="W1733" s="322">
        <f t="shared" si="191"/>
        <v>1.0571997279902414</v>
      </c>
    </row>
    <row r="1734" spans="2:23" ht="16" thickBot="1" x14ac:dyDescent="0.25">
      <c r="B1734" s="1958">
        <f t="shared" ref="B1734" si="205">AVERAGE(W1728:W1734)</f>
        <v>1.0021078118714368</v>
      </c>
      <c r="C1734" s="1968">
        <v>44822</v>
      </c>
      <c r="D1734" s="1818"/>
      <c r="E1734" s="2180"/>
      <c r="F1734" s="1846"/>
      <c r="G1734" s="1969"/>
      <c r="H1734" s="1970" t="str">
        <f>IFERROR(VLOOKUP(F1734,[1]Trainingsarten!$A$9:$K$84,10,FALSE),"")</f>
        <v/>
      </c>
      <c r="I1734" s="1971" t="str">
        <f t="shared" si="178"/>
        <v/>
      </c>
      <c r="J1734" s="1862"/>
      <c r="K1734" s="1972" t="str">
        <f>IFERROR(VLOOKUP(F1734,[1]Trainingsarten!$A$9:$K$84,11,FALSE),"0")</f>
        <v>0</v>
      </c>
      <c r="L1734" s="1973"/>
      <c r="M1734" s="1862"/>
      <c r="N1734" s="1826" t="str">
        <f>IFERROR((L1734/67)/(1/(I1734*24)/3.6),"")</f>
        <v/>
      </c>
      <c r="O1734" s="2404"/>
      <c r="P1734" s="1974" t="str">
        <f>IFERROR(VLOOKUP(F1734,[1]Trainingsarten!$A$9:$N$84,12,FALSE),"")</f>
        <v/>
      </c>
      <c r="Q1734" s="1975" t="s">
        <v>14</v>
      </c>
      <c r="R1734" s="1976" t="str">
        <f>IFERROR(VLOOKUP(F1734,[1]Trainingsarten!$A$9:$N$84,14,FALSE),"")</f>
        <v/>
      </c>
      <c r="S1734" s="1827" t="str">
        <f>IFERROR(L1734/J1734,"")</f>
        <v/>
      </c>
      <c r="T1734" s="1818">
        <f>T1733+(K1734-T1733)/7</f>
        <v>23.623784098446095</v>
      </c>
      <c r="U1734" s="1818">
        <f>U1733+(K1734-U1733)/42</f>
        <v>25.449179101073909</v>
      </c>
      <c r="V1734" s="1818">
        <f t="shared" si="200"/>
        <v>-1.4911906617211557</v>
      </c>
      <c r="W1734" s="1977">
        <f t="shared" si="191"/>
        <v>0.9282729318938705</v>
      </c>
    </row>
    <row r="1735" spans="2:23" ht="16" thickBot="1" x14ac:dyDescent="0.25">
      <c r="B1735" s="1742">
        <f t="shared" ref="B1735" si="206">B1728+1</f>
        <v>38</v>
      </c>
      <c r="C1735" s="1935">
        <v>44823</v>
      </c>
      <c r="D1735" s="1744"/>
      <c r="E1735" s="2176"/>
      <c r="F1735" s="1936"/>
      <c r="G1735" s="1937"/>
      <c r="H1735" s="1938" t="str">
        <f>IFERROR(VLOOKUP(F1735,[1]Trainingsarten!$A$9:$K$84,10,FALSE),"")</f>
        <v/>
      </c>
      <c r="I1735" s="1939" t="str">
        <f t="shared" si="178"/>
        <v/>
      </c>
      <c r="J1735" s="1940"/>
      <c r="K1735" s="1941" t="str">
        <f>IFERROR(VLOOKUP(F1735,[1]Trainingsarten!$A$9:$K$84,11,FALSE),"0")</f>
        <v>0</v>
      </c>
      <c r="L1735" s="1942"/>
      <c r="M1735" s="1940"/>
      <c r="N1735" s="1753" t="str">
        <f>IFERROR((L1735/67)/(1/(I1735*24)/3.6),"")</f>
        <v/>
      </c>
      <c r="O1735" s="2401"/>
      <c r="P1735" s="1754" t="str">
        <f>IFERROR(VLOOKUP(F1735,[1]Trainingsarten!$A$9:$N$84,12,FALSE),"")</f>
        <v/>
      </c>
      <c r="Q1735" s="1755" t="s">
        <v>14</v>
      </c>
      <c r="R1735" s="1943" t="str">
        <f>IFERROR(VLOOKUP(F1735,[1]Trainingsarten!$A$9:$N$84,14,FALSE),"")</f>
        <v/>
      </c>
      <c r="S1735" s="1756" t="str">
        <f>IFERROR(L1735/J1735,"")</f>
        <v/>
      </c>
      <c r="T1735" s="1744">
        <f>T1734+(K1735-T1734)/7</f>
        <v>20.24895779866808</v>
      </c>
      <c r="U1735" s="1744">
        <f>U1734+(K1735-U1734)/42</f>
        <v>24.843246265334056</v>
      </c>
      <c r="V1735" s="1744">
        <f t="shared" si="200"/>
        <v>1.8253950026278147</v>
      </c>
      <c r="W1735" s="1927">
        <f t="shared" si="191"/>
        <v>0.81506891580925211</v>
      </c>
    </row>
    <row r="1736" spans="2:23" ht="15" x14ac:dyDescent="0.2">
      <c r="B1736" s="1759" t="s">
        <v>19</v>
      </c>
      <c r="C1736" s="1944">
        <v>44824</v>
      </c>
      <c r="D1736" s="1876"/>
      <c r="E1736" s="2189"/>
      <c r="F1736" s="1879"/>
      <c r="G1736" s="1945"/>
      <c r="H1736" s="1946" t="str">
        <f>IFERROR(VLOOKUP(F1736,[1]Trainingsarten!$A$9:$K$84,10,FALSE),"")</f>
        <v/>
      </c>
      <c r="I1736" s="1947" t="str">
        <f t="shared" si="178"/>
        <v/>
      </c>
      <c r="J1736" s="1948"/>
      <c r="K1736" s="1949" t="str">
        <f>IFERROR(VLOOKUP(F1736,[1]Trainingsarten!$A$9:$K$84,11,FALSE),"0")</f>
        <v>0</v>
      </c>
      <c r="L1736" s="1950"/>
      <c r="M1736" s="1948"/>
      <c r="N1736" s="1816" t="str">
        <f>IFERROR((L1736/67)/(1/(I1736*24)/3.6),"")</f>
        <v/>
      </c>
      <c r="O1736" s="2402"/>
      <c r="P1736" s="1951" t="str">
        <f>IFERROR(VLOOKUP(F1736,[1]Trainingsarten!$A$9:$N$84,12,FALSE),"")</f>
        <v/>
      </c>
      <c r="Q1736" s="1952" t="s">
        <v>14</v>
      </c>
      <c r="R1736" s="1953" t="str">
        <f>IFERROR(VLOOKUP(F1736,[1]Trainingsarten!$A$9:$N$84,14,FALSE),"")</f>
        <v/>
      </c>
      <c r="S1736" s="1877" t="str">
        <f>IFERROR(L1736/J1736,"")</f>
        <v/>
      </c>
      <c r="T1736" s="1876">
        <f>T1735+(K1736-T1735)/7</f>
        <v>17.356249541715496</v>
      </c>
      <c r="U1736" s="1876">
        <f>U1735+(K1736-U1735)/42</f>
        <v>24.251740401873722</v>
      </c>
      <c r="V1736" s="1876">
        <f t="shared" si="200"/>
        <v>4.5942884666659758</v>
      </c>
      <c r="W1736" s="1954">
        <f t="shared" si="191"/>
        <v>0.71567026753983098</v>
      </c>
    </row>
    <row r="1737" spans="2:23" ht="16" thickBot="1" x14ac:dyDescent="0.25">
      <c r="B1737" s="24">
        <f t="shared" ref="B1737" si="207">SUM(H1735:H1741)</f>
        <v>10.6</v>
      </c>
      <c r="C1737" s="1944">
        <v>44825</v>
      </c>
      <c r="D1737" s="1876"/>
      <c r="E1737" s="2189"/>
      <c r="F1737" s="1879"/>
      <c r="G1737" s="1945"/>
      <c r="H1737" s="1946" t="str">
        <f>IFERROR(VLOOKUP(F1737,[1]Trainingsarten!$A$9:$K$84,10,FALSE),"")</f>
        <v/>
      </c>
      <c r="I1737" s="1947" t="str">
        <f t="shared" si="178"/>
        <v/>
      </c>
      <c r="J1737" s="1948"/>
      <c r="K1737" s="1949" t="str">
        <f>IFERROR(VLOOKUP(F1737,[1]Trainingsarten!$A$9:$K$84,11,FALSE),"0")</f>
        <v>0</v>
      </c>
      <c r="L1737" s="1950"/>
      <c r="M1737" s="1948"/>
      <c r="N1737" s="1816" t="str">
        <f>IFERROR((L1737/67)/(1/(I1737*24)/3.6),"")</f>
        <v/>
      </c>
      <c r="O1737" s="2402"/>
      <c r="P1737" s="1951" t="str">
        <f>IFERROR(VLOOKUP(F1737,[1]Trainingsarten!$A$9:$N$84,12,FALSE),"")</f>
        <v/>
      </c>
      <c r="Q1737" s="1952" t="s">
        <v>14</v>
      </c>
      <c r="R1737" s="1953" t="str">
        <f>IFERROR(VLOOKUP(F1737,[1]Trainingsarten!$A$9:$N$84,14,FALSE),"")</f>
        <v/>
      </c>
      <c r="S1737" s="1877" t="str">
        <f>IFERROR(L1737/J1737,"")</f>
        <v/>
      </c>
      <c r="T1737" s="1876">
        <f>T1736+(K1737-T1736)/7</f>
        <v>14.876785321470425</v>
      </c>
      <c r="U1737" s="1876">
        <f>U1736+(K1737-U1736)/42</f>
        <v>23.67431801135292</v>
      </c>
      <c r="V1737" s="1876">
        <f t="shared" si="200"/>
        <v>6.8954908601582261</v>
      </c>
      <c r="W1737" s="1954">
        <f t="shared" si="191"/>
        <v>0.62839340564472967</v>
      </c>
    </row>
    <row r="1738" spans="2:23" ht="15" x14ac:dyDescent="0.2">
      <c r="B1738" s="1955" t="s">
        <v>9</v>
      </c>
      <c r="C1738" s="1944">
        <v>44826</v>
      </c>
      <c r="D1738" s="1876"/>
      <c r="E1738" s="2189"/>
      <c r="F1738" s="1879"/>
      <c r="G1738" s="1945"/>
      <c r="H1738" s="1946" t="str">
        <f>IFERROR(VLOOKUP(F1738,[1]Trainingsarten!$A$9:$K$84,10,FALSE),"")</f>
        <v/>
      </c>
      <c r="I1738" s="1947" t="str">
        <f t="shared" si="178"/>
        <v/>
      </c>
      <c r="J1738" s="1948"/>
      <c r="K1738" s="1949" t="str">
        <f>IFERROR(VLOOKUP(F1738,[1]Trainingsarten!$A$9:$K$84,11,FALSE),"0")</f>
        <v>0</v>
      </c>
      <c r="L1738" s="1950"/>
      <c r="M1738" s="1948"/>
      <c r="N1738" s="1816" t="str">
        <f>IFERROR((L1738/67)/(1/(I1738*24)/3.6),"")</f>
        <v/>
      </c>
      <c r="O1738" s="2402"/>
      <c r="P1738" s="1951" t="str">
        <f>IFERROR(VLOOKUP(F1738,[1]Trainingsarten!$A$9:$N$84,12,FALSE),"")</f>
        <v/>
      </c>
      <c r="Q1738" s="1952" t="s">
        <v>14</v>
      </c>
      <c r="R1738" s="1953" t="str">
        <f>IFERROR(VLOOKUP(F1738,[1]Trainingsarten!$A$9:$N$84,14,FALSE),"")</f>
        <v/>
      </c>
      <c r="S1738" s="1877" t="str">
        <f>IFERROR(L1738/J1738,"")</f>
        <v/>
      </c>
      <c r="T1738" s="1876">
        <f>T1737+(K1738-T1737)/7</f>
        <v>12.751530275546079</v>
      </c>
      <c r="U1738" s="1876">
        <f>U1737+(K1738-U1737)/42</f>
        <v>23.110643772987373</v>
      </c>
      <c r="V1738" s="1876">
        <f t="shared" si="200"/>
        <v>8.7975326898824946</v>
      </c>
      <c r="W1738" s="1954">
        <f t="shared" si="191"/>
        <v>0.55176006349293338</v>
      </c>
    </row>
    <row r="1739" spans="2:23" ht="16" thickBot="1" x14ac:dyDescent="0.25">
      <c r="B1739" s="1956">
        <f>SUM(K1735:K1741)</f>
        <v>59</v>
      </c>
      <c r="C1739" s="1944">
        <v>44827</v>
      </c>
      <c r="D1739" s="1876"/>
      <c r="E1739" s="2189"/>
      <c r="F1739" s="1879"/>
      <c r="G1739" s="1945"/>
      <c r="H1739" s="1946" t="str">
        <f>IFERROR(VLOOKUP(F1739,[1]Trainingsarten!$A$9:$K$84,10,FALSE),"")</f>
        <v/>
      </c>
      <c r="I1739" s="1947" t="str">
        <f t="shared" si="178"/>
        <v/>
      </c>
      <c r="J1739" s="1948"/>
      <c r="K1739" s="1949" t="str">
        <f>IFERROR(VLOOKUP(F1739,[1]Trainingsarten!$A$9:$K$84,11,FALSE),"0")</f>
        <v>0</v>
      </c>
      <c r="L1739" s="1950"/>
      <c r="M1739" s="1948"/>
      <c r="N1739" s="1816" t="str">
        <f>IFERROR((L1739/67)/(1/(I1739*24)/3.6),"")</f>
        <v/>
      </c>
      <c r="O1739" s="2402"/>
      <c r="P1739" s="1951" t="str">
        <f>IFERROR(VLOOKUP(F1739,[1]Trainingsarten!$A$9:$N$84,12,FALSE),"")</f>
        <v/>
      </c>
      <c r="Q1739" s="1952" t="s">
        <v>14</v>
      </c>
      <c r="R1739" s="1953" t="str">
        <f>IFERROR(VLOOKUP(F1739,[1]Trainingsarten!$A$9:$N$84,14,FALSE),"")</f>
        <v/>
      </c>
      <c r="S1739" s="1877" t="str">
        <f>IFERROR(L1739/J1739,"")</f>
        <v/>
      </c>
      <c r="T1739" s="1876">
        <f>T1738+(K1739-T1738)/7</f>
        <v>10.929883093325211</v>
      </c>
      <c r="U1739" s="1876">
        <f>U1738+(K1739-U1738)/42</f>
        <v>22.560390349821006</v>
      </c>
      <c r="V1739" s="1876">
        <f t="shared" si="200"/>
        <v>10.359113497441294</v>
      </c>
      <c r="W1739" s="1954">
        <f t="shared" si="191"/>
        <v>0.48447225087184398</v>
      </c>
    </row>
    <row r="1740" spans="2:23" ht="15" x14ac:dyDescent="0.2">
      <c r="B1740" s="1957" t="s">
        <v>20</v>
      </c>
      <c r="C1740" s="1978">
        <v>44828</v>
      </c>
      <c r="D1740" s="50"/>
      <c r="E1740" s="2101"/>
      <c r="F1740" s="1879"/>
      <c r="G1740" s="1979"/>
      <c r="H1740" s="1946" t="str">
        <f>IFERROR(VLOOKUP(F1740,[1]Trainingsarten!$A$9:$K$84,10,FALSE),"")</f>
        <v/>
      </c>
      <c r="I1740" s="1947" t="str">
        <f t="shared" ref="I1740:I1803" si="208">IFERROR(G1740/H1740,"")</f>
        <v/>
      </c>
      <c r="J1740" s="1948"/>
      <c r="K1740" s="1949" t="str">
        <f>IFERROR(VLOOKUP(F1740,[1]Trainingsarten!$A$9:$K$84,11,FALSE),"0")</f>
        <v>0</v>
      </c>
      <c r="L1740" s="1983"/>
      <c r="M1740" s="506"/>
      <c r="N1740" s="59" t="str">
        <f>IFERROR((L1740/67)/(1/(I1740*24)/3.6),"")</f>
        <v/>
      </c>
      <c r="O1740" s="2405"/>
      <c r="P1740" s="319" t="str">
        <f>IFERROR(VLOOKUP(F1740,[1]Trainingsarten!$A$9:$N$84,12,FALSE),"")</f>
        <v/>
      </c>
      <c r="Q1740" s="61" t="s">
        <v>14</v>
      </c>
      <c r="R1740" s="1984" t="str">
        <f>IFERROR(VLOOKUP(F1740,[1]Trainingsarten!$A$9:$N$84,14,FALSE),"")</f>
        <v/>
      </c>
      <c r="S1740" s="1898" t="str">
        <f>IFERROR(L1740/J1740,"")</f>
        <v/>
      </c>
      <c r="T1740" s="50">
        <f>T1739+(K1740-T1739)/7</f>
        <v>9.3684712228501805</v>
      </c>
      <c r="U1740" s="50">
        <f>U1739+(K1740-U1739)/42</f>
        <v>22.023238198634793</v>
      </c>
      <c r="V1740" s="50">
        <f t="shared" si="200"/>
        <v>11.630507256495795</v>
      </c>
      <c r="W1740" s="322">
        <f t="shared" si="191"/>
        <v>0.42539026905820443</v>
      </c>
    </row>
    <row r="1741" spans="2:23" ht="16" thickBot="1" x14ac:dyDescent="0.25">
      <c r="B1741" s="1958">
        <f t="shared" ref="B1741" si="209">AVERAGE(W1735:W1741)</f>
        <v>0.61990872919760243</v>
      </c>
      <c r="C1741" s="1968">
        <v>44829</v>
      </c>
      <c r="D1741" s="1818">
        <v>130</v>
      </c>
      <c r="E1741" s="2180" t="s">
        <v>281</v>
      </c>
      <c r="F1741" s="1846" t="s">
        <v>276</v>
      </c>
      <c r="G1741" s="1969">
        <v>4.387731481481482E-2</v>
      </c>
      <c r="H1741" s="1970">
        <v>10.6</v>
      </c>
      <c r="I1741" s="1971">
        <f t="shared" si="208"/>
        <v>4.1393693221523416E-3</v>
      </c>
      <c r="J1741" s="1862">
        <v>134</v>
      </c>
      <c r="K1741" s="1972">
        <v>59</v>
      </c>
      <c r="L1741" s="1973">
        <v>201</v>
      </c>
      <c r="M1741" s="1862">
        <v>32</v>
      </c>
      <c r="N1741" s="1826">
        <f>IFERROR((L1741/67)/(1/(I1741*24)/3.6),"")</f>
        <v>1.0729245283018871</v>
      </c>
      <c r="O1741" s="2404" t="s">
        <v>327</v>
      </c>
      <c r="P1741" s="1974">
        <f>IFERROR(VLOOKUP(F1741,[1]Trainingsarten!$A$9:$N$84,12,FALSE),"")</f>
        <v>209</v>
      </c>
      <c r="Q1741" s="1975" t="s">
        <v>14</v>
      </c>
      <c r="R1741" s="1976">
        <f>IFERROR(VLOOKUP(F1741,[1]Trainingsarten!$A$9:$N$84,14,FALSE),"")</f>
        <v>228.8</v>
      </c>
      <c r="S1741" s="1827">
        <f>IFERROR(L1741/J1741,"")</f>
        <v>1.5</v>
      </c>
      <c r="T1741" s="1818">
        <f>T1740+(K1741-T1740)/7</f>
        <v>16.458689619585869</v>
      </c>
      <c r="U1741" s="1818">
        <f>U1740+(K1741-U1740)/42</f>
        <v>22.903637289143489</v>
      </c>
      <c r="V1741" s="1818">
        <f t="shared" si="200"/>
        <v>12.654766975784613</v>
      </c>
      <c r="W1741" s="1977">
        <f t="shared" si="191"/>
        <v>0.71860593196642275</v>
      </c>
    </row>
    <row r="1742" spans="2:23" ht="16" thickBot="1" x14ac:dyDescent="0.25">
      <c r="B1742" s="1742">
        <f t="shared" ref="B1742" si="210">B1735+1</f>
        <v>39</v>
      </c>
      <c r="C1742" s="1935">
        <v>44830</v>
      </c>
      <c r="D1742" s="1744"/>
      <c r="E1742" s="2176"/>
      <c r="F1742" s="1936"/>
      <c r="G1742" s="1937"/>
      <c r="H1742" s="1938" t="str">
        <f>IFERROR(VLOOKUP(F1742,[1]Trainingsarten!$A$9:$K$84,10,FALSE),"")</f>
        <v/>
      </c>
      <c r="I1742" s="1939" t="str">
        <f t="shared" si="208"/>
        <v/>
      </c>
      <c r="J1742" s="1940"/>
      <c r="K1742" s="1941" t="str">
        <f>IFERROR(VLOOKUP(F1742,[1]Trainingsarten!$A$9:$K$84,11,FALSE),"0")</f>
        <v>0</v>
      </c>
      <c r="L1742" s="1942"/>
      <c r="M1742" s="1940"/>
      <c r="N1742" s="1753" t="str">
        <f>IFERROR((L1742/67)/(1/(I1742*24)/3.6),"")</f>
        <v/>
      </c>
      <c r="O1742" s="2401"/>
      <c r="P1742" s="1754" t="str">
        <f>IFERROR(VLOOKUP(F1742,[1]Trainingsarten!$A$9:$N$84,12,FALSE),"")</f>
        <v/>
      </c>
      <c r="Q1742" s="1755" t="s">
        <v>14</v>
      </c>
      <c r="R1742" s="1943" t="str">
        <f>IFERROR(VLOOKUP(F1742,[1]Trainingsarten!$A$9:$N$84,14,FALSE),"")</f>
        <v/>
      </c>
      <c r="S1742" s="1756" t="str">
        <f>IFERROR(L1742/J1742,"")</f>
        <v/>
      </c>
      <c r="T1742" s="1744">
        <f>T1741+(K1742-T1741)/7</f>
        <v>14.107448245359315</v>
      </c>
      <c r="U1742" s="1744">
        <f>U1741+(K1742-U1741)/42</f>
        <v>22.35831259178293</v>
      </c>
      <c r="V1742" s="1744">
        <f t="shared" si="200"/>
        <v>6.4449476695576209</v>
      </c>
      <c r="W1742" s="1927">
        <f t="shared" si="191"/>
        <v>0.6309710622144199</v>
      </c>
    </row>
    <row r="1743" spans="2:23" ht="15" x14ac:dyDescent="0.2">
      <c r="B1743" s="1759" t="s">
        <v>19</v>
      </c>
      <c r="C1743" s="1944">
        <v>44831</v>
      </c>
      <c r="D1743" s="1876">
        <v>131</v>
      </c>
      <c r="E1743" s="2189" t="s">
        <v>33</v>
      </c>
      <c r="F1743" s="1879" t="s">
        <v>316</v>
      </c>
      <c r="G1743" s="1945">
        <v>2.3495370370370371E-2</v>
      </c>
      <c r="H1743" s="1946">
        <v>6.26</v>
      </c>
      <c r="I1743" s="1947">
        <f t="shared" si="208"/>
        <v>3.7532540527748198E-3</v>
      </c>
      <c r="J1743" s="1948">
        <v>140</v>
      </c>
      <c r="K1743" s="1949">
        <v>40</v>
      </c>
      <c r="L1743" s="1950">
        <v>226</v>
      </c>
      <c r="M1743" s="1948">
        <v>19</v>
      </c>
      <c r="N1743" s="1816">
        <f>IFERROR((L1743/67)/(1/(I1743*24)/3.6),"")</f>
        <v>1.0938438796433172</v>
      </c>
      <c r="O1743" s="2402" t="s">
        <v>327</v>
      </c>
      <c r="P1743" s="1951">
        <f>IFERROR(VLOOKUP(F1743,[1]Trainingsarten!$A$9:$N$84,12,FALSE),"")</f>
        <v>209</v>
      </c>
      <c r="Q1743" s="1952" t="s">
        <v>14</v>
      </c>
      <c r="R1743" s="1953">
        <f>IFERROR(VLOOKUP(F1743,[1]Trainingsarten!$A$9:$N$84,14,FALSE),"")</f>
        <v>228.8</v>
      </c>
      <c r="S1743" s="1877">
        <f>IFERROR(L1743/J1743,"")</f>
        <v>1.6142857142857143</v>
      </c>
      <c r="T1743" s="1876">
        <f>T1742+(K1743-T1742)/7</f>
        <v>17.806384210307986</v>
      </c>
      <c r="U1743" s="1876">
        <f>U1742+(K1743-U1742)/42</f>
        <v>22.77835276816905</v>
      </c>
      <c r="V1743" s="1876">
        <f t="shared" si="200"/>
        <v>8.2508643464236151</v>
      </c>
      <c r="W1743" s="1954">
        <f t="shared" si="191"/>
        <v>0.78172396360420771</v>
      </c>
    </row>
    <row r="1744" spans="2:23" ht="16" thickBot="1" x14ac:dyDescent="0.25">
      <c r="B1744" s="24">
        <f t="shared" ref="B1744" si="211">SUM(H1742:H1748)</f>
        <v>20.560000000000002</v>
      </c>
      <c r="C1744" s="1944">
        <v>44832</v>
      </c>
      <c r="D1744" s="1876"/>
      <c r="E1744" s="2189"/>
      <c r="F1744" s="1879"/>
      <c r="G1744" s="1945"/>
      <c r="H1744" s="1946" t="str">
        <f>IFERROR(VLOOKUP(F1744,[1]Trainingsarten!$A$9:$K$84,10,FALSE),"")</f>
        <v/>
      </c>
      <c r="I1744" s="1947" t="str">
        <f t="shared" si="208"/>
        <v/>
      </c>
      <c r="J1744" s="1948"/>
      <c r="K1744" s="1949" t="str">
        <f>IFERROR(VLOOKUP(F1744,[1]Trainingsarten!$A$9:$K$84,11,FALSE),"0")</f>
        <v>0</v>
      </c>
      <c r="L1744" s="1950"/>
      <c r="M1744" s="1948"/>
      <c r="N1744" s="1816" t="str">
        <f>IFERROR((L1744/67)/(1/(I1744*24)/3.6),"")</f>
        <v/>
      </c>
      <c r="O1744" s="2402"/>
      <c r="P1744" s="1951" t="str">
        <f>IFERROR(VLOOKUP(F1744,[1]Trainingsarten!$A$9:$N$84,12,FALSE),"")</f>
        <v/>
      </c>
      <c r="Q1744" s="1952" t="s">
        <v>14</v>
      </c>
      <c r="R1744" s="1953" t="str">
        <f>IFERROR(VLOOKUP(F1744,[1]Trainingsarten!$A$9:$N$84,14,FALSE),"")</f>
        <v/>
      </c>
      <c r="S1744" s="1877" t="str">
        <f>IFERROR(L1744/J1744,"")</f>
        <v/>
      </c>
      <c r="T1744" s="1876">
        <f>T1743+(K1744-T1743)/7</f>
        <v>15.262615037406846</v>
      </c>
      <c r="U1744" s="1876">
        <f>U1743+(K1744-U1743)/42</f>
        <v>22.236011035593595</v>
      </c>
      <c r="V1744" s="1876">
        <f t="shared" si="200"/>
        <v>4.9719685578610644</v>
      </c>
      <c r="W1744" s="1954">
        <f t="shared" si="191"/>
        <v>0.68639177292076781</v>
      </c>
    </row>
    <row r="1745" spans="2:23" ht="15" x14ac:dyDescent="0.2">
      <c r="B1745" s="1955" t="s">
        <v>9</v>
      </c>
      <c r="C1745" s="1944">
        <v>44833</v>
      </c>
      <c r="D1745" s="1876"/>
      <c r="E1745" s="2189"/>
      <c r="F1745" s="1879"/>
      <c r="G1745" s="1945"/>
      <c r="H1745" s="1946" t="str">
        <f>IFERROR(VLOOKUP(F1745,[1]Trainingsarten!$A$9:$K$84,10,FALSE),"")</f>
        <v/>
      </c>
      <c r="I1745" s="1947" t="str">
        <f t="shared" si="208"/>
        <v/>
      </c>
      <c r="J1745" s="1948"/>
      <c r="K1745" s="1949" t="str">
        <f>IFERROR(VLOOKUP(F1745,[1]Trainingsarten!$A$9:$K$84,11,FALSE),"0")</f>
        <v>0</v>
      </c>
      <c r="L1745" s="1950"/>
      <c r="M1745" s="1948"/>
      <c r="N1745" s="1816" t="str">
        <f>IFERROR((L1745/67)/(1/(I1745*24)/3.6),"")</f>
        <v/>
      </c>
      <c r="O1745" s="2402"/>
      <c r="P1745" s="1951" t="str">
        <f>IFERROR(VLOOKUP(F1745,[1]Trainingsarten!$A$9:$N$84,12,FALSE),"")</f>
        <v/>
      </c>
      <c r="Q1745" s="1952" t="s">
        <v>14</v>
      </c>
      <c r="R1745" s="1953" t="str">
        <f>IFERROR(VLOOKUP(F1745,[1]Trainingsarten!$A$9:$N$84,14,FALSE),"")</f>
        <v/>
      </c>
      <c r="S1745" s="1877" t="str">
        <f>IFERROR(L1745/J1745,"")</f>
        <v/>
      </c>
      <c r="T1745" s="1876">
        <f>T1744+(K1745-T1744)/7</f>
        <v>13.082241460634439</v>
      </c>
      <c r="U1745" s="1876">
        <f>U1744+(K1745-U1744)/42</f>
        <v>21.706582201412797</v>
      </c>
      <c r="V1745" s="1876">
        <f t="shared" si="200"/>
        <v>6.9733959981867493</v>
      </c>
      <c r="W1745" s="1954">
        <f t="shared" si="191"/>
        <v>0.60268545914994243</v>
      </c>
    </row>
    <row r="1746" spans="2:23" ht="16" thickBot="1" x14ac:dyDescent="0.25">
      <c r="B1746" s="1956">
        <f>SUM(K1742:K1748)</f>
        <v>126</v>
      </c>
      <c r="C1746" s="1944">
        <v>44834</v>
      </c>
      <c r="D1746" s="1876"/>
      <c r="E1746" s="2189"/>
      <c r="F1746" s="1879"/>
      <c r="G1746" s="1945"/>
      <c r="H1746" s="1946" t="str">
        <f>IFERROR(VLOOKUP(F1746,[1]Trainingsarten!$A$9:$K$84,10,FALSE),"")</f>
        <v/>
      </c>
      <c r="I1746" s="1947" t="str">
        <f t="shared" si="208"/>
        <v/>
      </c>
      <c r="J1746" s="1948"/>
      <c r="K1746" s="1949" t="str">
        <f>IFERROR(VLOOKUP(F1746,[1]Trainingsarten!$A$9:$K$84,11,FALSE),"0")</f>
        <v>0</v>
      </c>
      <c r="L1746" s="1950"/>
      <c r="M1746" s="1948"/>
      <c r="N1746" s="1816" t="str">
        <f>IFERROR((L1746/67)/(1/(I1746*24)/3.6),"")</f>
        <v/>
      </c>
      <c r="O1746" s="2402"/>
      <c r="P1746" s="1951" t="str">
        <f>IFERROR(VLOOKUP(F1746,[1]Trainingsarten!$A$9:$N$84,12,FALSE),"")</f>
        <v/>
      </c>
      <c r="Q1746" s="1952" t="s">
        <v>14</v>
      </c>
      <c r="R1746" s="1953" t="str">
        <f>IFERROR(VLOOKUP(F1746,[1]Trainingsarten!$A$9:$N$84,14,FALSE),"")</f>
        <v/>
      </c>
      <c r="S1746" s="1877" t="str">
        <f>IFERROR(L1746/J1746,"")</f>
        <v/>
      </c>
      <c r="T1746" s="1876">
        <f>T1745+(K1746-T1745)/7</f>
        <v>11.213349823400948</v>
      </c>
      <c r="U1746" s="1876">
        <f>U1745+(K1746-U1745)/42</f>
        <v>21.189758815664874</v>
      </c>
      <c r="V1746" s="1876">
        <f t="shared" si="200"/>
        <v>8.6243407407783579</v>
      </c>
      <c r="W1746" s="1954">
        <f t="shared" si="191"/>
        <v>0.52918723242433974</v>
      </c>
    </row>
    <row r="1747" spans="2:23" ht="15" x14ac:dyDescent="0.2">
      <c r="B1747" s="1957" t="s">
        <v>20</v>
      </c>
      <c r="C1747" s="1978">
        <v>44835</v>
      </c>
      <c r="D1747" s="50">
        <v>132</v>
      </c>
      <c r="E1747" s="2101" t="s">
        <v>33</v>
      </c>
      <c r="F1747" s="1994" t="s">
        <v>302</v>
      </c>
      <c r="G1747" s="1979">
        <v>5.6643518518518517E-2</v>
      </c>
      <c r="H1747" s="1980">
        <v>14.3</v>
      </c>
      <c r="I1747" s="1981">
        <f t="shared" si="208"/>
        <v>3.9610852110852105E-3</v>
      </c>
      <c r="J1747" s="506">
        <v>138</v>
      </c>
      <c r="K1747" s="1982">
        <v>86</v>
      </c>
      <c r="L1747" s="1983">
        <v>211</v>
      </c>
      <c r="M1747" s="506">
        <v>55</v>
      </c>
      <c r="N1747" s="59">
        <f>IFERROR((L1747/67)/(1/(I1747*24)/3.6),"")</f>
        <v>1.077793549733848</v>
      </c>
      <c r="O1747" s="2405" t="s">
        <v>322</v>
      </c>
      <c r="P1747" s="319">
        <f>IFERROR(VLOOKUP(F1747,[1]Trainingsarten!$A$9:$N$84,12,FALSE),"")</f>
        <v>209</v>
      </c>
      <c r="Q1747" s="61" t="s">
        <v>14</v>
      </c>
      <c r="R1747" s="1984">
        <f>IFERROR(VLOOKUP(F1747,[1]Trainingsarten!$A$9:$N$84,14,FALSE),"")</f>
        <v>228.8</v>
      </c>
      <c r="S1747" s="1898">
        <f>IFERROR(L1747/J1747,"")</f>
        <v>1.5289855072463767</v>
      </c>
      <c r="T1747" s="50">
        <f>T1746+(K1747-T1746)/7</f>
        <v>21.897156991486526</v>
      </c>
      <c r="U1747" s="50">
        <f>U1746+(K1747-U1746)/42</f>
        <v>22.732859796244281</v>
      </c>
      <c r="V1747" s="50">
        <f t="shared" si="200"/>
        <v>9.9764089922639254</v>
      </c>
      <c r="W1747" s="322">
        <f t="shared" si="191"/>
        <v>0.96323811380318181</v>
      </c>
    </row>
    <row r="1748" spans="2:23" ht="16" thickBot="1" x14ac:dyDescent="0.25">
      <c r="B1748" s="1958">
        <f t="shared" ref="B1748" si="212">AVERAGE(W1742:W1748)</f>
        <v>0.7199953793230166</v>
      </c>
      <c r="C1748" s="1968">
        <v>44836</v>
      </c>
      <c r="D1748" s="1818"/>
      <c r="E1748" s="2180"/>
      <c r="F1748" s="1846"/>
      <c r="G1748" s="1969"/>
      <c r="H1748" s="1970" t="str">
        <f>IFERROR(VLOOKUP(F1748,[1]Trainingsarten!$A$9:$K$84,10,FALSE),"")</f>
        <v/>
      </c>
      <c r="I1748" s="1971" t="str">
        <f t="shared" si="208"/>
        <v/>
      </c>
      <c r="J1748" s="1862"/>
      <c r="K1748" s="1972" t="str">
        <f>IFERROR(VLOOKUP(F1748,[1]Trainingsarten!$A$9:$K$84,11,FALSE),"0")</f>
        <v>0</v>
      </c>
      <c r="L1748" s="1973"/>
      <c r="M1748" s="1862"/>
      <c r="N1748" s="1826" t="str">
        <f>IFERROR((L1748/67)/(1/(I1748*24)/3.6),"")</f>
        <v/>
      </c>
      <c r="O1748" s="2404"/>
      <c r="P1748" s="1974" t="str">
        <f>IFERROR(VLOOKUP(F1748,[1]Trainingsarten!$A$9:$N$84,12,FALSE),"")</f>
        <v/>
      </c>
      <c r="Q1748" s="1975" t="s">
        <v>14</v>
      </c>
      <c r="R1748" s="1976" t="str">
        <f>IFERROR(VLOOKUP(F1748,[1]Trainingsarten!$A$9:$N$84,14,FALSE),"")</f>
        <v/>
      </c>
      <c r="S1748" s="1827" t="str">
        <f>IFERROR(L1748/J1748,"")</f>
        <v/>
      </c>
      <c r="T1748" s="1818">
        <f>T1747+(K1748-T1747)/7</f>
        <v>18.768991706988452</v>
      </c>
      <c r="U1748" s="1818">
        <f>U1747+(K1748-U1747)/42</f>
        <v>22.191601229667036</v>
      </c>
      <c r="V1748" s="1818">
        <f t="shared" si="200"/>
        <v>0.83570280475775505</v>
      </c>
      <c r="W1748" s="1977">
        <f t="shared" si="191"/>
        <v>0.8457700511442573</v>
      </c>
    </row>
    <row r="1749" spans="2:23" ht="16" thickBot="1" x14ac:dyDescent="0.25">
      <c r="B1749" s="1742">
        <f t="shared" ref="B1749" si="213">B1742+1</f>
        <v>40</v>
      </c>
      <c r="C1749" s="1935">
        <v>44837</v>
      </c>
      <c r="D1749" s="1744"/>
      <c r="E1749" s="2176"/>
      <c r="F1749" s="1936"/>
      <c r="G1749" s="1937"/>
      <c r="H1749" s="1938" t="str">
        <f>IFERROR(VLOOKUP(F1749,[1]Trainingsarten!$A$9:$K$84,10,FALSE),"")</f>
        <v/>
      </c>
      <c r="I1749" s="1939" t="str">
        <f t="shared" si="208"/>
        <v/>
      </c>
      <c r="J1749" s="1940"/>
      <c r="K1749" s="1941" t="str">
        <f>IFERROR(VLOOKUP(F1749,[1]Trainingsarten!$A$9:$K$84,11,FALSE),"0")</f>
        <v>0</v>
      </c>
      <c r="L1749" s="1942"/>
      <c r="M1749" s="1940"/>
      <c r="N1749" s="1753" t="str">
        <f>IFERROR((L1749/67)/(1/(I1749*24)/3.6),"")</f>
        <v/>
      </c>
      <c r="O1749" s="2401"/>
      <c r="P1749" s="1754" t="str">
        <f>IFERROR(VLOOKUP(F1749,[1]Trainingsarten!$A$9:$N$84,12,FALSE),"")</f>
        <v/>
      </c>
      <c r="Q1749" s="1755" t="s">
        <v>14</v>
      </c>
      <c r="R1749" s="1943" t="str">
        <f>IFERROR(VLOOKUP(F1749,[1]Trainingsarten!$A$9:$N$84,14,FALSE),"")</f>
        <v/>
      </c>
      <c r="S1749" s="1756" t="str">
        <f>IFERROR(L1749/J1749,"")</f>
        <v/>
      </c>
      <c r="T1749" s="1744">
        <f>T1748+(K1749-T1748)/7</f>
        <v>16.087707177418672</v>
      </c>
      <c r="U1749" s="1744">
        <f>U1748+(K1749-U1748)/42</f>
        <v>21.663229771817822</v>
      </c>
      <c r="V1749" s="1744">
        <f t="shared" si="200"/>
        <v>3.4226095226785844</v>
      </c>
      <c r="W1749" s="1927">
        <f t="shared" si="191"/>
        <v>0.74262736198032342</v>
      </c>
    </row>
    <row r="1750" spans="2:23" ht="15" x14ac:dyDescent="0.2">
      <c r="B1750" s="1759" t="s">
        <v>19</v>
      </c>
      <c r="C1750" s="1944">
        <v>44838</v>
      </c>
      <c r="D1750" s="1876"/>
      <c r="E1750" s="2189"/>
      <c r="F1750" s="1879"/>
      <c r="G1750" s="1945"/>
      <c r="H1750" s="1946" t="str">
        <f>IFERROR(VLOOKUP(F1750,[1]Trainingsarten!$A$9:$K$84,10,FALSE),"")</f>
        <v/>
      </c>
      <c r="I1750" s="1947" t="str">
        <f t="shared" si="208"/>
        <v/>
      </c>
      <c r="J1750" s="1948"/>
      <c r="K1750" s="1949" t="str">
        <f>IFERROR(VLOOKUP(F1750,[1]Trainingsarten!$A$9:$K$84,11,FALSE),"0")</f>
        <v>0</v>
      </c>
      <c r="L1750" s="1950"/>
      <c r="M1750" s="1948"/>
      <c r="N1750" s="1816" t="str">
        <f>IFERROR((L1750/67)/(1/(I1750*24)/3.6),"")</f>
        <v/>
      </c>
      <c r="O1750" s="2402"/>
      <c r="P1750" s="1951" t="str">
        <f>IFERROR(VLOOKUP(F1750,[1]Trainingsarten!$A$9:$N$84,12,FALSE),"")</f>
        <v/>
      </c>
      <c r="Q1750" s="1952" t="s">
        <v>14</v>
      </c>
      <c r="R1750" s="1953" t="str">
        <f>IFERROR(VLOOKUP(F1750,[1]Trainingsarten!$A$9:$N$84,14,FALSE),"")</f>
        <v/>
      </c>
      <c r="S1750" s="1877" t="str">
        <f>IFERROR(L1750/J1750,"")</f>
        <v/>
      </c>
      <c r="T1750" s="1876">
        <f>T1749+(K1750-T1749)/7</f>
        <v>13.78946329493029</v>
      </c>
      <c r="U1750" s="1876">
        <f>U1749+(K1750-U1749)/42</f>
        <v>21.147438586774541</v>
      </c>
      <c r="V1750" s="1876">
        <f t="shared" si="200"/>
        <v>5.5755225943991498</v>
      </c>
      <c r="W1750" s="1954">
        <f t="shared" si="191"/>
        <v>0.65206304954369854</v>
      </c>
    </row>
    <row r="1751" spans="2:23" ht="16" thickBot="1" x14ac:dyDescent="0.25">
      <c r="B1751" s="24">
        <f t="shared" ref="B1751" si="214">SUM(H1749:H1755)</f>
        <v>17.649999999999999</v>
      </c>
      <c r="C1751" s="1944">
        <v>44839</v>
      </c>
      <c r="D1751" s="1876">
        <v>133</v>
      </c>
      <c r="E1751" s="2189" t="s">
        <v>33</v>
      </c>
      <c r="F1751" s="1879" t="s">
        <v>316</v>
      </c>
      <c r="G1751" s="1945">
        <v>2.883101851851852E-2</v>
      </c>
      <c r="H1751" s="1946">
        <v>7.55</v>
      </c>
      <c r="I1751" s="1947">
        <f t="shared" si="208"/>
        <v>3.8186779494726519E-3</v>
      </c>
      <c r="J1751" s="1948">
        <v>137</v>
      </c>
      <c r="K1751" s="1949">
        <v>49</v>
      </c>
      <c r="L1751" s="1950">
        <v>225</v>
      </c>
      <c r="M1751" s="1948">
        <v>23</v>
      </c>
      <c r="N1751" s="1816">
        <f>IFERROR((L1751/67)/(1/(I1751*24)/3.6),"")</f>
        <v>1.1079865572798262</v>
      </c>
      <c r="O1751" s="2402" t="s">
        <v>327</v>
      </c>
      <c r="P1751" s="1951">
        <f>IFERROR(VLOOKUP(F1751,[1]Trainingsarten!$A$9:$N$84,12,FALSE),"")</f>
        <v>209</v>
      </c>
      <c r="Q1751" s="1952" t="s">
        <v>14</v>
      </c>
      <c r="R1751" s="1953">
        <f>IFERROR(VLOOKUP(F1751,[1]Trainingsarten!$A$9:$N$84,14,FALSE),"")</f>
        <v>228.8</v>
      </c>
      <c r="S1751" s="1877">
        <f>IFERROR(L1751/J1751,"")</f>
        <v>1.6423357664233578</v>
      </c>
      <c r="T1751" s="1876">
        <f>T1750+(K1751-T1750)/7</f>
        <v>18.819539967083106</v>
      </c>
      <c r="U1751" s="1876">
        <f>U1750+(K1751-U1750)/42</f>
        <v>21.810594810898955</v>
      </c>
      <c r="V1751" s="1876">
        <f t="shared" si="200"/>
        <v>7.3579752918442516</v>
      </c>
      <c r="W1751" s="1954">
        <f t="shared" si="191"/>
        <v>0.86286229835780581</v>
      </c>
    </row>
    <row r="1752" spans="2:23" ht="15" x14ac:dyDescent="0.2">
      <c r="B1752" s="1955" t="s">
        <v>9</v>
      </c>
      <c r="C1752" s="1944">
        <v>44840</v>
      </c>
      <c r="D1752" s="1876"/>
      <c r="E1752" s="2189"/>
      <c r="F1752" s="1879"/>
      <c r="G1752" s="1945"/>
      <c r="H1752" s="1946" t="str">
        <f>IFERROR(VLOOKUP(F1752,[1]Trainingsarten!$A$9:$K$84,10,FALSE),"")</f>
        <v/>
      </c>
      <c r="I1752" s="1947" t="str">
        <f t="shared" si="208"/>
        <v/>
      </c>
      <c r="J1752" s="1948"/>
      <c r="K1752" s="1949" t="str">
        <f>IFERROR(VLOOKUP(F1752,[1]Trainingsarten!$A$9:$K$84,11,FALSE),"0")</f>
        <v>0</v>
      </c>
      <c r="L1752" s="1950"/>
      <c r="M1752" s="1948"/>
      <c r="N1752" s="1816" t="str">
        <f>IFERROR((L1752/67)/(1/(I1752*24)/3.6),"")</f>
        <v/>
      </c>
      <c r="O1752" s="2402"/>
      <c r="P1752" s="1951" t="str">
        <f>IFERROR(VLOOKUP(F1752,[1]Trainingsarten!$A$9:$N$84,12,FALSE),"")</f>
        <v/>
      </c>
      <c r="Q1752" s="1952" t="s">
        <v>14</v>
      </c>
      <c r="R1752" s="1953" t="str">
        <f>IFERROR(VLOOKUP(F1752,[1]Trainingsarten!$A$9:$N$84,14,FALSE),"")</f>
        <v/>
      </c>
      <c r="S1752" s="1877" t="str">
        <f>IFERROR(L1752/J1752,"")</f>
        <v/>
      </c>
      <c r="T1752" s="1876">
        <f>T1751+(K1752-T1751)/7</f>
        <v>16.131034257499806</v>
      </c>
      <c r="U1752" s="1876">
        <f>U1751+(K1752-U1751)/42</f>
        <v>21.291294934448981</v>
      </c>
      <c r="V1752" s="1876">
        <f t="shared" si="200"/>
        <v>2.9910548438158493</v>
      </c>
      <c r="W1752" s="1954">
        <f t="shared" si="191"/>
        <v>0.75763518880197589</v>
      </c>
    </row>
    <row r="1753" spans="2:23" ht="16" thickBot="1" x14ac:dyDescent="0.25">
      <c r="B1753" s="1956">
        <f>SUM(K1749:K1755)</f>
        <v>110</v>
      </c>
      <c r="C1753" s="1944">
        <v>44841</v>
      </c>
      <c r="D1753" s="1876"/>
      <c r="E1753" s="2189"/>
      <c r="F1753" s="1879"/>
      <c r="G1753" s="1945"/>
      <c r="H1753" s="1946" t="str">
        <f>IFERROR(VLOOKUP(F1753,[1]Trainingsarten!$A$9:$K$84,10,FALSE),"")</f>
        <v/>
      </c>
      <c r="I1753" s="1947" t="str">
        <f t="shared" si="208"/>
        <v/>
      </c>
      <c r="J1753" s="1948"/>
      <c r="K1753" s="1949" t="str">
        <f>IFERROR(VLOOKUP(F1753,[1]Trainingsarten!$A$9:$K$84,11,FALSE),"0")</f>
        <v>0</v>
      </c>
      <c r="L1753" s="1950"/>
      <c r="M1753" s="1948"/>
      <c r="N1753" s="1816" t="str">
        <f>IFERROR((L1753/67)/(1/(I1753*24)/3.6),"")</f>
        <v/>
      </c>
      <c r="O1753" s="2402"/>
      <c r="P1753" s="1951" t="str">
        <f>IFERROR(VLOOKUP(F1753,[1]Trainingsarten!$A$9:$N$84,12,FALSE),"")</f>
        <v/>
      </c>
      <c r="Q1753" s="1952" t="s">
        <v>14</v>
      </c>
      <c r="R1753" s="1953" t="str">
        <f>IFERROR(VLOOKUP(F1753,[1]Trainingsarten!$A$9:$N$84,14,FALSE),"")</f>
        <v/>
      </c>
      <c r="S1753" s="1877" t="str">
        <f>IFERROR(L1753/J1753,"")</f>
        <v/>
      </c>
      <c r="T1753" s="1876">
        <f>T1752+(K1753-T1752)/7</f>
        <v>13.826600792142692</v>
      </c>
      <c r="U1753" s="1876">
        <f>U1752+(K1753-U1752)/42</f>
        <v>20.784359340771623</v>
      </c>
      <c r="V1753" s="1876">
        <f t="shared" si="200"/>
        <v>5.160260676949175</v>
      </c>
      <c r="W1753" s="1954">
        <f t="shared" si="191"/>
        <v>0.66524065358222284</v>
      </c>
    </row>
    <row r="1754" spans="2:23" ht="15" x14ac:dyDescent="0.2">
      <c r="B1754" s="1957" t="s">
        <v>20</v>
      </c>
      <c r="C1754" s="1978">
        <v>44842</v>
      </c>
      <c r="D1754" s="50"/>
      <c r="E1754" s="2101"/>
      <c r="F1754" s="1879"/>
      <c r="G1754" s="1979"/>
      <c r="H1754" s="1980" t="str">
        <f>IFERROR(VLOOKUP(F1754,[1]Trainingsarten!$A$9:$K$84,10,FALSE),"")</f>
        <v/>
      </c>
      <c r="I1754" s="1981" t="str">
        <f t="shared" si="208"/>
        <v/>
      </c>
      <c r="J1754" s="506"/>
      <c r="K1754" s="1982" t="str">
        <f>IFERROR(VLOOKUP(F1754,[1]Trainingsarten!$A$9:$K$84,11,FALSE),"0")</f>
        <v>0</v>
      </c>
      <c r="L1754" s="1983"/>
      <c r="M1754" s="506"/>
      <c r="N1754" s="59" t="str">
        <f>IFERROR((L1754/67)/(1/(I1754*24)/3.6),"")</f>
        <v/>
      </c>
      <c r="O1754" s="2405"/>
      <c r="P1754" s="319" t="str">
        <f>IFERROR(VLOOKUP(F1754,[1]Trainingsarten!$A$9:$N$84,12,FALSE),"")</f>
        <v/>
      </c>
      <c r="Q1754" s="61" t="s">
        <v>14</v>
      </c>
      <c r="R1754" s="1984" t="str">
        <f>IFERROR(VLOOKUP(F1754,[1]Trainingsarten!$A$9:$N$84,14,FALSE),"")</f>
        <v/>
      </c>
      <c r="S1754" s="1898" t="str">
        <f>IFERROR(L1754/J1754,"")</f>
        <v/>
      </c>
      <c r="T1754" s="50">
        <f>T1753+(K1754-T1753)/7</f>
        <v>11.851372107550878</v>
      </c>
      <c r="U1754" s="50">
        <f>U1753+(K1754-U1753)/42</f>
        <v>20.289493642181821</v>
      </c>
      <c r="V1754" s="50">
        <f t="shared" si="200"/>
        <v>6.9577585486289308</v>
      </c>
      <c r="W1754" s="322">
        <f t="shared" si="191"/>
        <v>0.58411374460878096</v>
      </c>
    </row>
    <row r="1755" spans="2:23" ht="16" thickBot="1" x14ac:dyDescent="0.25">
      <c r="B1755" s="1958">
        <f t="shared" ref="B1755" si="215">AVERAGE(W1749:W1755)</f>
        <v>0.73604251327128822</v>
      </c>
      <c r="C1755" s="1968">
        <v>44843</v>
      </c>
      <c r="D1755" s="1818">
        <v>134</v>
      </c>
      <c r="E1755" s="2180" t="s">
        <v>33</v>
      </c>
      <c r="F1755" s="1846" t="s">
        <v>276</v>
      </c>
      <c r="G1755" s="1969">
        <v>4.144675925925926E-2</v>
      </c>
      <c r="H1755" s="1970">
        <v>10.1</v>
      </c>
      <c r="I1755" s="1971">
        <f t="shared" si="208"/>
        <v>4.1036395306197288E-3</v>
      </c>
      <c r="J1755" s="1862">
        <v>145</v>
      </c>
      <c r="K1755" s="1972">
        <v>61</v>
      </c>
      <c r="L1755" s="1973">
        <v>206</v>
      </c>
      <c r="M1755" s="1862">
        <v>30</v>
      </c>
      <c r="N1755" s="1826">
        <f>IFERROR((L1755/67)/(1/(I1755*24)/3.6),"")</f>
        <v>1.0901226540564506</v>
      </c>
      <c r="O1755" s="2404" t="s">
        <v>322</v>
      </c>
      <c r="P1755" s="1974">
        <f>IFERROR(VLOOKUP(F1755,[1]Trainingsarten!$A$9:$N$84,12,FALSE),"")</f>
        <v>209</v>
      </c>
      <c r="Q1755" s="1975" t="s">
        <v>14</v>
      </c>
      <c r="R1755" s="1976">
        <f>IFERROR(VLOOKUP(F1755,[1]Trainingsarten!$A$9:$N$84,14,FALSE),"")</f>
        <v>228.8</v>
      </c>
      <c r="S1755" s="1827">
        <f>IFERROR(L1755/J1755,"")</f>
        <v>1.4206896551724137</v>
      </c>
      <c r="T1755" s="1818">
        <f>T1754+(K1755-T1754)/7</f>
        <v>18.872604663615039</v>
      </c>
      <c r="U1755" s="1818">
        <f>U1754+(K1755-U1754)/42</f>
        <v>21.258791412606062</v>
      </c>
      <c r="V1755" s="1818">
        <f t="shared" si="200"/>
        <v>8.4381215346309428</v>
      </c>
      <c r="W1755" s="1977">
        <f t="shared" si="191"/>
        <v>0.88775529602421055</v>
      </c>
    </row>
    <row r="1756" spans="2:23" ht="16" thickBot="1" x14ac:dyDescent="0.25">
      <c r="B1756" s="1742">
        <f t="shared" ref="B1756" si="216">B1749+1</f>
        <v>41</v>
      </c>
      <c r="C1756" s="1935">
        <v>44844</v>
      </c>
      <c r="D1756" s="1744"/>
      <c r="E1756" s="2176"/>
      <c r="F1756" s="1936"/>
      <c r="G1756" s="1937"/>
      <c r="H1756" s="1938" t="str">
        <f>IFERROR(VLOOKUP(F1756,[1]Trainingsarten!$A$9:$K$84,10,FALSE),"")</f>
        <v/>
      </c>
      <c r="I1756" s="1939" t="str">
        <f t="shared" si="208"/>
        <v/>
      </c>
      <c r="J1756" s="1940"/>
      <c r="K1756" s="1941" t="str">
        <f>IFERROR(VLOOKUP(F1756,[1]Trainingsarten!$A$9:$K$84,11,FALSE),"0")</f>
        <v>0</v>
      </c>
      <c r="L1756" s="1942"/>
      <c r="M1756" s="1940"/>
      <c r="N1756" s="1753" t="str">
        <f>IFERROR((L1756/67)/(1/(I1756*24)/3.6),"")</f>
        <v/>
      </c>
      <c r="O1756" s="2401"/>
      <c r="P1756" s="1754" t="str">
        <f>IFERROR(VLOOKUP(F1756,[1]Trainingsarten!$A$9:$N$84,12,FALSE),"")</f>
        <v/>
      </c>
      <c r="Q1756" s="1755" t="s">
        <v>14</v>
      </c>
      <c r="R1756" s="1943" t="str">
        <f>IFERROR(VLOOKUP(F1756,[1]Trainingsarten!$A$9:$N$84,14,FALSE),"")</f>
        <v/>
      </c>
      <c r="S1756" s="1756" t="str">
        <f>IFERROR(L1756/J1756,"")</f>
        <v/>
      </c>
      <c r="T1756" s="1744">
        <f>T1755+(K1756-T1755)/7</f>
        <v>16.176518283098606</v>
      </c>
      <c r="U1756" s="1744">
        <f>U1755+(K1756-U1755)/42</f>
        <v>20.752629712305918</v>
      </c>
      <c r="V1756" s="1744">
        <f t="shared" si="200"/>
        <v>2.3861867489910225</v>
      </c>
      <c r="W1756" s="1927">
        <f t="shared" si="191"/>
        <v>0.77949245504564824</v>
      </c>
    </row>
    <row r="1757" spans="2:23" ht="15" x14ac:dyDescent="0.2">
      <c r="B1757" s="1759" t="s">
        <v>19</v>
      </c>
      <c r="C1757" s="1944">
        <v>44845</v>
      </c>
      <c r="D1757" s="1876"/>
      <c r="E1757" s="2189"/>
      <c r="F1757" s="1879"/>
      <c r="G1757" s="1945"/>
      <c r="H1757" s="1946" t="str">
        <f>IFERROR(VLOOKUP(F1757,[1]Trainingsarten!$A$9:$K$84,10,FALSE),"")</f>
        <v/>
      </c>
      <c r="I1757" s="1947" t="str">
        <f t="shared" si="208"/>
        <v/>
      </c>
      <c r="J1757" s="1948"/>
      <c r="K1757" s="1949" t="str">
        <f>IFERROR(VLOOKUP(F1757,[1]Trainingsarten!$A$9:$K$84,11,FALSE),"0")</f>
        <v>0</v>
      </c>
      <c r="L1757" s="1950"/>
      <c r="M1757" s="1948"/>
      <c r="N1757" s="1816" t="str">
        <f>IFERROR((L1757/67)/(1/(I1757*24)/3.6),"")</f>
        <v/>
      </c>
      <c r="O1757" s="2402"/>
      <c r="P1757" s="1951" t="str">
        <f>IFERROR(VLOOKUP(F1757,[1]Trainingsarten!$A$9:$N$84,12,FALSE),"")</f>
        <v/>
      </c>
      <c r="Q1757" s="1952" t="s">
        <v>14</v>
      </c>
      <c r="R1757" s="1953" t="str">
        <f>IFERROR(VLOOKUP(F1757,[1]Trainingsarten!$A$9:$N$84,14,FALSE),"")</f>
        <v/>
      </c>
      <c r="S1757" s="1877" t="str">
        <f>IFERROR(L1757/J1757,"")</f>
        <v/>
      </c>
      <c r="T1757" s="1876">
        <f>T1756+(K1757-T1756)/7</f>
        <v>13.865587099798805</v>
      </c>
      <c r="U1757" s="1876">
        <f>U1756+(K1757-U1756)/42</f>
        <v>20.258519481060539</v>
      </c>
      <c r="V1757" s="1876">
        <f t="shared" si="200"/>
        <v>4.5761114292073124</v>
      </c>
      <c r="W1757" s="1954">
        <f t="shared" si="191"/>
        <v>0.68443239955227653</v>
      </c>
    </row>
    <row r="1758" spans="2:23" ht="16" thickBot="1" x14ac:dyDescent="0.25">
      <c r="B1758" s="24">
        <f t="shared" ref="B1758" si="217">SUM(H1756:H1762)</f>
        <v>0</v>
      </c>
      <c r="C1758" s="1944">
        <v>44846</v>
      </c>
      <c r="D1758" s="1876"/>
      <c r="E1758" s="2189"/>
      <c r="F1758" s="1879"/>
      <c r="G1758" s="1945"/>
      <c r="H1758" s="1946" t="str">
        <f>IFERROR(VLOOKUP(F1758,[1]Trainingsarten!$A$9:$K$84,10,FALSE),"")</f>
        <v/>
      </c>
      <c r="I1758" s="1947" t="str">
        <f t="shared" si="208"/>
        <v/>
      </c>
      <c r="J1758" s="1948"/>
      <c r="K1758" s="1949" t="str">
        <f>IFERROR(VLOOKUP(F1758,[1]Trainingsarten!$A$9:$K$84,11,FALSE),"0")</f>
        <v>0</v>
      </c>
      <c r="L1758" s="1950"/>
      <c r="M1758" s="1948"/>
      <c r="N1758" s="1816" t="str">
        <f>IFERROR((L1758/67)/(1/(I1758*24)/3.6),"")</f>
        <v/>
      </c>
      <c r="O1758" s="2402"/>
      <c r="P1758" s="1951" t="str">
        <f>IFERROR(VLOOKUP(F1758,[1]Trainingsarten!$A$9:$N$84,12,FALSE),"")</f>
        <v/>
      </c>
      <c r="Q1758" s="1952" t="s">
        <v>14</v>
      </c>
      <c r="R1758" s="1953" t="str">
        <f>IFERROR(VLOOKUP(F1758,[1]Trainingsarten!$A$9:$N$84,14,FALSE),"")</f>
        <v/>
      </c>
      <c r="S1758" s="1877" t="str">
        <f>IFERROR(L1758/J1758,"")</f>
        <v/>
      </c>
      <c r="T1758" s="1876">
        <f>T1757+(K1758-T1757)/7</f>
        <v>11.88478894268469</v>
      </c>
      <c r="U1758" s="1876">
        <f>U1757+(K1758-U1757)/42</f>
        <v>19.776173779130527</v>
      </c>
      <c r="V1758" s="1876">
        <f t="shared" si="200"/>
        <v>6.3929323812617334</v>
      </c>
      <c r="W1758" s="1954">
        <f t="shared" si="191"/>
        <v>0.60096503375321841</v>
      </c>
    </row>
    <row r="1759" spans="2:23" ht="15" x14ac:dyDescent="0.2">
      <c r="B1759" s="1955" t="s">
        <v>9</v>
      </c>
      <c r="C1759" s="1944">
        <v>44847</v>
      </c>
      <c r="D1759" s="1876"/>
      <c r="E1759" s="2189"/>
      <c r="F1759" s="1879"/>
      <c r="G1759" s="1945"/>
      <c r="H1759" s="1946" t="str">
        <f>IFERROR(VLOOKUP(F1759,[1]Trainingsarten!$A$9:$K$84,10,FALSE),"")</f>
        <v/>
      </c>
      <c r="I1759" s="1947" t="str">
        <f t="shared" si="208"/>
        <v/>
      </c>
      <c r="J1759" s="1948"/>
      <c r="K1759" s="1949" t="str">
        <f>IFERROR(VLOOKUP(F1759,[1]Trainingsarten!$A$9:$K$84,11,FALSE),"0")</f>
        <v>0</v>
      </c>
      <c r="L1759" s="1950"/>
      <c r="M1759" s="1948"/>
      <c r="N1759" s="1816" t="str">
        <f>IFERROR((L1759/67)/(1/(I1759*24)/3.6),"")</f>
        <v/>
      </c>
      <c r="O1759" s="2402"/>
      <c r="P1759" s="1951" t="str">
        <f>IFERROR(VLOOKUP(F1759,[1]Trainingsarten!$A$9:$N$84,12,FALSE),"")</f>
        <v/>
      </c>
      <c r="Q1759" s="1952" t="s">
        <v>14</v>
      </c>
      <c r="R1759" s="1953" t="str">
        <f>IFERROR(VLOOKUP(F1759,[1]Trainingsarten!$A$9:$N$84,14,FALSE),"")</f>
        <v/>
      </c>
      <c r="S1759" s="1877" t="str">
        <f>IFERROR(L1759/J1759,"")</f>
        <v/>
      </c>
      <c r="T1759" s="1876">
        <f>T1758+(K1759-T1758)/7</f>
        <v>10.186961950872591</v>
      </c>
      <c r="U1759" s="1876">
        <f>U1758+(K1759-U1758)/42</f>
        <v>19.30531249867504</v>
      </c>
      <c r="V1759" s="1876">
        <f t="shared" si="200"/>
        <v>7.8913848364458374</v>
      </c>
      <c r="W1759" s="1954">
        <f t="shared" si="191"/>
        <v>0.52767661500282592</v>
      </c>
    </row>
    <row r="1760" spans="2:23" ht="16" thickBot="1" x14ac:dyDescent="0.25">
      <c r="B1760" s="1956">
        <f>SUM(K1756:K1762)</f>
        <v>0</v>
      </c>
      <c r="C1760" s="1944">
        <v>44848</v>
      </c>
      <c r="D1760" s="1876"/>
      <c r="E1760" s="2189"/>
      <c r="F1760" s="1879"/>
      <c r="G1760" s="1945"/>
      <c r="H1760" s="1946" t="str">
        <f>IFERROR(VLOOKUP(F1760,[1]Trainingsarten!$A$9:$K$84,10,FALSE),"")</f>
        <v/>
      </c>
      <c r="I1760" s="1947" t="str">
        <f t="shared" si="208"/>
        <v/>
      </c>
      <c r="J1760" s="1948"/>
      <c r="K1760" s="1949" t="str">
        <f>IFERROR(VLOOKUP(F1760,[1]Trainingsarten!$A$9:$K$84,11,FALSE),"0")</f>
        <v>0</v>
      </c>
      <c r="L1760" s="1950"/>
      <c r="M1760" s="1948"/>
      <c r="N1760" s="1816" t="str">
        <f>IFERROR((L1760/67)/(1/(I1760*24)/3.6),"")</f>
        <v/>
      </c>
      <c r="O1760" s="2402"/>
      <c r="P1760" s="1951" t="str">
        <f>IFERROR(VLOOKUP(F1760,[1]Trainingsarten!$A$9:$N$84,12,FALSE),"")</f>
        <v/>
      </c>
      <c r="Q1760" s="1952" t="s">
        <v>14</v>
      </c>
      <c r="R1760" s="1953" t="str">
        <f>IFERROR(VLOOKUP(F1760,[1]Trainingsarten!$A$9:$N$84,14,FALSE),"")</f>
        <v/>
      </c>
      <c r="S1760" s="1877" t="str">
        <f>IFERROR(L1760/J1760,"")</f>
        <v/>
      </c>
      <c r="T1760" s="1876">
        <f>T1759+(K1760-T1759)/7</f>
        <v>8.7316816721765065</v>
      </c>
      <c r="U1760" s="1876">
        <f>U1759+(K1760-U1759)/42</f>
        <v>18.845662201087539</v>
      </c>
      <c r="V1760" s="1876">
        <f t="shared" si="200"/>
        <v>9.1183505478024482</v>
      </c>
      <c r="W1760" s="1954">
        <f t="shared" si="191"/>
        <v>0.46332580829516418</v>
      </c>
    </row>
    <row r="1761" spans="2:23" ht="15" x14ac:dyDescent="0.2">
      <c r="B1761" s="1957" t="s">
        <v>20</v>
      </c>
      <c r="C1761" s="1978">
        <v>44849</v>
      </c>
      <c r="D1761" s="50"/>
      <c r="E1761" s="2101"/>
      <c r="F1761" s="1879"/>
      <c r="G1761" s="1979"/>
      <c r="H1761" s="1980" t="str">
        <f>IFERROR(VLOOKUP(F1761,[1]Trainingsarten!$A$9:$K$84,10,FALSE),"")</f>
        <v/>
      </c>
      <c r="I1761" s="1981" t="str">
        <f t="shared" si="208"/>
        <v/>
      </c>
      <c r="J1761" s="506"/>
      <c r="K1761" s="1982" t="str">
        <f>IFERROR(VLOOKUP(F1761,[1]Trainingsarten!$A$9:$K$84,11,FALSE),"0")</f>
        <v>0</v>
      </c>
      <c r="L1761" s="1983"/>
      <c r="M1761" s="506"/>
      <c r="N1761" s="59" t="str">
        <f>IFERROR((L1761/67)/(1/(I1761*24)/3.6),"")</f>
        <v/>
      </c>
      <c r="O1761" s="2405"/>
      <c r="P1761" s="319" t="str">
        <f>IFERROR(VLOOKUP(F1761,[1]Trainingsarten!$A$9:$N$84,12,FALSE),"")</f>
        <v/>
      </c>
      <c r="Q1761" s="61" t="s">
        <v>14</v>
      </c>
      <c r="R1761" s="1984" t="str">
        <f>IFERROR(VLOOKUP(F1761,[1]Trainingsarten!$A$9:$N$84,14,FALSE),"")</f>
        <v/>
      </c>
      <c r="S1761" s="1898" t="str">
        <f>IFERROR(L1761/J1761,"")</f>
        <v/>
      </c>
      <c r="T1761" s="50">
        <f>T1760+(K1761-T1760)/7</f>
        <v>7.484298576151291</v>
      </c>
      <c r="U1761" s="50">
        <f>U1760+(K1761-U1760)/42</f>
        <v>18.396955958204501</v>
      </c>
      <c r="V1761" s="50">
        <f t="shared" si="200"/>
        <v>10.113980528911032</v>
      </c>
      <c r="W1761" s="322">
        <f t="shared" si="191"/>
        <v>0.4068226609420954</v>
      </c>
    </row>
    <row r="1762" spans="2:23" ht="16" thickBot="1" x14ac:dyDescent="0.25">
      <c r="B1762" s="1958">
        <f t="shared" ref="B1762" si="218">AVERAGE(W1756:W1762)</f>
        <v>0.54570358770089133</v>
      </c>
      <c r="C1762" s="1968">
        <v>44850</v>
      </c>
      <c r="D1762" s="1818"/>
      <c r="E1762" s="2180"/>
      <c r="F1762" s="1846"/>
      <c r="G1762" s="1969"/>
      <c r="H1762" s="1970" t="str">
        <f>IFERROR(VLOOKUP(F1762,[1]Trainingsarten!$A$9:$K$84,10,FALSE),"")</f>
        <v/>
      </c>
      <c r="I1762" s="1971" t="str">
        <f t="shared" si="208"/>
        <v/>
      </c>
      <c r="J1762" s="1862"/>
      <c r="K1762" s="1972" t="str">
        <f>IFERROR(VLOOKUP(F1762,[1]Trainingsarten!$A$9:$K$84,11,FALSE),"0")</f>
        <v>0</v>
      </c>
      <c r="L1762" s="1973"/>
      <c r="M1762" s="1862"/>
      <c r="N1762" s="1826" t="str">
        <f>IFERROR((L1762/67)/(1/(I1762*24)/3.6),"")</f>
        <v/>
      </c>
      <c r="O1762" s="2404"/>
      <c r="P1762" s="1974" t="str">
        <f>IFERROR(VLOOKUP(F1762,[1]Trainingsarten!$A$9:$N$84,12,FALSE),"")</f>
        <v/>
      </c>
      <c r="Q1762" s="1975" t="s">
        <v>14</v>
      </c>
      <c r="R1762" s="1976" t="str">
        <f>IFERROR(VLOOKUP(F1762,[1]Trainingsarten!$A$9:$N$84,14,FALSE),"")</f>
        <v/>
      </c>
      <c r="S1762" s="1827" t="str">
        <f>IFERROR(L1762/J1762,"")</f>
        <v/>
      </c>
      <c r="T1762" s="1818">
        <f>T1761+(K1762-T1761)/7</f>
        <v>6.4151130652725357</v>
      </c>
      <c r="U1762" s="1818">
        <f>U1761+(K1762-U1761)/42</f>
        <v>17.958933197294868</v>
      </c>
      <c r="V1762" s="1818">
        <f t="shared" si="200"/>
        <v>10.91265738205321</v>
      </c>
      <c r="W1762" s="1977">
        <f t="shared" si="191"/>
        <v>0.35721014131501061</v>
      </c>
    </row>
    <row r="1763" spans="2:23" ht="16" thickBot="1" x14ac:dyDescent="0.25">
      <c r="B1763" s="1742">
        <f t="shared" ref="B1763" si="219">B1756+1</f>
        <v>42</v>
      </c>
      <c r="C1763" s="1935">
        <v>44851</v>
      </c>
      <c r="D1763" s="1744"/>
      <c r="E1763" s="2176"/>
      <c r="F1763" s="1936"/>
      <c r="G1763" s="1937"/>
      <c r="H1763" s="1938" t="str">
        <f>IFERROR(VLOOKUP(F1763,[1]Trainingsarten!$A$9:$K$84,10,FALSE),"")</f>
        <v/>
      </c>
      <c r="I1763" s="1939" t="str">
        <f t="shared" si="208"/>
        <v/>
      </c>
      <c r="J1763" s="1940"/>
      <c r="K1763" s="1941" t="str">
        <f>IFERROR(VLOOKUP(F1763,[1]Trainingsarten!$A$9:$K$84,11,FALSE),"0")</f>
        <v>0</v>
      </c>
      <c r="L1763" s="1942"/>
      <c r="M1763" s="1940"/>
      <c r="N1763" s="1753" t="str">
        <f>IFERROR((L1763/67)/(1/(I1763*24)/3.6),"")</f>
        <v/>
      </c>
      <c r="O1763" s="2401"/>
      <c r="P1763" s="1754" t="str">
        <f>IFERROR(VLOOKUP(F1763,[1]Trainingsarten!$A$9:$N$84,12,FALSE),"")</f>
        <v/>
      </c>
      <c r="Q1763" s="1755" t="s">
        <v>14</v>
      </c>
      <c r="R1763" s="1943" t="str">
        <f>IFERROR(VLOOKUP(F1763,[1]Trainingsarten!$A$9:$N$84,14,FALSE),"")</f>
        <v/>
      </c>
      <c r="S1763" s="1756" t="str">
        <f>IFERROR(L1763/J1763,"")</f>
        <v/>
      </c>
      <c r="T1763" s="1744">
        <f>T1762+(K1763-T1762)/7</f>
        <v>5.4986683416621736</v>
      </c>
      <c r="U1763" s="1744">
        <f>U1762+(K1763-U1762)/42</f>
        <v>17.531339549740228</v>
      </c>
      <c r="V1763" s="1744">
        <f t="shared" si="200"/>
        <v>11.543820132022333</v>
      </c>
      <c r="W1763" s="1927">
        <f t="shared" si="191"/>
        <v>0.31364792895952154</v>
      </c>
    </row>
    <row r="1764" spans="2:23" ht="15" x14ac:dyDescent="0.2">
      <c r="B1764" s="1759" t="s">
        <v>19</v>
      </c>
      <c r="C1764" s="1944">
        <v>44852</v>
      </c>
      <c r="D1764" s="1876"/>
      <c r="E1764" s="2189"/>
      <c r="F1764" s="1879"/>
      <c r="G1764" s="1945"/>
      <c r="H1764" s="1946" t="str">
        <f>IFERROR(VLOOKUP(F1764,[1]Trainingsarten!$A$9:$K$84,10,FALSE),"")</f>
        <v/>
      </c>
      <c r="I1764" s="1947" t="str">
        <f t="shared" si="208"/>
        <v/>
      </c>
      <c r="J1764" s="1948"/>
      <c r="K1764" s="1949" t="str">
        <f>IFERROR(VLOOKUP(F1764,[1]Trainingsarten!$A$9:$K$84,11,FALSE),"0")</f>
        <v>0</v>
      </c>
      <c r="L1764" s="1950"/>
      <c r="M1764" s="1948"/>
      <c r="N1764" s="1816" t="str">
        <f>IFERROR((L1764/67)/(1/(I1764*24)/3.6),"")</f>
        <v/>
      </c>
      <c r="O1764" s="2402"/>
      <c r="P1764" s="1951" t="str">
        <f>IFERROR(VLOOKUP(F1764,[1]Trainingsarten!$A$9:$N$84,12,FALSE),"")</f>
        <v/>
      </c>
      <c r="Q1764" s="1952" t="s">
        <v>14</v>
      </c>
      <c r="R1764" s="1953" t="str">
        <f>IFERROR(VLOOKUP(F1764,[1]Trainingsarten!$A$9:$N$84,14,FALSE),"")</f>
        <v/>
      </c>
      <c r="S1764" s="1877" t="str">
        <f>IFERROR(L1764/J1764,"")</f>
        <v/>
      </c>
      <c r="T1764" s="1876">
        <f>T1763+(K1764-T1763)/7</f>
        <v>4.7131442928532916</v>
      </c>
      <c r="U1764" s="1876">
        <f>U1763+(K1764-U1763)/42</f>
        <v>17.113926703317841</v>
      </c>
      <c r="V1764" s="1876">
        <f t="shared" si="200"/>
        <v>12.032671208078053</v>
      </c>
      <c r="W1764" s="1954">
        <f t="shared" si="191"/>
        <v>0.27539818152543355</v>
      </c>
    </row>
    <row r="1765" spans="2:23" ht="16" thickBot="1" x14ac:dyDescent="0.25">
      <c r="B1765" s="24">
        <f t="shared" ref="B1765" si="220">SUM(H1763:H1769)</f>
        <v>0</v>
      </c>
      <c r="C1765" s="1944">
        <v>44853</v>
      </c>
      <c r="D1765" s="1876"/>
      <c r="E1765" s="2189"/>
      <c r="F1765" s="1879"/>
      <c r="G1765" s="1945"/>
      <c r="H1765" s="1946" t="str">
        <f>IFERROR(VLOOKUP(F1765,[1]Trainingsarten!$A$9:$K$84,10,FALSE),"")</f>
        <v/>
      </c>
      <c r="I1765" s="1947" t="str">
        <f t="shared" si="208"/>
        <v/>
      </c>
      <c r="J1765" s="1948"/>
      <c r="K1765" s="1949" t="str">
        <f>IFERROR(VLOOKUP(F1765,[1]Trainingsarten!$A$9:$K$84,11,FALSE),"0")</f>
        <v>0</v>
      </c>
      <c r="L1765" s="1950"/>
      <c r="M1765" s="1948"/>
      <c r="N1765" s="1816" t="str">
        <f>IFERROR((L1765/67)/(1/(I1765*24)/3.6),"")</f>
        <v/>
      </c>
      <c r="O1765" s="2402"/>
      <c r="P1765" s="1951" t="str">
        <f>IFERROR(VLOOKUP(F1765,[1]Trainingsarten!$A$9:$N$84,12,FALSE),"")</f>
        <v/>
      </c>
      <c r="Q1765" s="1952" t="s">
        <v>14</v>
      </c>
      <c r="R1765" s="1953" t="str">
        <f>IFERROR(VLOOKUP(F1765,[1]Trainingsarten!$A$9:$N$84,14,FALSE),"")</f>
        <v/>
      </c>
      <c r="S1765" s="1877" t="str">
        <f>IFERROR(L1765/J1765,"")</f>
        <v/>
      </c>
      <c r="T1765" s="1876">
        <f>T1764+(K1765-T1764)/7</f>
        <v>4.0398379653028211</v>
      </c>
      <c r="U1765" s="1876">
        <f>U1764+(K1765-U1764)/42</f>
        <v>16.706452258000748</v>
      </c>
      <c r="V1765" s="1876">
        <f t="shared" si="200"/>
        <v>12.400782410464549</v>
      </c>
      <c r="W1765" s="1954">
        <f t="shared" si="191"/>
        <v>0.24181303743696606</v>
      </c>
    </row>
    <row r="1766" spans="2:23" ht="15" x14ac:dyDescent="0.2">
      <c r="B1766" s="1955" t="s">
        <v>9</v>
      </c>
      <c r="C1766" s="1944">
        <v>44854</v>
      </c>
      <c r="D1766" s="1876"/>
      <c r="E1766" s="2189"/>
      <c r="F1766" s="1879"/>
      <c r="G1766" s="1945"/>
      <c r="H1766" s="1946" t="str">
        <f>IFERROR(VLOOKUP(F1766,[1]Trainingsarten!$A$9:$K$84,10,FALSE),"")</f>
        <v/>
      </c>
      <c r="I1766" s="1947" t="str">
        <f t="shared" si="208"/>
        <v/>
      </c>
      <c r="J1766" s="1948"/>
      <c r="K1766" s="1949" t="str">
        <f>IFERROR(VLOOKUP(F1766,[1]Trainingsarten!$A$9:$K$84,11,FALSE),"0")</f>
        <v>0</v>
      </c>
      <c r="L1766" s="1950"/>
      <c r="M1766" s="1948"/>
      <c r="N1766" s="1816" t="str">
        <f>IFERROR((L1766/67)/(1/(I1766*24)/3.6),"")</f>
        <v/>
      </c>
      <c r="O1766" s="2402"/>
      <c r="P1766" s="1951" t="str">
        <f>IFERROR(VLOOKUP(F1766,[1]Trainingsarten!$A$9:$N$84,12,FALSE),"")</f>
        <v/>
      </c>
      <c r="Q1766" s="1952" t="s">
        <v>14</v>
      </c>
      <c r="R1766" s="1953" t="str">
        <f>IFERROR(VLOOKUP(F1766,[1]Trainingsarten!$A$9:$N$84,14,FALSE),"")</f>
        <v/>
      </c>
      <c r="S1766" s="1877" t="str">
        <f>IFERROR(L1766/J1766,"")</f>
        <v/>
      </c>
      <c r="T1766" s="1876">
        <f>T1765+(K1766-T1765)/7</f>
        <v>3.4627182559738467</v>
      </c>
      <c r="U1766" s="1876">
        <f>U1765+(K1766-U1765)/42</f>
        <v>16.308679585191207</v>
      </c>
      <c r="V1766" s="1876">
        <f t="shared" si="200"/>
        <v>12.666614292697927</v>
      </c>
      <c r="W1766" s="1954">
        <f t="shared" si="191"/>
        <v>0.21232364262757994</v>
      </c>
    </row>
    <row r="1767" spans="2:23" ht="16" thickBot="1" x14ac:dyDescent="0.25">
      <c r="B1767" s="1956">
        <f>SUM(K1763:K1769)</f>
        <v>0</v>
      </c>
      <c r="C1767" s="1944">
        <v>44855</v>
      </c>
      <c r="D1767" s="1876"/>
      <c r="E1767" s="2189"/>
      <c r="F1767" s="1879"/>
      <c r="G1767" s="1945"/>
      <c r="H1767" s="1946" t="str">
        <f>IFERROR(VLOOKUP(F1767,[1]Trainingsarten!$A$9:$K$84,10,FALSE),"")</f>
        <v/>
      </c>
      <c r="I1767" s="1947" t="str">
        <f t="shared" si="208"/>
        <v/>
      </c>
      <c r="J1767" s="1948"/>
      <c r="K1767" s="1949" t="str">
        <f>IFERROR(VLOOKUP(F1767,[1]Trainingsarten!$A$9:$K$84,11,FALSE),"0")</f>
        <v>0</v>
      </c>
      <c r="L1767" s="1950"/>
      <c r="M1767" s="1948"/>
      <c r="N1767" s="1816" t="str">
        <f>IFERROR((L1767/67)/(1/(I1767*24)/3.6),"")</f>
        <v/>
      </c>
      <c r="O1767" s="2402"/>
      <c r="P1767" s="1951" t="str">
        <f>IFERROR(VLOOKUP(F1767,[1]Trainingsarten!$A$9:$N$84,12,FALSE),"")</f>
        <v/>
      </c>
      <c r="Q1767" s="1952" t="s">
        <v>14</v>
      </c>
      <c r="R1767" s="1953" t="str">
        <f>IFERROR(VLOOKUP(F1767,[1]Trainingsarten!$A$9:$N$84,14,FALSE),"")</f>
        <v/>
      </c>
      <c r="S1767" s="1877" t="str">
        <f>IFERROR(L1767/J1767,"")</f>
        <v/>
      </c>
      <c r="T1767" s="1876">
        <f>T1766+(K1767-T1766)/7</f>
        <v>2.9680442194061545</v>
      </c>
      <c r="U1767" s="1876">
        <f>U1766+(K1767-U1766)/42</f>
        <v>15.920377690305703</v>
      </c>
      <c r="V1767" s="1876">
        <f t="shared" si="200"/>
        <v>12.84596132921736</v>
      </c>
      <c r="W1767" s="1954">
        <f t="shared" si="191"/>
        <v>0.18643051547787509</v>
      </c>
    </row>
    <row r="1768" spans="2:23" ht="15" x14ac:dyDescent="0.2">
      <c r="B1768" s="1957" t="s">
        <v>20</v>
      </c>
      <c r="C1768" s="1978">
        <v>44856</v>
      </c>
      <c r="D1768" s="50"/>
      <c r="E1768" s="2101"/>
      <c r="F1768" s="1879"/>
      <c r="G1768" s="1979"/>
      <c r="H1768" s="1980" t="str">
        <f>IFERROR(VLOOKUP(F1768,[1]Trainingsarten!$A$9:$K$84,10,FALSE),"")</f>
        <v/>
      </c>
      <c r="I1768" s="1981" t="str">
        <f t="shared" si="208"/>
        <v/>
      </c>
      <c r="J1768" s="506"/>
      <c r="K1768" s="1982" t="str">
        <f>IFERROR(VLOOKUP(F1768,[1]Trainingsarten!$A$9:$K$84,11,FALSE),"0")</f>
        <v>0</v>
      </c>
      <c r="L1768" s="1983"/>
      <c r="M1768" s="506"/>
      <c r="N1768" s="59" t="str">
        <f>IFERROR((L1768/67)/(1/(I1768*24)/3.6),"")</f>
        <v/>
      </c>
      <c r="O1768" s="2405"/>
      <c r="P1768" s="319" t="str">
        <f>IFERROR(VLOOKUP(F1768,[1]Trainingsarten!$A$9:$N$84,12,FALSE),"")</f>
        <v/>
      </c>
      <c r="Q1768" s="61" t="s">
        <v>14</v>
      </c>
      <c r="R1768" s="1984" t="str">
        <f>IFERROR(VLOOKUP(F1768,[1]Trainingsarten!$A$9:$N$84,14,FALSE),"")</f>
        <v/>
      </c>
      <c r="S1768" s="1898" t="str">
        <f>IFERROR(L1768/J1768,"")</f>
        <v/>
      </c>
      <c r="T1768" s="50">
        <f>T1767+(K1768-T1767)/7</f>
        <v>2.5440379023481325</v>
      </c>
      <c r="U1768" s="50">
        <f>U1767+(K1768-U1767)/42</f>
        <v>15.541321078631757</v>
      </c>
      <c r="V1768" s="50">
        <f t="shared" si="200"/>
        <v>12.952333470899548</v>
      </c>
      <c r="W1768" s="322">
        <f t="shared" si="191"/>
        <v>0.16369508676106106</v>
      </c>
    </row>
    <row r="1769" spans="2:23" ht="16" thickBot="1" x14ac:dyDescent="0.25">
      <c r="B1769" s="2004">
        <f t="shared" ref="B1769" si="221">AVERAGE(W1763:W1769)</f>
        <v>0.21957723772726176</v>
      </c>
      <c r="C1769" s="1968">
        <v>44857</v>
      </c>
      <c r="D1769" s="1818"/>
      <c r="E1769" s="2180"/>
      <c r="F1769" s="1846"/>
      <c r="G1769" s="1969"/>
      <c r="H1769" s="1970" t="str">
        <f>IFERROR(VLOOKUP(F1769,[1]Trainingsarten!$A$9:$K$84,10,FALSE),"")</f>
        <v/>
      </c>
      <c r="I1769" s="1971" t="str">
        <f t="shared" si="208"/>
        <v/>
      </c>
      <c r="J1769" s="1862"/>
      <c r="K1769" s="1972" t="str">
        <f>IFERROR(VLOOKUP(F1769,[1]Trainingsarten!$A$9:$K$84,11,FALSE),"0")</f>
        <v>0</v>
      </c>
      <c r="L1769" s="1973"/>
      <c r="M1769" s="1862"/>
      <c r="N1769" s="1826" t="str">
        <f>IFERROR((L1769/67)/(1/(I1769*24)/3.6),"")</f>
        <v/>
      </c>
      <c r="O1769" s="2404"/>
      <c r="P1769" s="1974" t="str">
        <f>IFERROR(VLOOKUP(F1769,[1]Trainingsarten!$A$9:$N$84,12,FALSE),"")</f>
        <v/>
      </c>
      <c r="Q1769" s="1975" t="s">
        <v>14</v>
      </c>
      <c r="R1769" s="1976" t="str">
        <f>IFERROR(VLOOKUP(F1769,[1]Trainingsarten!$A$9:$N$84,14,FALSE),"")</f>
        <v/>
      </c>
      <c r="S1769" s="1827" t="str">
        <f>IFERROR(L1769/J1769,"")</f>
        <v/>
      </c>
      <c r="T1769" s="1818">
        <f>T1768+(K1769-T1768)/7</f>
        <v>2.1806039162983994</v>
      </c>
      <c r="U1769" s="1818">
        <f>U1768+(K1769-U1768)/42</f>
        <v>15.17128962437862</v>
      </c>
      <c r="V1769" s="1818">
        <f t="shared" si="200"/>
        <v>12.997283176283624</v>
      </c>
      <c r="W1769" s="1977">
        <f t="shared" ref="W1769:W1832" si="222">T1769/U1769</f>
        <v>0.14373227130239508</v>
      </c>
    </row>
    <row r="1770" spans="2:23" ht="16" thickBot="1" x14ac:dyDescent="0.25">
      <c r="B1770" s="1742">
        <f t="shared" ref="B1770" si="223">B1763+1</f>
        <v>43</v>
      </c>
      <c r="C1770" s="1935">
        <v>44858</v>
      </c>
      <c r="D1770" s="1744"/>
      <c r="E1770" s="2176"/>
      <c r="F1770" s="1936"/>
      <c r="G1770" s="1937"/>
      <c r="H1770" s="1938" t="str">
        <f>IFERROR(VLOOKUP(F1770,[1]Trainingsarten!$A$9:$K$84,10,FALSE),"")</f>
        <v/>
      </c>
      <c r="I1770" s="1939" t="str">
        <f t="shared" si="208"/>
        <v/>
      </c>
      <c r="J1770" s="1940"/>
      <c r="K1770" s="1941" t="str">
        <f>IFERROR(VLOOKUP(F1770,[1]Trainingsarten!$A$9:$K$84,11,FALSE),"0")</f>
        <v>0</v>
      </c>
      <c r="L1770" s="1942"/>
      <c r="M1770" s="1940"/>
      <c r="N1770" s="1753" t="str">
        <f>IFERROR((L1770/67)/(1/(I1770*24)/3.6),"")</f>
        <v/>
      </c>
      <c r="O1770" s="2401"/>
      <c r="P1770" s="1754" t="str">
        <f>IFERROR(VLOOKUP(F1770,[1]Trainingsarten!$A$9:$N$84,12,FALSE),"")</f>
        <v/>
      </c>
      <c r="Q1770" s="1755" t="s">
        <v>14</v>
      </c>
      <c r="R1770" s="1943" t="str">
        <f>IFERROR(VLOOKUP(F1770,[1]Trainingsarten!$A$9:$N$84,14,FALSE),"")</f>
        <v/>
      </c>
      <c r="S1770" s="1756" t="str">
        <f>IFERROR(L1770/J1770,"")</f>
        <v/>
      </c>
      <c r="T1770" s="1744">
        <f>T1769+(K1770-T1769)/7</f>
        <v>1.8690890711129138</v>
      </c>
      <c r="U1770" s="1744">
        <f>U1769+(K1770-U1769)/42</f>
        <v>14.810068442845795</v>
      </c>
      <c r="V1770" s="1744">
        <f t="shared" si="200"/>
        <v>12.990685708080221</v>
      </c>
      <c r="W1770" s="1927">
        <f t="shared" si="222"/>
        <v>0.12620394553381031</v>
      </c>
    </row>
    <row r="1771" spans="2:23" ht="15" x14ac:dyDescent="0.2">
      <c r="B1771" s="1759" t="s">
        <v>19</v>
      </c>
      <c r="C1771" s="1944">
        <v>44859</v>
      </c>
      <c r="D1771" s="1876"/>
      <c r="E1771" s="2189"/>
      <c r="F1771" s="1879"/>
      <c r="G1771" s="1945"/>
      <c r="H1771" s="1946" t="str">
        <f>IFERROR(VLOOKUP(F1771,[1]Trainingsarten!$A$9:$K$84,10,FALSE),"")</f>
        <v/>
      </c>
      <c r="I1771" s="1947" t="str">
        <f t="shared" si="208"/>
        <v/>
      </c>
      <c r="J1771" s="1948"/>
      <c r="K1771" s="1949" t="str">
        <f>IFERROR(VLOOKUP(F1771,[1]Trainingsarten!$A$9:$K$84,11,FALSE),"0")</f>
        <v>0</v>
      </c>
      <c r="L1771" s="1950"/>
      <c r="M1771" s="1948"/>
      <c r="N1771" s="1816" t="str">
        <f>IFERROR((L1771/67)/(1/(I1771*24)/3.6),"")</f>
        <v/>
      </c>
      <c r="O1771" s="2402"/>
      <c r="P1771" s="1951" t="str">
        <f>IFERROR(VLOOKUP(F1771,[1]Trainingsarten!$A$9:$N$84,12,FALSE),"")</f>
        <v/>
      </c>
      <c r="Q1771" s="1952" t="s">
        <v>14</v>
      </c>
      <c r="R1771" s="1953" t="str">
        <f>IFERROR(VLOOKUP(F1771,[1]Trainingsarten!$A$9:$N$84,14,FALSE),"")</f>
        <v/>
      </c>
      <c r="S1771" s="1877" t="str">
        <f>IFERROR(L1771/J1771,"")</f>
        <v/>
      </c>
      <c r="T1771" s="1876">
        <f>T1770+(K1771-T1770)/7</f>
        <v>1.6020763466682117</v>
      </c>
      <c r="U1771" s="1876">
        <f>U1770+(K1771-U1770)/42</f>
        <v>14.45744776563518</v>
      </c>
      <c r="V1771" s="1876">
        <f t="shared" si="200"/>
        <v>12.940979371732881</v>
      </c>
      <c r="W1771" s="1954">
        <f t="shared" si="222"/>
        <v>0.1108132204687115</v>
      </c>
    </row>
    <row r="1772" spans="2:23" ht="16" thickBot="1" x14ac:dyDescent="0.25">
      <c r="B1772" s="24">
        <f t="shared" ref="B1772" si="224">SUM(H1770:H1776)</f>
        <v>0</v>
      </c>
      <c r="C1772" s="1944">
        <v>44860</v>
      </c>
      <c r="D1772" s="1876"/>
      <c r="E1772" s="2189"/>
      <c r="F1772" s="1879"/>
      <c r="G1772" s="1945"/>
      <c r="H1772" s="1946" t="str">
        <f>IFERROR(VLOOKUP(F1772,[1]Trainingsarten!$A$9:$K$84,10,FALSE),"")</f>
        <v/>
      </c>
      <c r="I1772" s="1947" t="str">
        <f t="shared" si="208"/>
        <v/>
      </c>
      <c r="J1772" s="1948"/>
      <c r="K1772" s="1949" t="str">
        <f>IFERROR(VLOOKUP(F1772,[1]Trainingsarten!$A$9:$K$84,11,FALSE),"0")</f>
        <v>0</v>
      </c>
      <c r="L1772" s="1950"/>
      <c r="M1772" s="1948"/>
      <c r="N1772" s="1816" t="str">
        <f>IFERROR((L1772/67)/(1/(I1772*24)/3.6),"")</f>
        <v/>
      </c>
      <c r="O1772" s="2402"/>
      <c r="P1772" s="1951" t="str">
        <f>IFERROR(VLOOKUP(F1772,[1]Trainingsarten!$A$9:$N$84,12,FALSE),"")</f>
        <v/>
      </c>
      <c r="Q1772" s="1952" t="s">
        <v>14</v>
      </c>
      <c r="R1772" s="1953" t="str">
        <f>IFERROR(VLOOKUP(F1772,[1]Trainingsarten!$A$9:$N$84,14,FALSE),"")</f>
        <v/>
      </c>
      <c r="S1772" s="1877" t="str">
        <f>IFERROR(L1772/J1772,"")</f>
        <v/>
      </c>
      <c r="T1772" s="1876">
        <f>T1771+(K1772-T1771)/7</f>
        <v>1.3732082971441815</v>
      </c>
      <c r="U1772" s="1876">
        <f>U1771+(K1772-U1771)/42</f>
        <v>14.113222818834343</v>
      </c>
      <c r="V1772" s="1876">
        <f t="shared" si="200"/>
        <v>12.855371418966968</v>
      </c>
      <c r="W1772" s="1954">
        <f t="shared" si="222"/>
        <v>9.7299413094478385E-2</v>
      </c>
    </row>
    <row r="1773" spans="2:23" ht="15" x14ac:dyDescent="0.2">
      <c r="B1773" s="1955" t="s">
        <v>9</v>
      </c>
      <c r="C1773" s="1944">
        <v>44861</v>
      </c>
      <c r="D1773" s="1876"/>
      <c r="E1773" s="2189"/>
      <c r="F1773" s="1879"/>
      <c r="G1773" s="1945"/>
      <c r="H1773" s="1946" t="str">
        <f>IFERROR(VLOOKUP(F1773,[1]Trainingsarten!$A$9:$K$84,10,FALSE),"")</f>
        <v/>
      </c>
      <c r="I1773" s="1947" t="str">
        <f t="shared" si="208"/>
        <v/>
      </c>
      <c r="J1773" s="1948"/>
      <c r="K1773" s="1949" t="str">
        <f>IFERROR(VLOOKUP(F1773,[1]Trainingsarten!$A$9:$K$84,11,FALSE),"0")</f>
        <v>0</v>
      </c>
      <c r="L1773" s="1950"/>
      <c r="M1773" s="1948"/>
      <c r="N1773" s="1816" t="str">
        <f>IFERROR((L1773/67)/(1/(I1773*24)/3.6),"")</f>
        <v/>
      </c>
      <c r="O1773" s="2402"/>
      <c r="P1773" s="1951" t="str">
        <f>IFERROR(VLOOKUP(F1773,[1]Trainingsarten!$A$9:$N$84,12,FALSE),"")</f>
        <v/>
      </c>
      <c r="Q1773" s="1952" t="s">
        <v>14</v>
      </c>
      <c r="R1773" s="1953" t="str">
        <f>IFERROR(VLOOKUP(F1773,[1]Trainingsarten!$A$9:$N$84,14,FALSE),"")</f>
        <v/>
      </c>
      <c r="S1773" s="1877" t="str">
        <f>IFERROR(L1773/J1773,"")</f>
        <v/>
      </c>
      <c r="T1773" s="1876">
        <f>T1772+(K1773-T1772)/7</f>
        <v>1.1770356832664413</v>
      </c>
      <c r="U1773" s="1876">
        <f>U1772+(K1773-U1772)/42</f>
        <v>13.777193704100192</v>
      </c>
      <c r="V1773" s="1876">
        <f t="shared" si="200"/>
        <v>12.740014521690162</v>
      </c>
      <c r="W1773" s="1954">
        <f t="shared" si="222"/>
        <v>8.5433631009785904E-2</v>
      </c>
    </row>
    <row r="1774" spans="2:23" ht="16" thickBot="1" x14ac:dyDescent="0.25">
      <c r="B1774" s="1956">
        <f>SUM(K1770:K1776)</f>
        <v>0</v>
      </c>
      <c r="C1774" s="1944">
        <v>44862</v>
      </c>
      <c r="D1774" s="1876"/>
      <c r="E1774" s="2189"/>
      <c r="F1774" s="1879"/>
      <c r="G1774" s="1945"/>
      <c r="H1774" s="1946" t="str">
        <f>IFERROR(VLOOKUP(F1774,[1]Trainingsarten!$A$9:$K$84,10,FALSE),"")</f>
        <v/>
      </c>
      <c r="I1774" s="1947" t="str">
        <f t="shared" si="208"/>
        <v/>
      </c>
      <c r="J1774" s="1948"/>
      <c r="K1774" s="1949" t="str">
        <f>IFERROR(VLOOKUP(F1774,[1]Trainingsarten!$A$9:$K$84,11,FALSE),"0")</f>
        <v>0</v>
      </c>
      <c r="L1774" s="1950"/>
      <c r="M1774" s="1948"/>
      <c r="N1774" s="1816" t="str">
        <f>IFERROR((L1774/67)/(1/(I1774*24)/3.6),"")</f>
        <v/>
      </c>
      <c r="O1774" s="2402"/>
      <c r="P1774" s="1951" t="str">
        <f>IFERROR(VLOOKUP(F1774,[1]Trainingsarten!$A$9:$N$84,12,FALSE),"")</f>
        <v/>
      </c>
      <c r="Q1774" s="1952" t="s">
        <v>14</v>
      </c>
      <c r="R1774" s="1953" t="str">
        <f>IFERROR(VLOOKUP(F1774,[1]Trainingsarten!$A$9:$N$84,14,FALSE),"")</f>
        <v/>
      </c>
      <c r="S1774" s="1877" t="str">
        <f>IFERROR(L1774/J1774,"")</f>
        <v/>
      </c>
      <c r="T1774" s="1876">
        <f>T1773+(K1774-T1773)/7</f>
        <v>1.0088877285140925</v>
      </c>
      <c r="U1774" s="1876">
        <f>U1773+(K1774-U1773)/42</f>
        <v>13.449165282573997</v>
      </c>
      <c r="V1774" s="1876">
        <f t="shared" si="200"/>
        <v>12.600158020833751</v>
      </c>
      <c r="W1774" s="1954">
        <f t="shared" si="222"/>
        <v>7.5014895520787619E-2</v>
      </c>
    </row>
    <row r="1775" spans="2:23" ht="15" x14ac:dyDescent="0.2">
      <c r="B1775" s="1957" t="s">
        <v>20</v>
      </c>
      <c r="C1775" s="1978">
        <v>44863</v>
      </c>
      <c r="D1775" s="50"/>
      <c r="E1775" s="2101"/>
      <c r="F1775" s="1879"/>
      <c r="G1775" s="1979"/>
      <c r="H1775" s="1980" t="str">
        <f>IFERROR(VLOOKUP(F1775,[1]Trainingsarten!$A$9:$K$84,10,FALSE),"")</f>
        <v/>
      </c>
      <c r="I1775" s="1981" t="str">
        <f t="shared" si="208"/>
        <v/>
      </c>
      <c r="J1775" s="506"/>
      <c r="K1775" s="1982" t="str">
        <f>IFERROR(VLOOKUP(F1775,[1]Trainingsarten!$A$9:$K$84,11,FALSE),"0")</f>
        <v>0</v>
      </c>
      <c r="L1775" s="1983"/>
      <c r="M1775" s="506"/>
      <c r="N1775" s="59" t="str">
        <f>IFERROR((L1775/67)/(1/(I1775*24)/3.6),"")</f>
        <v/>
      </c>
      <c r="O1775" s="2405"/>
      <c r="P1775" s="319" t="str">
        <f>IFERROR(VLOOKUP(F1775,[1]Trainingsarten!$A$9:$N$84,12,FALSE),"")</f>
        <v/>
      </c>
      <c r="Q1775" s="61" t="s">
        <v>14</v>
      </c>
      <c r="R1775" s="1984" t="str">
        <f>IFERROR(VLOOKUP(F1775,[1]Trainingsarten!$A$9:$N$84,14,FALSE),"")</f>
        <v/>
      </c>
      <c r="S1775" s="1898" t="str">
        <f>IFERROR(L1775/J1775,"")</f>
        <v/>
      </c>
      <c r="T1775" s="50">
        <f>T1774+(K1775-T1774)/7</f>
        <v>0.86476091015493639</v>
      </c>
      <c r="U1775" s="50">
        <f>U1774+(K1775-U1774)/42</f>
        <v>13.12894706156033</v>
      </c>
      <c r="V1775" s="50">
        <f t="shared" si="200"/>
        <v>12.440277554059904</v>
      </c>
      <c r="W1775" s="322">
        <f t="shared" si="222"/>
        <v>6.5866737530447667E-2</v>
      </c>
    </row>
    <row r="1776" spans="2:23" ht="16" thickBot="1" x14ac:dyDescent="0.25">
      <c r="B1776" s="2018">
        <f t="shared" ref="B1776" si="225">AVERAGE(W1770:W1776)</f>
        <v>8.8352293103048749E-2</v>
      </c>
      <c r="C1776" s="1968">
        <v>44864</v>
      </c>
      <c r="D1776" s="1818"/>
      <c r="E1776" s="2180"/>
      <c r="F1776" s="1846"/>
      <c r="G1776" s="1969"/>
      <c r="H1776" s="1970" t="str">
        <f>IFERROR(VLOOKUP(F1776,[1]Trainingsarten!$A$9:$K$84,10,FALSE),"")</f>
        <v/>
      </c>
      <c r="I1776" s="1971" t="str">
        <f t="shared" si="208"/>
        <v/>
      </c>
      <c r="J1776" s="1862"/>
      <c r="K1776" s="1972" t="str">
        <f>IFERROR(VLOOKUP(F1776,[1]Trainingsarten!$A$9:$K$84,11,FALSE),"0")</f>
        <v>0</v>
      </c>
      <c r="L1776" s="1973"/>
      <c r="M1776" s="1862"/>
      <c r="N1776" s="1826" t="str">
        <f>IFERROR((L1776/67)/(1/(I1776*24)/3.6),"")</f>
        <v/>
      </c>
      <c r="O1776" s="2404"/>
      <c r="P1776" s="1974" t="str">
        <f>IFERROR(VLOOKUP(F1776,[1]Trainingsarten!$A$9:$N$84,12,FALSE),"")</f>
        <v/>
      </c>
      <c r="Q1776" s="1975" t="s">
        <v>14</v>
      </c>
      <c r="R1776" s="1976" t="str">
        <f>IFERROR(VLOOKUP(F1776,[1]Trainingsarten!$A$9:$N$84,14,FALSE),"")</f>
        <v/>
      </c>
      <c r="S1776" s="1827" t="str">
        <f>IFERROR(L1776/J1776,"")</f>
        <v/>
      </c>
      <c r="T1776" s="1818">
        <f>T1775+(K1776-T1775)/7</f>
        <v>0.74122363727565976</v>
      </c>
      <c r="U1776" s="1818">
        <f>U1775+(K1776-U1775)/42</f>
        <v>12.816353083904133</v>
      </c>
      <c r="V1776" s="1818">
        <f t="shared" si="200"/>
        <v>12.264186151405394</v>
      </c>
      <c r="W1776" s="1977">
        <f t="shared" si="222"/>
        <v>5.7834208563319896E-2</v>
      </c>
    </row>
    <row r="1777" spans="2:23" ht="16" thickBot="1" x14ac:dyDescent="0.25">
      <c r="B1777" s="1742">
        <f t="shared" ref="B1777" si="226">B1770+1</f>
        <v>44</v>
      </c>
      <c r="C1777" s="1935">
        <v>44865</v>
      </c>
      <c r="D1777" s="1744"/>
      <c r="E1777" s="2176"/>
      <c r="F1777" s="1936"/>
      <c r="G1777" s="1937"/>
      <c r="H1777" s="1938" t="str">
        <f>IFERROR(VLOOKUP(F1777,[1]Trainingsarten!$A$9:$K$84,10,FALSE),"")</f>
        <v/>
      </c>
      <c r="I1777" s="1939" t="str">
        <f t="shared" si="208"/>
        <v/>
      </c>
      <c r="J1777" s="1940"/>
      <c r="K1777" s="1941" t="str">
        <f>IFERROR(VLOOKUP(F1777,[1]Trainingsarten!$A$9:$K$84,11,FALSE),"0")</f>
        <v>0</v>
      </c>
      <c r="L1777" s="1942"/>
      <c r="M1777" s="1940"/>
      <c r="N1777" s="1753" t="str">
        <f>IFERROR((L1777/67)/(1/(I1777*24)/3.6),"")</f>
        <v/>
      </c>
      <c r="O1777" s="2401"/>
      <c r="P1777" s="1754" t="str">
        <f>IFERROR(VLOOKUP(F1777,[1]Trainingsarten!$A$9:$N$84,12,FALSE),"")</f>
        <v/>
      </c>
      <c r="Q1777" s="1755" t="s">
        <v>14</v>
      </c>
      <c r="R1777" s="1943" t="str">
        <f>IFERROR(VLOOKUP(F1777,[1]Trainingsarten!$A$9:$N$84,14,FALSE),"")</f>
        <v/>
      </c>
      <c r="S1777" s="1756" t="str">
        <f>IFERROR(L1777/J1777,"")</f>
        <v/>
      </c>
      <c r="T1777" s="1744">
        <f>T1776+(K1777-T1776)/7</f>
        <v>0.63533454623627983</v>
      </c>
      <c r="U1777" s="1744">
        <f>U1776+(K1777-U1776)/42</f>
        <v>12.511201820001654</v>
      </c>
      <c r="V1777" s="1744">
        <f t="shared" si="200"/>
        <v>12.075129446628473</v>
      </c>
      <c r="W1777" s="1927">
        <f t="shared" si="222"/>
        <v>5.07812562995004E-2</v>
      </c>
    </row>
    <row r="1778" spans="2:23" ht="15" x14ac:dyDescent="0.2">
      <c r="B1778" s="1759" t="s">
        <v>19</v>
      </c>
      <c r="C1778" s="1944">
        <v>44866</v>
      </c>
      <c r="D1778" s="1876"/>
      <c r="E1778" s="2189"/>
      <c r="F1778" s="1879"/>
      <c r="G1778" s="1945"/>
      <c r="H1778" s="1946" t="str">
        <f>IFERROR(VLOOKUP(F1778,[1]Trainingsarten!$A$9:$K$84,10,FALSE),"")</f>
        <v/>
      </c>
      <c r="I1778" s="1947" t="str">
        <f t="shared" si="208"/>
        <v/>
      </c>
      <c r="J1778" s="1948"/>
      <c r="K1778" s="1949" t="str">
        <f>IFERROR(VLOOKUP(F1778,[1]Trainingsarten!$A$9:$K$84,11,FALSE),"0")</f>
        <v>0</v>
      </c>
      <c r="L1778" s="1950"/>
      <c r="M1778" s="1948"/>
      <c r="N1778" s="1816" t="str">
        <f>IFERROR((L1778/67)/(1/(I1778*24)/3.6),"")</f>
        <v/>
      </c>
      <c r="O1778" s="2402"/>
      <c r="P1778" s="1951" t="str">
        <f>IFERROR(VLOOKUP(F1778,[1]Trainingsarten!$A$9:$N$84,12,FALSE),"")</f>
        <v/>
      </c>
      <c r="Q1778" s="1952" t="s">
        <v>14</v>
      </c>
      <c r="R1778" s="1953" t="str">
        <f>IFERROR(VLOOKUP(F1778,[1]Trainingsarten!$A$9:$N$84,14,FALSE),"")</f>
        <v/>
      </c>
      <c r="S1778" s="1877" t="str">
        <f>IFERROR(L1778/J1778,"")</f>
        <v/>
      </c>
      <c r="T1778" s="1876">
        <f>T1777+(K1778-T1777)/7</f>
        <v>0.54457246820252558</v>
      </c>
      <c r="U1778" s="1876">
        <f>U1777+(K1778-U1777)/42</f>
        <v>12.213316062382567</v>
      </c>
      <c r="V1778" s="1876">
        <f t="shared" si="200"/>
        <v>11.875867273765374</v>
      </c>
      <c r="W1778" s="1954">
        <f t="shared" si="222"/>
        <v>4.4588420165414984E-2</v>
      </c>
    </row>
    <row r="1779" spans="2:23" ht="16" thickBot="1" x14ac:dyDescent="0.25">
      <c r="B1779" s="24">
        <f t="shared" ref="B1779" si="227">SUM(H1777:H1783)</f>
        <v>0</v>
      </c>
      <c r="C1779" s="1944">
        <v>44867</v>
      </c>
      <c r="D1779" s="1876"/>
      <c r="E1779" s="2189"/>
      <c r="F1779" s="1879"/>
      <c r="G1779" s="1945"/>
      <c r="H1779" s="1946" t="str">
        <f>IFERROR(VLOOKUP(F1779,[1]Trainingsarten!$A$9:$K$84,10,FALSE),"")</f>
        <v/>
      </c>
      <c r="I1779" s="1947" t="str">
        <f t="shared" si="208"/>
        <v/>
      </c>
      <c r="J1779" s="1948"/>
      <c r="K1779" s="1949" t="str">
        <f>IFERROR(VLOOKUP(F1779,[1]Trainingsarten!$A$9:$K$84,11,FALSE),"0")</f>
        <v>0</v>
      </c>
      <c r="L1779" s="1950"/>
      <c r="M1779" s="1948"/>
      <c r="N1779" s="1816" t="str">
        <f>IFERROR((L1779/67)/(1/(I1779*24)/3.6),"")</f>
        <v/>
      </c>
      <c r="O1779" s="2402"/>
      <c r="P1779" s="1951" t="str">
        <f>IFERROR(VLOOKUP(F1779,[1]Trainingsarten!$A$9:$N$84,12,FALSE),"")</f>
        <v/>
      </c>
      <c r="Q1779" s="1952" t="s">
        <v>14</v>
      </c>
      <c r="R1779" s="1953" t="str">
        <f>IFERROR(VLOOKUP(F1779,[1]Trainingsarten!$A$9:$N$84,14,FALSE),"")</f>
        <v/>
      </c>
      <c r="S1779" s="1877" t="str">
        <f>IFERROR(L1779/J1779,"")</f>
        <v/>
      </c>
      <c r="T1779" s="1876">
        <f>T1778+(K1779-T1778)/7</f>
        <v>0.46677640131645048</v>
      </c>
      <c r="U1779" s="1876">
        <f>U1778+(K1779-U1778)/42</f>
        <v>11.92252282280203</v>
      </c>
      <c r="V1779" s="1876">
        <f t="shared" si="200"/>
        <v>11.668743594180041</v>
      </c>
      <c r="W1779" s="1954">
        <f t="shared" si="222"/>
        <v>3.9150807950120471E-2</v>
      </c>
    </row>
    <row r="1780" spans="2:23" ht="15" x14ac:dyDescent="0.2">
      <c r="B1780" s="1955" t="s">
        <v>9</v>
      </c>
      <c r="C1780" s="1944">
        <v>44868</v>
      </c>
      <c r="D1780" s="1876"/>
      <c r="E1780" s="2189"/>
      <c r="F1780" s="1879"/>
      <c r="G1780" s="1945"/>
      <c r="H1780" s="1946" t="str">
        <f>IFERROR(VLOOKUP(F1780,[1]Trainingsarten!$A$9:$K$84,10,FALSE),"")</f>
        <v/>
      </c>
      <c r="I1780" s="1947" t="str">
        <f t="shared" si="208"/>
        <v/>
      </c>
      <c r="J1780" s="1948"/>
      <c r="K1780" s="1949" t="str">
        <f>IFERROR(VLOOKUP(F1780,[1]Trainingsarten!$A$9:$K$84,11,FALSE),"0")</f>
        <v>0</v>
      </c>
      <c r="L1780" s="1950"/>
      <c r="M1780" s="1948"/>
      <c r="N1780" s="1816" t="str">
        <f>IFERROR((L1780/67)/(1/(I1780*24)/3.6),"")</f>
        <v/>
      </c>
      <c r="O1780" s="2402"/>
      <c r="P1780" s="1951" t="str">
        <f>IFERROR(VLOOKUP(F1780,[1]Trainingsarten!$A$9:$N$84,12,FALSE),"")</f>
        <v/>
      </c>
      <c r="Q1780" s="1952" t="s">
        <v>14</v>
      </c>
      <c r="R1780" s="1953" t="str">
        <f>IFERROR(VLOOKUP(F1780,[1]Trainingsarten!$A$9:$N$84,14,FALSE),"")</f>
        <v/>
      </c>
      <c r="S1780" s="1877" t="str">
        <f>IFERROR(L1780/J1780,"")</f>
        <v/>
      </c>
      <c r="T1780" s="1876">
        <f>T1779+(K1780-T1779)/7</f>
        <v>0.40009405827124328</v>
      </c>
      <c r="U1780" s="1876">
        <f>U1779+(K1780-U1779)/42</f>
        <v>11.638653231782934</v>
      </c>
      <c r="V1780" s="1876">
        <f t="shared" si="200"/>
        <v>11.45574642148558</v>
      </c>
      <c r="W1780" s="1954">
        <f t="shared" si="222"/>
        <v>3.4376319175715535E-2</v>
      </c>
    </row>
    <row r="1781" spans="2:23" ht="16" thickBot="1" x14ac:dyDescent="0.25">
      <c r="B1781" s="1956">
        <f>SUM(K1777:K1783)</f>
        <v>0</v>
      </c>
      <c r="C1781" s="1944">
        <v>44869</v>
      </c>
      <c r="D1781" s="1876"/>
      <c r="E1781" s="2189"/>
      <c r="F1781" s="1879"/>
      <c r="G1781" s="1945"/>
      <c r="H1781" s="1946" t="str">
        <f>IFERROR(VLOOKUP(F1781,[1]Trainingsarten!$A$9:$K$84,10,FALSE),"")</f>
        <v/>
      </c>
      <c r="I1781" s="1947" t="str">
        <f t="shared" si="208"/>
        <v/>
      </c>
      <c r="J1781" s="1948"/>
      <c r="K1781" s="1949" t="str">
        <f>IFERROR(VLOOKUP(F1781,[1]Trainingsarten!$A$9:$K$84,11,FALSE),"0")</f>
        <v>0</v>
      </c>
      <c r="L1781" s="1950"/>
      <c r="M1781" s="1948"/>
      <c r="N1781" s="1816" t="str">
        <f>IFERROR((L1781/67)/(1/(I1781*24)/3.6),"")</f>
        <v/>
      </c>
      <c r="O1781" s="2402"/>
      <c r="P1781" s="1951" t="str">
        <f>IFERROR(VLOOKUP(F1781,[1]Trainingsarten!$A$9:$N$84,12,FALSE),"")</f>
        <v/>
      </c>
      <c r="Q1781" s="1952" t="s">
        <v>14</v>
      </c>
      <c r="R1781" s="1953" t="str">
        <f>IFERROR(VLOOKUP(F1781,[1]Trainingsarten!$A$9:$N$84,14,FALSE),"")</f>
        <v/>
      </c>
      <c r="S1781" s="1877" t="str">
        <f>IFERROR(L1781/J1781,"")</f>
        <v/>
      </c>
      <c r="T1781" s="1876">
        <f>T1780+(K1781-T1780)/7</f>
        <v>0.34293776423249422</v>
      </c>
      <c r="U1781" s="1876">
        <f>U1780+(K1781-U1780)/42</f>
        <v>11.361542440550007</v>
      </c>
      <c r="V1781" s="1876">
        <f t="shared" si="200"/>
        <v>11.238559173511691</v>
      </c>
      <c r="W1781" s="1954">
        <f t="shared" si="222"/>
        <v>3.0184085129896569E-2</v>
      </c>
    </row>
    <row r="1782" spans="2:23" ht="15" x14ac:dyDescent="0.2">
      <c r="B1782" s="1957" t="s">
        <v>20</v>
      </c>
      <c r="C1782" s="1978">
        <v>44870</v>
      </c>
      <c r="D1782" s="50"/>
      <c r="E1782" s="2101"/>
      <c r="F1782" s="1879"/>
      <c r="G1782" s="1979"/>
      <c r="H1782" s="1980" t="str">
        <f>IFERROR(VLOOKUP(F1782,[1]Trainingsarten!$A$9:$K$84,10,FALSE),"")</f>
        <v/>
      </c>
      <c r="I1782" s="1981" t="str">
        <f t="shared" si="208"/>
        <v/>
      </c>
      <c r="J1782" s="506"/>
      <c r="K1782" s="1982" t="str">
        <f>IFERROR(VLOOKUP(F1782,[1]Trainingsarten!$A$9:$K$84,11,FALSE),"0")</f>
        <v>0</v>
      </c>
      <c r="L1782" s="1983"/>
      <c r="M1782" s="506"/>
      <c r="N1782" s="59" t="str">
        <f>IFERROR((L1782/67)/(1/(I1782*24)/3.6),"")</f>
        <v/>
      </c>
      <c r="O1782" s="2405"/>
      <c r="P1782" s="319" t="str">
        <f>IFERROR(VLOOKUP(F1782,[1]Trainingsarten!$A$9:$N$84,12,FALSE),"")</f>
        <v/>
      </c>
      <c r="Q1782" s="61" t="s">
        <v>14</v>
      </c>
      <c r="R1782" s="1984" t="str">
        <f>IFERROR(VLOOKUP(F1782,[1]Trainingsarten!$A$9:$N$84,14,FALSE),"")</f>
        <v/>
      </c>
      <c r="S1782" s="1898" t="str">
        <f>IFERROR(L1782/J1782,"")</f>
        <v/>
      </c>
      <c r="T1782" s="50">
        <f>T1781+(K1782-T1781)/7</f>
        <v>0.29394665505642364</v>
      </c>
      <c r="U1782" s="50">
        <f>U1781+(K1782-U1781)/42</f>
        <v>11.091029525298817</v>
      </c>
      <c r="V1782" s="50">
        <f t="shared" si="200"/>
        <v>11.018604676317512</v>
      </c>
      <c r="W1782" s="322">
        <f t="shared" si="222"/>
        <v>2.6503099138445767E-2</v>
      </c>
    </row>
    <row r="1783" spans="2:23" ht="16" thickBot="1" x14ac:dyDescent="0.25">
      <c r="B1783" s="2018">
        <f t="shared" ref="B1783" si="228">AVERAGE(W1777:W1783)</f>
        <v>3.5550714533821921E-2</v>
      </c>
      <c r="C1783" s="1968">
        <v>44871</v>
      </c>
      <c r="D1783" s="1818"/>
      <c r="E1783" s="2180"/>
      <c r="F1783" s="1846"/>
      <c r="G1783" s="1969"/>
      <c r="H1783" s="1970" t="str">
        <f>IFERROR(VLOOKUP(F1783,[1]Trainingsarten!$A$9:$K$84,10,FALSE),"")</f>
        <v/>
      </c>
      <c r="I1783" s="1971" t="str">
        <f t="shared" si="208"/>
        <v/>
      </c>
      <c r="J1783" s="1862"/>
      <c r="K1783" s="1972" t="str">
        <f>IFERROR(VLOOKUP(F1783,[1]Trainingsarten!$A$9:$K$84,11,FALSE),"0")</f>
        <v>0</v>
      </c>
      <c r="L1783" s="1973"/>
      <c r="M1783" s="1862"/>
      <c r="N1783" s="1826" t="str">
        <f>IFERROR((L1783/67)/(1/(I1783*24)/3.6),"")</f>
        <v/>
      </c>
      <c r="O1783" s="2404"/>
      <c r="P1783" s="1974" t="str">
        <f>IFERROR(VLOOKUP(F1783,[1]Trainingsarten!$A$9:$N$84,12,FALSE),"")</f>
        <v/>
      </c>
      <c r="Q1783" s="1975" t="s">
        <v>14</v>
      </c>
      <c r="R1783" s="1976" t="str">
        <f>IFERROR(VLOOKUP(F1783,[1]Trainingsarten!$A$9:$N$84,14,FALSE),"")</f>
        <v/>
      </c>
      <c r="S1783" s="1827" t="str">
        <f>IFERROR(L1783/J1783,"")</f>
        <v/>
      </c>
      <c r="T1783" s="1818">
        <f>T1782+(K1783-T1782)/7</f>
        <v>0.25195427576264884</v>
      </c>
      <c r="U1783" s="1818">
        <f>U1782+(K1783-U1782)/42</f>
        <v>10.826957393744083</v>
      </c>
      <c r="V1783" s="1818">
        <f t="shared" si="200"/>
        <v>10.797082870242393</v>
      </c>
      <c r="W1783" s="1977">
        <f t="shared" si="222"/>
        <v>2.3271013877659699E-2</v>
      </c>
    </row>
    <row r="1784" spans="2:23" ht="16" thickBot="1" x14ac:dyDescent="0.25">
      <c r="B1784" s="1742">
        <f t="shared" ref="B1784" si="229">B1777+1</f>
        <v>45</v>
      </c>
      <c r="C1784" s="1935">
        <v>44872</v>
      </c>
      <c r="D1784" s="1744"/>
      <c r="E1784" s="2176"/>
      <c r="F1784" s="1985"/>
      <c r="G1784" s="1937"/>
      <c r="H1784" s="1938" t="str">
        <f>IFERROR(VLOOKUP(F1784,[1]Trainingsarten!$A$9:$K$84,10,FALSE),"")</f>
        <v/>
      </c>
      <c r="I1784" s="1939" t="str">
        <f t="shared" si="208"/>
        <v/>
      </c>
      <c r="J1784" s="1940"/>
      <c r="K1784" s="1941" t="str">
        <f>IFERROR(VLOOKUP(F1784,[1]Trainingsarten!$A$9:$K$84,11,FALSE),"0")</f>
        <v>0</v>
      </c>
      <c r="L1784" s="1942"/>
      <c r="M1784" s="1940"/>
      <c r="N1784" s="1753" t="str">
        <f>IFERROR((L1784/67)/(1/(I1784*24)/3.6),"")</f>
        <v/>
      </c>
      <c r="O1784" s="2401"/>
      <c r="P1784" s="1754" t="str">
        <f>IFERROR(VLOOKUP(F1784,[1]Trainingsarten!$A$9:$N$84,12,FALSE),"")</f>
        <v/>
      </c>
      <c r="Q1784" s="1755" t="s">
        <v>14</v>
      </c>
      <c r="R1784" s="1943" t="str">
        <f>IFERROR(VLOOKUP(F1784,[1]Trainingsarten!$A$9:$N$84,14,FALSE),"")</f>
        <v/>
      </c>
      <c r="S1784" s="1756" t="str">
        <f>IFERROR(L1784/J1784,"")</f>
        <v/>
      </c>
      <c r="T1784" s="1744">
        <f>T1783+(K1784-T1783)/7</f>
        <v>0.21596080779655613</v>
      </c>
      <c r="U1784" s="1744">
        <f>U1783+(K1784-U1783)/42</f>
        <v>10.569172693893034</v>
      </c>
      <c r="V1784" s="1744">
        <f t="shared" si="200"/>
        <v>10.575003117981433</v>
      </c>
      <c r="W1784" s="1927">
        <f t="shared" si="222"/>
        <v>2.043308535599388E-2</v>
      </c>
    </row>
    <row r="1785" spans="2:23" ht="15" x14ac:dyDescent="0.2">
      <c r="B1785" s="1759" t="s">
        <v>19</v>
      </c>
      <c r="C1785" s="1944">
        <v>44873</v>
      </c>
      <c r="D1785" s="1876">
        <v>135</v>
      </c>
      <c r="E1785" s="2189" t="s">
        <v>33</v>
      </c>
      <c r="F1785" s="1986" t="s">
        <v>316</v>
      </c>
      <c r="G1785" s="1945">
        <v>2.238425925925926E-2</v>
      </c>
      <c r="H1785" s="1946">
        <v>5.37</v>
      </c>
      <c r="I1785" s="1947">
        <f t="shared" si="208"/>
        <v>4.1683909235119667E-3</v>
      </c>
      <c r="J1785" s="1948">
        <v>143</v>
      </c>
      <c r="K1785" s="1949">
        <v>32</v>
      </c>
      <c r="L1785" s="1950">
        <v>205</v>
      </c>
      <c r="M1785" s="1948">
        <v>18</v>
      </c>
      <c r="N1785" s="1816">
        <f>IFERROR((L1785/67)/(1/(I1785*24)/3.6),"")</f>
        <v>1.1019483587648353</v>
      </c>
      <c r="O1785" s="2402" t="s">
        <v>327</v>
      </c>
      <c r="P1785" s="1951">
        <f>IFERROR(VLOOKUP(F1785,[1]Trainingsarten!$A$9:$N$84,12,FALSE),"")</f>
        <v>209</v>
      </c>
      <c r="Q1785" s="1952" t="s">
        <v>14</v>
      </c>
      <c r="R1785" s="1953">
        <f>IFERROR(VLOOKUP(F1785,[1]Trainingsarten!$A$9:$N$84,14,FALSE),"")</f>
        <v>228.8</v>
      </c>
      <c r="S1785" s="1877">
        <f>IFERROR(L1785/J1785,"")</f>
        <v>1.4335664335664335</v>
      </c>
      <c r="T1785" s="1876">
        <f>T1784+(K1785-T1784)/7</f>
        <v>4.7565378352541909</v>
      </c>
      <c r="U1785" s="1876">
        <f>U1784+(K1785-U1784)/42</f>
        <v>11.07943048689558</v>
      </c>
      <c r="V1785" s="1876">
        <f t="shared" si="200"/>
        <v>10.353211886096478</v>
      </c>
      <c r="W1785" s="1954">
        <f t="shared" si="222"/>
        <v>0.42931248504876507</v>
      </c>
    </row>
    <row r="1786" spans="2:23" ht="16" thickBot="1" x14ac:dyDescent="0.25">
      <c r="B1786" s="24">
        <f t="shared" ref="B1786" si="230">SUM(H1784:H1790)</f>
        <v>16.850000000000001</v>
      </c>
      <c r="C1786" s="1944">
        <v>44874</v>
      </c>
      <c r="D1786" s="1876"/>
      <c r="E1786" s="2189"/>
      <c r="F1786" s="1986"/>
      <c r="G1786" s="1945"/>
      <c r="H1786" s="1946" t="str">
        <f>IFERROR(VLOOKUP(F1786,[1]Trainingsarten!$A$9:$K$84,10,FALSE),"")</f>
        <v/>
      </c>
      <c r="I1786" s="1947" t="str">
        <f t="shared" si="208"/>
        <v/>
      </c>
      <c r="J1786" s="1948"/>
      <c r="K1786" s="1949" t="str">
        <f>IFERROR(VLOOKUP(F1786,[1]Trainingsarten!$A$9:$K$84,11,FALSE),"0")</f>
        <v>0</v>
      </c>
      <c r="L1786" s="1950"/>
      <c r="M1786" s="1948"/>
      <c r="N1786" s="1816" t="str">
        <f>IFERROR((L1786/67)/(1/(I1786*24)/3.6),"")</f>
        <v/>
      </c>
      <c r="O1786" s="2402"/>
      <c r="P1786" s="1951" t="str">
        <f>IFERROR(VLOOKUP(F1786,[1]Trainingsarten!$A$9:$N$84,12,FALSE),"")</f>
        <v/>
      </c>
      <c r="Q1786" s="1952" t="s">
        <v>14</v>
      </c>
      <c r="R1786" s="1953" t="str">
        <f>IFERROR(VLOOKUP(F1786,[1]Trainingsarten!$A$9:$N$84,14,FALSE),"")</f>
        <v/>
      </c>
      <c r="S1786" s="1877" t="str">
        <f>IFERROR(L1786/J1786,"")</f>
        <v/>
      </c>
      <c r="T1786" s="1876">
        <f>T1785+(K1786-T1785)/7</f>
        <v>4.0770324302178782</v>
      </c>
      <c r="U1786" s="1876">
        <f>U1785+(K1786-U1785)/42</f>
        <v>10.815634522921876</v>
      </c>
      <c r="V1786" s="1876">
        <f t="shared" ref="V1786:V1849" si="231">U1785-T1785</f>
        <v>6.3228926516413893</v>
      </c>
      <c r="W1786" s="1954">
        <f t="shared" si="222"/>
        <v>0.37695730394525717</v>
      </c>
    </row>
    <row r="1787" spans="2:23" ht="15" x14ac:dyDescent="0.2">
      <c r="B1787" s="1955" t="s">
        <v>9</v>
      </c>
      <c r="C1787" s="1944">
        <v>44875</v>
      </c>
      <c r="D1787" s="1876">
        <v>136</v>
      </c>
      <c r="E1787" s="2189" t="s">
        <v>33</v>
      </c>
      <c r="F1787" s="1986" t="s">
        <v>316</v>
      </c>
      <c r="G1787" s="1945">
        <v>2.4826388888888887E-2</v>
      </c>
      <c r="H1787" s="1946">
        <v>5.98</v>
      </c>
      <c r="I1787" s="1947">
        <f t="shared" si="208"/>
        <v>4.1515700483091781E-3</v>
      </c>
      <c r="J1787" s="1948">
        <v>141</v>
      </c>
      <c r="K1787" s="1949">
        <v>34</v>
      </c>
      <c r="L1787" s="1950">
        <v>202</v>
      </c>
      <c r="M1787" s="1948">
        <v>10</v>
      </c>
      <c r="N1787" s="1816">
        <f>IFERROR((L1787/67)/(1/(I1787*24)/3.6),"")</f>
        <v>1.0814406229720959</v>
      </c>
      <c r="O1787" s="2402" t="s">
        <v>327</v>
      </c>
      <c r="P1787" s="1951">
        <f>IFERROR(VLOOKUP(F1787,[1]Trainingsarten!$A$9:$N$84,12,FALSE),"")</f>
        <v>209</v>
      </c>
      <c r="Q1787" s="1952" t="s">
        <v>14</v>
      </c>
      <c r="R1787" s="1953">
        <f>IFERROR(VLOOKUP(F1787,[1]Trainingsarten!$A$9:$N$84,14,FALSE),"")</f>
        <v>228.8</v>
      </c>
      <c r="S1787" s="1877">
        <f>IFERROR(L1787/J1787,"")</f>
        <v>1.4326241134751774</v>
      </c>
      <c r="T1787" s="1876">
        <f>T1786+(K1787-T1786)/7</f>
        <v>8.3517420830438951</v>
      </c>
      <c r="U1787" s="1876">
        <f>U1786+(K1787-U1786)/42</f>
        <v>11.367643224757069</v>
      </c>
      <c r="V1787" s="1876">
        <f t="shared" si="231"/>
        <v>6.7386020927039976</v>
      </c>
      <c r="W1787" s="1954">
        <f t="shared" si="222"/>
        <v>0.73469424734011879</v>
      </c>
    </row>
    <row r="1788" spans="2:23" ht="16" thickBot="1" x14ac:dyDescent="0.25">
      <c r="B1788" s="1956">
        <f>SUM(K1784:K1790)</f>
        <v>99</v>
      </c>
      <c r="C1788" s="1944">
        <v>44876</v>
      </c>
      <c r="D1788" s="1876"/>
      <c r="E1788" s="2189"/>
      <c r="F1788" s="1986"/>
      <c r="G1788" s="1945"/>
      <c r="H1788" s="1946" t="str">
        <f>IFERROR(VLOOKUP(F1788,[1]Trainingsarten!$A$9:$K$84,10,FALSE),"")</f>
        <v/>
      </c>
      <c r="I1788" s="1947" t="str">
        <f t="shared" si="208"/>
        <v/>
      </c>
      <c r="J1788" s="1948"/>
      <c r="K1788" s="1949" t="str">
        <f>IFERROR(VLOOKUP(F1788,[1]Trainingsarten!$A$9:$K$84,11,FALSE),"0")</f>
        <v>0</v>
      </c>
      <c r="L1788" s="1950"/>
      <c r="M1788" s="1948"/>
      <c r="N1788" s="1816" t="str">
        <f>IFERROR((L1788/67)/(1/(I1788*24)/3.6),"")</f>
        <v/>
      </c>
      <c r="O1788" s="2402"/>
      <c r="P1788" s="1951" t="str">
        <f>IFERROR(VLOOKUP(F1788,[1]Trainingsarten!$A$9:$N$84,12,FALSE),"")</f>
        <v/>
      </c>
      <c r="Q1788" s="1952" t="s">
        <v>14</v>
      </c>
      <c r="R1788" s="1953" t="str">
        <f>IFERROR(VLOOKUP(F1788,[1]Trainingsarten!$A$9:$N$84,14,FALSE),"")</f>
        <v/>
      </c>
      <c r="S1788" s="1877" t="str">
        <f>IFERROR(L1788/J1788,"")</f>
        <v/>
      </c>
      <c r="T1788" s="1876">
        <f>T1787+(K1788-T1787)/7</f>
        <v>7.1586360711804815</v>
      </c>
      <c r="U1788" s="1876">
        <f>U1787+(K1788-U1787)/42</f>
        <v>11.096985052739043</v>
      </c>
      <c r="V1788" s="1876">
        <f t="shared" si="231"/>
        <v>3.015901141713174</v>
      </c>
      <c r="W1788" s="1954">
        <f t="shared" si="222"/>
        <v>0.64509738790839699</v>
      </c>
    </row>
    <row r="1789" spans="2:23" ht="15" x14ac:dyDescent="0.2">
      <c r="B1789" s="1957" t="s">
        <v>20</v>
      </c>
      <c r="C1789" s="1978">
        <v>44877</v>
      </c>
      <c r="D1789" s="50"/>
      <c r="E1789" s="2101"/>
      <c r="F1789" s="1986"/>
      <c r="G1789" s="1979"/>
      <c r="H1789" s="1980" t="str">
        <f>IFERROR(VLOOKUP(F1789,[1]Trainingsarten!$A$9:$K$84,10,FALSE),"")</f>
        <v/>
      </c>
      <c r="I1789" s="1981" t="str">
        <f t="shared" si="208"/>
        <v/>
      </c>
      <c r="J1789" s="506"/>
      <c r="K1789" s="1982" t="str">
        <f>IFERROR(VLOOKUP(F1789,[1]Trainingsarten!$A$9:$K$84,11,FALSE),"0")</f>
        <v>0</v>
      </c>
      <c r="L1789" s="1983"/>
      <c r="M1789" s="506"/>
      <c r="N1789" s="59" t="str">
        <f>IFERROR((L1789/67)/(1/(I1789*24)/3.6),"")</f>
        <v/>
      </c>
      <c r="O1789" s="2405"/>
      <c r="P1789" s="319" t="str">
        <f>IFERROR(VLOOKUP(F1789,[1]Trainingsarten!$A$9:$N$84,12,FALSE),"")</f>
        <v/>
      </c>
      <c r="Q1789" s="61" t="s">
        <v>14</v>
      </c>
      <c r="R1789" s="1984" t="str">
        <f>IFERROR(VLOOKUP(F1789,[1]Trainingsarten!$A$9:$N$84,14,FALSE),"")</f>
        <v/>
      </c>
      <c r="S1789" s="1898" t="str">
        <f>IFERROR(L1789/J1789,"")</f>
        <v/>
      </c>
      <c r="T1789" s="50">
        <f>T1788+(K1789-T1788)/7</f>
        <v>6.1359737752975558</v>
      </c>
      <c r="U1789" s="50">
        <f>U1788+(K1789-U1788)/42</f>
        <v>10.832771122911923</v>
      </c>
      <c r="V1789" s="50">
        <f t="shared" si="231"/>
        <v>3.9383489815585619</v>
      </c>
      <c r="W1789" s="322">
        <f t="shared" si="222"/>
        <v>0.56642697474883641</v>
      </c>
    </row>
    <row r="1790" spans="2:23" ht="16" thickBot="1" x14ac:dyDescent="0.25">
      <c r="B1790" s="2018">
        <f t="shared" ref="B1790" si="232">AVERAGE(W1784:W1790)</f>
        <v>0.52154912255472552</v>
      </c>
      <c r="C1790" s="1968">
        <v>44878</v>
      </c>
      <c r="D1790" s="1818">
        <v>137</v>
      </c>
      <c r="E1790" s="2180" t="s">
        <v>33</v>
      </c>
      <c r="F1790" s="1902" t="s">
        <v>316</v>
      </c>
      <c r="G1790" s="1969">
        <v>2.1990740740740741E-2</v>
      </c>
      <c r="H1790" s="1970">
        <v>5.5</v>
      </c>
      <c r="I1790" s="1971">
        <f t="shared" si="208"/>
        <v>3.9983164983164983E-3</v>
      </c>
      <c r="J1790" s="1862">
        <v>145</v>
      </c>
      <c r="K1790" s="1972">
        <v>33</v>
      </c>
      <c r="L1790" s="1973">
        <v>213</v>
      </c>
      <c r="M1790" s="1862">
        <v>17</v>
      </c>
      <c r="N1790" s="1826">
        <f>IFERROR((L1790/67)/(1/(I1790*24)/3.6),"")</f>
        <v>1.0982360922659431</v>
      </c>
      <c r="O1790" s="2404" t="s">
        <v>327</v>
      </c>
      <c r="P1790" s="1974">
        <f>IFERROR(VLOOKUP(F1790,[1]Trainingsarten!$A$9:$N$84,12,FALSE),"")</f>
        <v>209</v>
      </c>
      <c r="Q1790" s="1975" t="s">
        <v>14</v>
      </c>
      <c r="R1790" s="1976">
        <f>IFERROR(VLOOKUP(F1790,[1]Trainingsarten!$A$9:$N$84,14,FALSE),"")</f>
        <v>228.8</v>
      </c>
      <c r="S1790" s="1827">
        <f>IFERROR(L1790/J1790,"")</f>
        <v>1.4689655172413794</v>
      </c>
      <c r="T1790" s="1818">
        <f>T1789+(K1790-T1789)/7</f>
        <v>9.9736918073979055</v>
      </c>
      <c r="U1790" s="1818">
        <f>U1789+(K1790-U1789)/42</f>
        <v>11.360562286652115</v>
      </c>
      <c r="V1790" s="1818">
        <f t="shared" si="231"/>
        <v>4.6967973476143676</v>
      </c>
      <c r="W1790" s="1977">
        <f t="shared" si="222"/>
        <v>0.87792237353571068</v>
      </c>
    </row>
    <row r="1791" spans="2:23" ht="16" thickBot="1" x14ac:dyDescent="0.25">
      <c r="B1791" s="1742">
        <f t="shared" ref="B1791" si="233">B1784+1</f>
        <v>46</v>
      </c>
      <c r="C1791" s="1935">
        <v>44879</v>
      </c>
      <c r="D1791" s="1744"/>
      <c r="E1791" s="2176"/>
      <c r="F1791" s="1988"/>
      <c r="G1791" s="1937"/>
      <c r="H1791" s="1938" t="str">
        <f>IFERROR(VLOOKUP(F1791,[1]Trainingsarten!$A$9:$K$84,10,FALSE),"")</f>
        <v/>
      </c>
      <c r="I1791" s="1939" t="str">
        <f t="shared" si="208"/>
        <v/>
      </c>
      <c r="J1791" s="1940"/>
      <c r="K1791" s="1941" t="str">
        <f>IFERROR(VLOOKUP(F1791,[1]Trainingsarten!$A$9:$K$84,11,FALSE),"0")</f>
        <v>0</v>
      </c>
      <c r="L1791" s="1942"/>
      <c r="M1791" s="1940"/>
      <c r="N1791" s="1753" t="str">
        <f>IFERROR((L1791/67)/(1/(I1791*24)/3.6),"")</f>
        <v/>
      </c>
      <c r="O1791" s="2401"/>
      <c r="P1791" s="1754" t="str">
        <f>IFERROR(VLOOKUP(F1791,[1]Trainingsarten!$A$9:$N$84,12,FALSE),"")</f>
        <v/>
      </c>
      <c r="Q1791" s="1755" t="s">
        <v>14</v>
      </c>
      <c r="R1791" s="1943" t="str">
        <f>IFERROR(VLOOKUP(F1791,[1]Trainingsarten!$A$9:$N$84,14,FALSE),"")</f>
        <v/>
      </c>
      <c r="S1791" s="1756" t="str">
        <f>IFERROR(L1791/J1791,"")</f>
        <v/>
      </c>
      <c r="T1791" s="1744">
        <f>T1790+(K1791-T1790)/7</f>
        <v>8.5488786920553483</v>
      </c>
      <c r="U1791" s="1744">
        <f>U1790+(K1791-U1790)/42</f>
        <v>11.090072708398493</v>
      </c>
      <c r="V1791" s="1744">
        <f t="shared" si="231"/>
        <v>1.3868704792542097</v>
      </c>
      <c r="W1791" s="1927">
        <f t="shared" si="222"/>
        <v>0.77085866944598991</v>
      </c>
    </row>
    <row r="1792" spans="2:23" ht="15" x14ac:dyDescent="0.2">
      <c r="B1792" s="1759" t="s">
        <v>19</v>
      </c>
      <c r="C1792" s="1944">
        <v>44880</v>
      </c>
      <c r="D1792" s="1876"/>
      <c r="E1792" s="2189"/>
      <c r="F1792" s="1986"/>
      <c r="G1792" s="1945"/>
      <c r="H1792" s="1946" t="str">
        <f>IFERROR(VLOOKUP(F1792,[1]Trainingsarten!$A$9:$K$84,10,FALSE),"")</f>
        <v/>
      </c>
      <c r="I1792" s="1947" t="str">
        <f t="shared" si="208"/>
        <v/>
      </c>
      <c r="J1792" s="1948"/>
      <c r="K1792" s="1949" t="str">
        <f>IFERROR(VLOOKUP(F1792,[1]Trainingsarten!$A$9:$K$84,11,FALSE),"0")</f>
        <v>0</v>
      </c>
      <c r="L1792" s="1950"/>
      <c r="M1792" s="1948"/>
      <c r="N1792" s="1816" t="str">
        <f>IFERROR((L1792/67)/(1/(I1792*24)/3.6),"")</f>
        <v/>
      </c>
      <c r="O1792" s="2402"/>
      <c r="P1792" s="1951" t="str">
        <f>IFERROR(VLOOKUP(F1792,[1]Trainingsarten!$A$9:$N$84,12,FALSE),"")</f>
        <v/>
      </c>
      <c r="Q1792" s="1952" t="s">
        <v>14</v>
      </c>
      <c r="R1792" s="1953" t="str">
        <f>IFERROR(VLOOKUP(F1792,[1]Trainingsarten!$A$9:$N$84,14,FALSE),"")</f>
        <v/>
      </c>
      <c r="S1792" s="1877" t="str">
        <f>IFERROR(L1792/J1792,"")</f>
        <v/>
      </c>
      <c r="T1792" s="1876">
        <f>T1791+(K1792-T1791)/7</f>
        <v>7.3276103074760126</v>
      </c>
      <c r="U1792" s="1876">
        <f>U1791+(K1792-U1791)/42</f>
        <v>10.82602335819853</v>
      </c>
      <c r="V1792" s="1876">
        <f t="shared" si="231"/>
        <v>2.5411940163431446</v>
      </c>
      <c r="W1792" s="1954">
        <f t="shared" si="222"/>
        <v>0.6768515146355033</v>
      </c>
    </row>
    <row r="1793" spans="2:23" ht="16" thickBot="1" x14ac:dyDescent="0.25">
      <c r="B1793" s="24">
        <f t="shared" ref="B1793" si="234">SUM(H1791:H1797)</f>
        <v>19.82</v>
      </c>
      <c r="C1793" s="1944">
        <v>44881</v>
      </c>
      <c r="D1793" s="1876">
        <v>138</v>
      </c>
      <c r="E1793" s="2189" t="s">
        <v>33</v>
      </c>
      <c r="F1793" s="1986" t="s">
        <v>315</v>
      </c>
      <c r="G1793" s="1945">
        <v>2.4999999999999998E-2</v>
      </c>
      <c r="H1793" s="1946">
        <v>6.23</v>
      </c>
      <c r="I1793" s="1947">
        <f t="shared" si="208"/>
        <v>4.0128410914927765E-3</v>
      </c>
      <c r="J1793" s="1948">
        <v>145</v>
      </c>
      <c r="K1793" s="1949">
        <v>37</v>
      </c>
      <c r="L1793" s="1950">
        <v>212</v>
      </c>
      <c r="M1793" s="1948">
        <v>22</v>
      </c>
      <c r="N1793" s="1816">
        <f>IFERROR((L1793/67)/(1/(I1793*24)/3.6),"")</f>
        <v>1.0970508612635057</v>
      </c>
      <c r="O1793" s="2402" t="s">
        <v>327</v>
      </c>
      <c r="P1793" s="1951">
        <f>IFERROR(VLOOKUP(F1793,[1]Trainingsarten!$A$9:$N$84,12,FALSE),"")</f>
        <v>209</v>
      </c>
      <c r="Q1793" s="1952" t="s">
        <v>14</v>
      </c>
      <c r="R1793" s="1953">
        <f>IFERROR(VLOOKUP(F1793,[1]Trainingsarten!$A$9:$N$84,14,FALSE),"")</f>
        <v>228.8</v>
      </c>
      <c r="S1793" s="1877">
        <f>IFERROR(L1793/J1793,"")</f>
        <v>1.4620689655172414</v>
      </c>
      <c r="T1793" s="1876">
        <f>T1792+(K1793-T1792)/7</f>
        <v>11.566523120693724</v>
      </c>
      <c r="U1793" s="1876">
        <f>U1792+(K1793-U1792)/42</f>
        <v>11.449213278241421</v>
      </c>
      <c r="V1793" s="1876">
        <f t="shared" si="231"/>
        <v>3.4984130507225171</v>
      </c>
      <c r="W1793" s="1954">
        <f t="shared" si="222"/>
        <v>1.0102461050904907</v>
      </c>
    </row>
    <row r="1794" spans="2:23" ht="15" x14ac:dyDescent="0.2">
      <c r="B1794" s="1955" t="s">
        <v>9</v>
      </c>
      <c r="C1794" s="1944">
        <v>44882</v>
      </c>
      <c r="D1794" s="1876"/>
      <c r="E1794" s="2189"/>
      <c r="F1794" s="1986"/>
      <c r="G1794" s="1945"/>
      <c r="H1794" s="1946" t="str">
        <f>IFERROR(VLOOKUP(F1794,[1]Trainingsarten!$A$9:$K$84,10,FALSE),"")</f>
        <v/>
      </c>
      <c r="I1794" s="1947" t="str">
        <f t="shared" si="208"/>
        <v/>
      </c>
      <c r="J1794" s="1948"/>
      <c r="K1794" s="1949" t="str">
        <f>IFERROR(VLOOKUP(F1794,[1]Trainingsarten!$A$9:$K$84,11,FALSE),"0")</f>
        <v>0</v>
      </c>
      <c r="L1794" s="1950"/>
      <c r="M1794" s="1948"/>
      <c r="N1794" s="1816" t="str">
        <f>IFERROR((L1794/67)/(1/(I1794*24)/3.6),"")</f>
        <v/>
      </c>
      <c r="O1794" s="2402"/>
      <c r="P1794" s="1951" t="str">
        <f>IFERROR(VLOOKUP(F1794,[1]Trainingsarten!$A$9:$N$84,12,FALSE),"")</f>
        <v/>
      </c>
      <c r="Q1794" s="1952" t="s">
        <v>14</v>
      </c>
      <c r="R1794" s="1953" t="str">
        <f>IFERROR(VLOOKUP(F1794,[1]Trainingsarten!$A$9:$N$84,14,FALSE),"")</f>
        <v/>
      </c>
      <c r="S1794" s="1877" t="str">
        <f>IFERROR(L1794/J1794,"")</f>
        <v/>
      </c>
      <c r="T1794" s="1876">
        <f>T1793+(K1794-T1793)/7</f>
        <v>9.914162674880334</v>
      </c>
      <c r="U1794" s="1876">
        <f>U1793+(K1794-U1793)/42</f>
        <v>11.176612962092817</v>
      </c>
      <c r="V1794" s="1876">
        <f t="shared" si="231"/>
        <v>-0.11730984245230225</v>
      </c>
      <c r="W1794" s="1954">
        <f t="shared" si="222"/>
        <v>0.88704536056726002</v>
      </c>
    </row>
    <row r="1795" spans="2:23" ht="16" thickBot="1" x14ac:dyDescent="0.25">
      <c r="B1795" s="1956">
        <f>SUM(K1791:K1797)</f>
        <v>121</v>
      </c>
      <c r="C1795" s="1944">
        <v>44883</v>
      </c>
      <c r="D1795" s="1876">
        <v>139</v>
      </c>
      <c r="E1795" s="2189" t="s">
        <v>33</v>
      </c>
      <c r="F1795" s="1986" t="s">
        <v>315</v>
      </c>
      <c r="G1795" s="1945">
        <v>2.6122685185185183E-2</v>
      </c>
      <c r="H1795" s="1946">
        <v>6.67</v>
      </c>
      <c r="I1795" s="1947">
        <f t="shared" si="208"/>
        <v>3.9164445555000277E-3</v>
      </c>
      <c r="J1795" s="1948">
        <v>143</v>
      </c>
      <c r="K1795" s="1949">
        <v>41</v>
      </c>
      <c r="L1795" s="1950">
        <v>217</v>
      </c>
      <c r="M1795" s="1948">
        <v>18</v>
      </c>
      <c r="N1795" s="1816">
        <f>IFERROR((L1795/67)/(1/(I1795*24)/3.6),"")</f>
        <v>1.0959497863008794</v>
      </c>
      <c r="O1795" s="2402" t="s">
        <v>327</v>
      </c>
      <c r="P1795" s="1951">
        <f>IFERROR(VLOOKUP(F1795,[1]Trainingsarten!$A$9:$N$84,12,FALSE),"")</f>
        <v>209</v>
      </c>
      <c r="Q1795" s="1952" t="s">
        <v>14</v>
      </c>
      <c r="R1795" s="1953">
        <f>IFERROR(VLOOKUP(F1795,[1]Trainingsarten!$A$9:$N$84,14,FALSE),"")</f>
        <v>228.8</v>
      </c>
      <c r="S1795" s="1877">
        <f>IFERROR(L1795/J1795,"")</f>
        <v>1.5174825174825175</v>
      </c>
      <c r="T1795" s="1876">
        <f>T1794+(K1795-T1794)/7</f>
        <v>14.354996578468857</v>
      </c>
      <c r="U1795" s="1876">
        <f>U1794+(K1795-U1794)/42</f>
        <v>11.886693605852511</v>
      </c>
      <c r="V1795" s="1876">
        <f t="shared" si="231"/>
        <v>1.2624502872124825</v>
      </c>
      <c r="W1795" s="1954">
        <f t="shared" si="222"/>
        <v>1.2076526117743169</v>
      </c>
    </row>
    <row r="1796" spans="2:23" ht="15" x14ac:dyDescent="0.2">
      <c r="B1796" s="1957" t="s">
        <v>20</v>
      </c>
      <c r="C1796" s="1978">
        <v>44884</v>
      </c>
      <c r="D1796" s="50"/>
      <c r="E1796" s="2101"/>
      <c r="F1796" s="1986"/>
      <c r="G1796" s="1979"/>
      <c r="H1796" s="1980" t="str">
        <f>IFERROR(VLOOKUP(F1796,[1]Trainingsarten!$A$9:$K$84,10,FALSE),"")</f>
        <v/>
      </c>
      <c r="I1796" s="1981" t="str">
        <f t="shared" si="208"/>
        <v/>
      </c>
      <c r="J1796" s="506"/>
      <c r="K1796" s="1982" t="str">
        <f>IFERROR(VLOOKUP(F1796,[1]Trainingsarten!$A$9:$K$84,11,FALSE),"0")</f>
        <v>0</v>
      </c>
      <c r="L1796" s="1983"/>
      <c r="M1796" s="506"/>
      <c r="N1796" s="59" t="str">
        <f>IFERROR((L1796/67)/(1/(I1796*24)/3.6),"")</f>
        <v/>
      </c>
      <c r="O1796" s="2405"/>
      <c r="P1796" s="319" t="str">
        <f>IFERROR(VLOOKUP(F1796,[1]Trainingsarten!$A$9:$N$84,12,FALSE),"")</f>
        <v/>
      </c>
      <c r="Q1796" s="61" t="s">
        <v>14</v>
      </c>
      <c r="R1796" s="1984" t="str">
        <f>IFERROR(VLOOKUP(F1796,[1]Trainingsarten!$A$9:$N$84,14,FALSE),"")</f>
        <v/>
      </c>
      <c r="S1796" s="1898" t="str">
        <f>IFERROR(L1796/J1796,"")</f>
        <v/>
      </c>
      <c r="T1796" s="50">
        <f>T1795+(K1796-T1795)/7</f>
        <v>12.304282781544735</v>
      </c>
      <c r="U1796" s="50">
        <f>U1795+(K1796-U1795)/42</f>
        <v>11.603677091427452</v>
      </c>
      <c r="V1796" s="50">
        <f t="shared" si="231"/>
        <v>-2.4683029726163461</v>
      </c>
      <c r="W1796" s="322">
        <f t="shared" si="222"/>
        <v>1.0603779030213514</v>
      </c>
    </row>
    <row r="1797" spans="2:23" ht="16" thickBot="1" x14ac:dyDescent="0.25">
      <c r="B1797" s="2018">
        <f t="shared" ref="B1797" si="235">AVERAGE(W1791:W1797)</f>
        <v>0.99489530809998439</v>
      </c>
      <c r="C1797" s="1968">
        <v>44885</v>
      </c>
      <c r="D1797" s="1818">
        <v>140</v>
      </c>
      <c r="E1797" s="2180" t="s">
        <v>33</v>
      </c>
      <c r="F1797" s="1846" t="s">
        <v>315</v>
      </c>
      <c r="G1797" s="1969">
        <v>2.6932870370370371E-2</v>
      </c>
      <c r="H1797" s="1970">
        <v>6.92</v>
      </c>
      <c r="I1797" s="1971">
        <f t="shared" si="208"/>
        <v>3.8920332905159494E-3</v>
      </c>
      <c r="J1797" s="1862">
        <v>138</v>
      </c>
      <c r="K1797" s="1972">
        <v>43</v>
      </c>
      <c r="L1797" s="1973">
        <v>217</v>
      </c>
      <c r="M1797" s="1862">
        <v>24</v>
      </c>
      <c r="N1797" s="1826">
        <f>IFERROR((L1797/67)/(1/(I1797*24)/3.6),"")</f>
        <v>1.0891187127944093</v>
      </c>
      <c r="O1797" s="2404" t="s">
        <v>327</v>
      </c>
      <c r="P1797" s="1974">
        <f>IFERROR(VLOOKUP(F1797,[1]Trainingsarten!$A$9:$N$84,12,FALSE),"")</f>
        <v>209</v>
      </c>
      <c r="Q1797" s="1975" t="s">
        <v>14</v>
      </c>
      <c r="R1797" s="1976">
        <f>IFERROR(VLOOKUP(F1797,[1]Trainingsarten!$A$9:$N$84,14,FALSE),"")</f>
        <v>228.8</v>
      </c>
      <c r="S1797" s="1827">
        <f>IFERROR(L1797/J1797,"")</f>
        <v>1.5724637681159421</v>
      </c>
      <c r="T1797" s="1818">
        <f>T1796+(K1797-T1796)/7</f>
        <v>16.689385241324061</v>
      </c>
      <c r="U1797" s="1818">
        <f>U1796+(K1797-U1796)/42</f>
        <v>12.351208589250607</v>
      </c>
      <c r="V1797" s="1818">
        <f t="shared" si="231"/>
        <v>-0.70060569011728369</v>
      </c>
      <c r="W1797" s="1977">
        <f t="shared" si="222"/>
        <v>1.3512349921649787</v>
      </c>
    </row>
    <row r="1798" spans="2:23" ht="16" thickBot="1" x14ac:dyDescent="0.25">
      <c r="B1798" s="1742">
        <f t="shared" ref="B1798" si="236">B1791+1</f>
        <v>47</v>
      </c>
      <c r="C1798" s="1935">
        <v>44886</v>
      </c>
      <c r="D1798" s="1744"/>
      <c r="E1798" s="2176"/>
      <c r="F1798" s="1936"/>
      <c r="G1798" s="1937"/>
      <c r="H1798" s="1938" t="str">
        <f>IFERROR(VLOOKUP(F1798,[1]Trainingsarten!$A$9:$K$84,10,FALSE),"")</f>
        <v/>
      </c>
      <c r="I1798" s="1939" t="str">
        <f t="shared" si="208"/>
        <v/>
      </c>
      <c r="J1798" s="1940"/>
      <c r="K1798" s="1941" t="str">
        <f>IFERROR(VLOOKUP(F1798,[1]Trainingsarten!$A$9:$K$84,11,FALSE),"0")</f>
        <v>0</v>
      </c>
      <c r="L1798" s="1942"/>
      <c r="M1798" s="1940"/>
      <c r="N1798" s="1753" t="str">
        <f>IFERROR((L1798/67)/(1/(I1798*24)/3.6),"")</f>
        <v/>
      </c>
      <c r="O1798" s="2401"/>
      <c r="P1798" s="1754" t="str">
        <f>IFERROR(VLOOKUP(F1798,[1]Trainingsarten!$A$9:$N$84,12,FALSE),"")</f>
        <v/>
      </c>
      <c r="Q1798" s="1755" t="s">
        <v>14</v>
      </c>
      <c r="R1798" s="1943" t="str">
        <f>IFERROR(VLOOKUP(F1798,[1]Trainingsarten!$A$9:$N$84,14,FALSE),"")</f>
        <v/>
      </c>
      <c r="S1798" s="1756" t="str">
        <f>IFERROR(L1798/J1798,"")</f>
        <v/>
      </c>
      <c r="T1798" s="1744">
        <f>T1797+(K1798-T1797)/7</f>
        <v>14.305187349706337</v>
      </c>
      <c r="U1798" s="1744">
        <f>U1797+(K1798-U1797)/42</f>
        <v>12.05713219426845</v>
      </c>
      <c r="V1798" s="1744">
        <f t="shared" si="231"/>
        <v>-4.3381766520734537</v>
      </c>
      <c r="W1798" s="1927">
        <f t="shared" si="222"/>
        <v>1.186450237022908</v>
      </c>
    </row>
    <row r="1799" spans="2:23" ht="15" x14ac:dyDescent="0.2">
      <c r="B1799" s="1759" t="s">
        <v>19</v>
      </c>
      <c r="C1799" s="1944">
        <v>44887</v>
      </c>
      <c r="D1799" s="1876">
        <v>141</v>
      </c>
      <c r="E1799" s="2189" t="s">
        <v>33</v>
      </c>
      <c r="F1799" s="1879" t="s">
        <v>315</v>
      </c>
      <c r="G1799" s="1945">
        <v>2.8020833333333332E-2</v>
      </c>
      <c r="H1799" s="1946">
        <v>7.27</v>
      </c>
      <c r="I1799" s="1947">
        <f t="shared" si="208"/>
        <v>3.8543099495644199E-3</v>
      </c>
      <c r="J1799" s="1948">
        <v>144</v>
      </c>
      <c r="K1799" s="1949">
        <v>50</v>
      </c>
      <c r="L1799" s="1950">
        <v>217</v>
      </c>
      <c r="M1799" s="1948">
        <v>14</v>
      </c>
      <c r="N1799" s="1816">
        <f>IFERROR((L1799/67)/(1/(I1799*24)/3.6),"")</f>
        <v>1.0785624833193044</v>
      </c>
      <c r="O1799" s="2402" t="s">
        <v>322</v>
      </c>
      <c r="P1799" s="1951">
        <f>IFERROR(VLOOKUP(F1799,[1]Trainingsarten!$A$9:$N$84,12,FALSE),"")</f>
        <v>209</v>
      </c>
      <c r="Q1799" s="1952" t="s">
        <v>14</v>
      </c>
      <c r="R1799" s="1953">
        <f>IFERROR(VLOOKUP(F1799,[1]Trainingsarten!$A$9:$N$84,14,FALSE),"")</f>
        <v>228.8</v>
      </c>
      <c r="S1799" s="1877">
        <f>IFERROR(L1799/J1799,"")</f>
        <v>1.5069444444444444</v>
      </c>
      <c r="T1799" s="1876">
        <f>T1798+(K1799-T1798)/7</f>
        <v>19.404446299748287</v>
      </c>
      <c r="U1799" s="1876">
        <f>U1798+(K1799-U1798)/42</f>
        <v>12.960533808690629</v>
      </c>
      <c r="V1799" s="1876">
        <f t="shared" si="231"/>
        <v>-2.2480551554378874</v>
      </c>
      <c r="W1799" s="1954">
        <f t="shared" si="222"/>
        <v>1.4971949910532791</v>
      </c>
    </row>
    <row r="1800" spans="2:23" ht="16" thickBot="1" x14ac:dyDescent="0.25">
      <c r="B1800" s="24">
        <f t="shared" ref="B1800" si="237">SUM(H1798:H1804)</f>
        <v>22.869999999999997</v>
      </c>
      <c r="C1800" s="1944">
        <v>44888</v>
      </c>
      <c r="D1800" s="1876"/>
      <c r="E1800" s="2189"/>
      <c r="F1800" s="1879"/>
      <c r="G1800" s="1945"/>
      <c r="H1800" s="1946" t="str">
        <f>IFERROR(VLOOKUP(F1800,[1]Trainingsarten!$A$9:$K$84,10,FALSE),"")</f>
        <v/>
      </c>
      <c r="I1800" s="1947" t="str">
        <f t="shared" si="208"/>
        <v/>
      </c>
      <c r="J1800" s="1948"/>
      <c r="K1800" s="1949" t="str">
        <f>IFERROR(VLOOKUP(F1800,[1]Trainingsarten!$A$9:$K$84,11,FALSE),"0")</f>
        <v>0</v>
      </c>
      <c r="L1800" s="1950"/>
      <c r="M1800" s="1948"/>
      <c r="N1800" s="1816" t="str">
        <f>IFERROR((L1800/67)/(1/(I1800*24)/3.6),"")</f>
        <v/>
      </c>
      <c r="O1800" s="2402"/>
      <c r="P1800" s="1951" t="str">
        <f>IFERROR(VLOOKUP(F1800,[1]Trainingsarten!$A$9:$N$84,12,FALSE),"")</f>
        <v/>
      </c>
      <c r="Q1800" s="1952" t="s">
        <v>14</v>
      </c>
      <c r="R1800" s="1953" t="str">
        <f>IFERROR(VLOOKUP(F1800,[1]Trainingsarten!$A$9:$N$84,14,FALSE),"")</f>
        <v/>
      </c>
      <c r="S1800" s="1877" t="str">
        <f>IFERROR(L1800/J1800,"")</f>
        <v/>
      </c>
      <c r="T1800" s="1876">
        <f>T1799+(K1800-T1799)/7</f>
        <v>16.632382542641388</v>
      </c>
      <c r="U1800" s="1876">
        <f>U1799+(K1800-U1799)/42</f>
        <v>12.651949670388472</v>
      </c>
      <c r="V1800" s="1876">
        <f t="shared" si="231"/>
        <v>-6.4439124910576577</v>
      </c>
      <c r="W1800" s="1954">
        <f t="shared" si="222"/>
        <v>1.3146102360467815</v>
      </c>
    </row>
    <row r="1801" spans="2:23" ht="15" x14ac:dyDescent="0.2">
      <c r="B1801" s="1955" t="s">
        <v>9</v>
      </c>
      <c r="C1801" s="1944">
        <v>44889</v>
      </c>
      <c r="D1801" s="1876">
        <v>142</v>
      </c>
      <c r="E1801" s="2189" t="s">
        <v>33</v>
      </c>
      <c r="F1801" s="1879" t="s">
        <v>315</v>
      </c>
      <c r="G1801" s="1945">
        <v>2.7534722222222221E-2</v>
      </c>
      <c r="H1801" s="1946">
        <v>7.17</v>
      </c>
      <c r="I1801" s="1947">
        <f t="shared" si="208"/>
        <v>3.8402680923601425E-3</v>
      </c>
      <c r="J1801" s="1948">
        <v>143</v>
      </c>
      <c r="K1801" s="1949">
        <v>51</v>
      </c>
      <c r="L1801" s="1950">
        <v>220</v>
      </c>
      <c r="M1801" s="1948">
        <v>13</v>
      </c>
      <c r="N1801" s="1816">
        <f>IFERROR((L1801/67)/(1/(I1801*24)/3.6),"")</f>
        <v>1.0894897895459938</v>
      </c>
      <c r="O1801" s="2402" t="s">
        <v>327</v>
      </c>
      <c r="P1801" s="1951">
        <f>IFERROR(VLOOKUP(F1801,[1]Trainingsarten!$A$9:$N$84,12,FALSE),"")</f>
        <v>209</v>
      </c>
      <c r="Q1801" s="1952" t="s">
        <v>14</v>
      </c>
      <c r="R1801" s="1953">
        <f>IFERROR(VLOOKUP(F1801,[1]Trainingsarten!$A$9:$N$84,14,FALSE),"")</f>
        <v>228.8</v>
      </c>
      <c r="S1801" s="1877">
        <f>IFERROR(L1801/J1801,"")</f>
        <v>1.5384615384615385</v>
      </c>
      <c r="T1801" s="1876">
        <f>T1800+(K1801-T1800)/7</f>
        <v>21.542042179406906</v>
      </c>
      <c r="U1801" s="1876">
        <f>U1800+(K1801-U1800)/42</f>
        <v>13.564998487760175</v>
      </c>
      <c r="V1801" s="1876">
        <f t="shared" si="231"/>
        <v>-3.9804328722529156</v>
      </c>
      <c r="W1801" s="1954">
        <f t="shared" si="222"/>
        <v>1.5880607873892867</v>
      </c>
    </row>
    <row r="1802" spans="2:23" ht="16" thickBot="1" x14ac:dyDescent="0.25">
      <c r="B1802" s="1956">
        <f>SUM(K1798:K1804)</f>
        <v>158</v>
      </c>
      <c r="C1802" s="1944">
        <v>44890</v>
      </c>
      <c r="D1802" s="1876"/>
      <c r="E1802" s="2189"/>
      <c r="F1802" s="1879"/>
      <c r="G1802" s="1945"/>
      <c r="H1802" s="1946" t="str">
        <f>IFERROR(VLOOKUP(F1802,[1]Trainingsarten!$A$9:$K$84,10,FALSE),"")</f>
        <v/>
      </c>
      <c r="I1802" s="1947" t="str">
        <f t="shared" si="208"/>
        <v/>
      </c>
      <c r="J1802" s="1948"/>
      <c r="K1802" s="1949" t="str">
        <f>IFERROR(VLOOKUP(F1802,[1]Trainingsarten!$A$9:$K$84,11,FALSE),"0")</f>
        <v>0</v>
      </c>
      <c r="L1802" s="1950"/>
      <c r="M1802" s="1948"/>
      <c r="N1802" s="1816" t="str">
        <f>IFERROR((L1802/67)/(1/(I1802*24)/3.6),"")</f>
        <v/>
      </c>
      <c r="O1802" s="2402"/>
      <c r="P1802" s="1951" t="str">
        <f>IFERROR(VLOOKUP(F1802,[1]Trainingsarten!$A$9:$N$84,12,FALSE),"")</f>
        <v/>
      </c>
      <c r="Q1802" s="1952" t="s">
        <v>14</v>
      </c>
      <c r="R1802" s="1953" t="str">
        <f>IFERROR(VLOOKUP(F1802,[1]Trainingsarten!$A$9:$N$84,14,FALSE),"")</f>
        <v/>
      </c>
      <c r="S1802" s="1877" t="str">
        <f>IFERROR(L1802/J1802,"")</f>
        <v/>
      </c>
      <c r="T1802" s="1876">
        <f>T1801+(K1802-T1801)/7</f>
        <v>18.464607582348776</v>
      </c>
      <c r="U1802" s="1876">
        <f>U1801+(K1802-U1801)/42</f>
        <v>13.242022333289695</v>
      </c>
      <c r="V1802" s="1876">
        <f t="shared" si="231"/>
        <v>-7.9770436916467311</v>
      </c>
      <c r="W1802" s="1954">
        <f t="shared" si="222"/>
        <v>1.3943948377076663</v>
      </c>
    </row>
    <row r="1803" spans="2:23" ht="15" x14ac:dyDescent="0.2">
      <c r="B1803" s="1957" t="s">
        <v>20</v>
      </c>
      <c r="C1803" s="1978">
        <v>44891</v>
      </c>
      <c r="D1803" s="50">
        <v>143</v>
      </c>
      <c r="E1803" s="2101" t="s">
        <v>281</v>
      </c>
      <c r="F1803" s="1879" t="s">
        <v>275</v>
      </c>
      <c r="G1803" s="1979">
        <v>3.3923611111111113E-2</v>
      </c>
      <c r="H1803" s="1980">
        <v>8.43</v>
      </c>
      <c r="I1803" s="1981">
        <f t="shared" si="208"/>
        <v>4.0241531567154348E-3</v>
      </c>
      <c r="J1803" s="506">
        <v>145</v>
      </c>
      <c r="K1803" s="1982">
        <v>57</v>
      </c>
      <c r="L1803" s="1983">
        <v>208</v>
      </c>
      <c r="M1803" s="506">
        <v>18</v>
      </c>
      <c r="N1803" s="59">
        <f>IFERROR((L1803/67)/(1/(I1803*24)/3.6),"")</f>
        <v>1.0793859882084245</v>
      </c>
      <c r="O1803" s="2405" t="s">
        <v>327</v>
      </c>
      <c r="P1803" s="319">
        <f>IFERROR(VLOOKUP(F1803,[1]Trainingsarten!$A$9:$N$84,12,FALSE),"")</f>
        <v>209</v>
      </c>
      <c r="Q1803" s="61" t="s">
        <v>14</v>
      </c>
      <c r="R1803" s="1984">
        <f>IFERROR(VLOOKUP(F1803,[1]Trainingsarten!$A$9:$N$84,14,FALSE),"")</f>
        <v>228.8</v>
      </c>
      <c r="S1803" s="1898">
        <f>IFERROR(L1803/J1803,"")</f>
        <v>1.4344827586206896</v>
      </c>
      <c r="T1803" s="50">
        <f>T1802+(K1803-T1802)/7</f>
        <v>23.969663642013238</v>
      </c>
      <c r="U1803" s="50">
        <f>U1802+(K1803-U1802)/42</f>
        <v>14.283878944401845</v>
      </c>
      <c r="V1803" s="50">
        <f t="shared" si="231"/>
        <v>-5.2225852490590814</v>
      </c>
      <c r="W1803" s="322">
        <f t="shared" si="222"/>
        <v>1.6780920459569881</v>
      </c>
    </row>
    <row r="1804" spans="2:23" ht="16" thickBot="1" x14ac:dyDescent="0.25">
      <c r="B1804" s="2018">
        <f t="shared" ref="B1804" si="238">AVERAGE(W1798:W1804)</f>
        <v>1.4474642585251041</v>
      </c>
      <c r="C1804" s="1968">
        <v>44892</v>
      </c>
      <c r="D1804" s="1818"/>
      <c r="E1804" s="2180"/>
      <c r="F1804" s="1846"/>
      <c r="G1804" s="1969"/>
      <c r="H1804" s="1970" t="str">
        <f>IFERROR(VLOOKUP(F1804,[1]Trainingsarten!$A$9:$K$84,10,FALSE),"")</f>
        <v/>
      </c>
      <c r="I1804" s="1971" t="str">
        <f t="shared" ref="I1804:I1867" si="239">IFERROR(G1804/H1804,"")</f>
        <v/>
      </c>
      <c r="J1804" s="1862"/>
      <c r="K1804" s="1972" t="str">
        <f>IFERROR(VLOOKUP(F1804,[1]Trainingsarten!$A$9:$K$84,11,FALSE),"0")</f>
        <v>0</v>
      </c>
      <c r="L1804" s="1973"/>
      <c r="M1804" s="1862"/>
      <c r="N1804" s="1826" t="str">
        <f>IFERROR((L1804/67)/(1/(I1804*24)/3.6),"")</f>
        <v/>
      </c>
      <c r="O1804" s="2404"/>
      <c r="P1804" s="1974" t="str">
        <f>IFERROR(VLOOKUP(F1804,[1]Trainingsarten!$A$9:$N$84,12,FALSE),"")</f>
        <v/>
      </c>
      <c r="Q1804" s="1975" t="s">
        <v>14</v>
      </c>
      <c r="R1804" s="1976" t="str">
        <f>IFERROR(VLOOKUP(F1804,[1]Trainingsarten!$A$9:$N$84,14,FALSE),"")</f>
        <v/>
      </c>
      <c r="S1804" s="1827" t="str">
        <f>IFERROR(L1804/J1804,"")</f>
        <v/>
      </c>
      <c r="T1804" s="1818">
        <f>T1803+(K1804-T1803)/7</f>
        <v>20.54542597886849</v>
      </c>
      <c r="U1804" s="1818">
        <f>U1803+(K1804-U1803)/42</f>
        <v>13.943786588582753</v>
      </c>
      <c r="V1804" s="1818">
        <f t="shared" si="231"/>
        <v>-9.6857846976113926</v>
      </c>
      <c r="W1804" s="1977">
        <f t="shared" si="222"/>
        <v>1.4734466744988191</v>
      </c>
    </row>
    <row r="1805" spans="2:23" ht="16" thickBot="1" x14ac:dyDescent="0.25">
      <c r="B1805" s="1742">
        <f t="shared" ref="B1805" si="240">B1798+1</f>
        <v>48</v>
      </c>
      <c r="C1805" s="1935">
        <v>44893</v>
      </c>
      <c r="D1805" s="1744"/>
      <c r="E1805" s="2176"/>
      <c r="F1805" s="1936"/>
      <c r="G1805" s="1937"/>
      <c r="H1805" s="1938" t="str">
        <f>IFERROR(VLOOKUP(F1805,[1]Trainingsarten!$A$9:$K$84,10,FALSE),"")</f>
        <v/>
      </c>
      <c r="I1805" s="1939" t="str">
        <f t="shared" si="239"/>
        <v/>
      </c>
      <c r="J1805" s="1940"/>
      <c r="K1805" s="1941" t="str">
        <f>IFERROR(VLOOKUP(F1805,[1]Trainingsarten!$A$9:$K$84,11,FALSE),"0")</f>
        <v>0</v>
      </c>
      <c r="L1805" s="1942"/>
      <c r="M1805" s="1940"/>
      <c r="N1805" s="1753" t="str">
        <f>IFERROR((L1805/67)/(1/(I1805*24)/3.6),"")</f>
        <v/>
      </c>
      <c r="O1805" s="2401"/>
      <c r="P1805" s="1754" t="str">
        <f>IFERROR(VLOOKUP(F1805,[1]Trainingsarten!$A$9:$N$84,12,FALSE),"")</f>
        <v/>
      </c>
      <c r="Q1805" s="1755" t="s">
        <v>14</v>
      </c>
      <c r="R1805" s="1943" t="str">
        <f>IFERROR(VLOOKUP(F1805,[1]Trainingsarten!$A$9:$N$84,14,FALSE),"")</f>
        <v/>
      </c>
      <c r="S1805" s="1756" t="str">
        <f>IFERROR(L1805/J1805,"")</f>
        <v/>
      </c>
      <c r="T1805" s="1744">
        <f>T1804+(K1805-T1804)/7</f>
        <v>17.610365124744419</v>
      </c>
      <c r="U1805" s="1744">
        <f>U1804+(K1805-U1804)/42</f>
        <v>13.611791669806973</v>
      </c>
      <c r="V1805" s="1744">
        <f t="shared" si="231"/>
        <v>-6.6016393902857367</v>
      </c>
      <c r="W1805" s="1927">
        <f t="shared" si="222"/>
        <v>1.2937580556574997</v>
      </c>
    </row>
    <row r="1806" spans="2:23" ht="15" x14ac:dyDescent="0.2">
      <c r="B1806" s="1759" t="s">
        <v>19</v>
      </c>
      <c r="C1806" s="1944">
        <v>44894</v>
      </c>
      <c r="D1806" s="1876">
        <v>144</v>
      </c>
      <c r="E1806" s="2189" t="s">
        <v>33</v>
      </c>
      <c r="F1806" s="1879" t="s">
        <v>315</v>
      </c>
      <c r="G1806" s="1945">
        <v>2.56712962962963E-2</v>
      </c>
      <c r="H1806" s="1946">
        <v>6.54</v>
      </c>
      <c r="I1806" s="1947">
        <f t="shared" si="239"/>
        <v>3.9252746630422473E-3</v>
      </c>
      <c r="J1806" s="1948">
        <v>136</v>
      </c>
      <c r="K1806" s="1949">
        <v>45</v>
      </c>
      <c r="L1806" s="1950">
        <v>214</v>
      </c>
      <c r="M1806" s="1948">
        <v>19</v>
      </c>
      <c r="N1806" s="1816">
        <f>IFERROR((L1806/67)/(1/(I1806*24)/3.6),"")</f>
        <v>1.0832352001460588</v>
      </c>
      <c r="O1806" s="2402" t="s">
        <v>326</v>
      </c>
      <c r="P1806" s="1951">
        <f>IFERROR(VLOOKUP(F1806,[1]Trainingsarten!$A$9:$N$84,12,FALSE),"")</f>
        <v>209</v>
      </c>
      <c r="Q1806" s="1952" t="s">
        <v>14</v>
      </c>
      <c r="R1806" s="1953">
        <f>IFERROR(VLOOKUP(F1806,[1]Trainingsarten!$A$9:$N$84,14,FALSE),"")</f>
        <v>228.8</v>
      </c>
      <c r="S1806" s="1877">
        <f>IFERROR(L1806/J1806,"")</f>
        <v>1.5735294117647058</v>
      </c>
      <c r="T1806" s="1876">
        <f>T1805+(K1806-T1805)/7</f>
        <v>21.523170106923789</v>
      </c>
      <c r="U1806" s="1876">
        <f>U1805+(K1806-U1805)/42</f>
        <v>14.359129963382998</v>
      </c>
      <c r="V1806" s="1876">
        <f t="shared" si="231"/>
        <v>-3.9985734549374463</v>
      </c>
      <c r="W1806" s="1954">
        <f t="shared" si="222"/>
        <v>1.4989188176309918</v>
      </c>
    </row>
    <row r="1807" spans="2:23" ht="16" thickBot="1" x14ac:dyDescent="0.25">
      <c r="B1807" s="24">
        <f t="shared" ref="B1807" si="241">SUM(H1805:H1811)</f>
        <v>12.780000000000001</v>
      </c>
      <c r="C1807" s="1944">
        <v>44895</v>
      </c>
      <c r="D1807" s="1876"/>
      <c r="E1807" s="2189"/>
      <c r="F1807" s="1879"/>
      <c r="G1807" s="1945"/>
      <c r="H1807" s="1946" t="str">
        <f>IFERROR(VLOOKUP(F1807,[1]Trainingsarten!$A$9:$K$84,10,FALSE),"")</f>
        <v/>
      </c>
      <c r="I1807" s="1947" t="str">
        <f t="shared" si="239"/>
        <v/>
      </c>
      <c r="J1807" s="1948"/>
      <c r="K1807" s="1949" t="str">
        <f>IFERROR(VLOOKUP(F1807,[1]Trainingsarten!$A$9:$K$84,11,FALSE),"0")</f>
        <v>0</v>
      </c>
      <c r="L1807" s="1950"/>
      <c r="M1807" s="1948"/>
      <c r="N1807" s="1816" t="str">
        <f>IFERROR((L1807/67)/(1/(I1807*24)/3.6),"")</f>
        <v/>
      </c>
      <c r="O1807" s="2402"/>
      <c r="P1807" s="1951" t="str">
        <f>IFERROR(VLOOKUP(F1807,[1]Trainingsarten!$A$9:$N$84,12,FALSE),"")</f>
        <v/>
      </c>
      <c r="Q1807" s="1952" t="s">
        <v>14</v>
      </c>
      <c r="R1807" s="1953" t="str">
        <f>IFERROR(VLOOKUP(F1807,[1]Trainingsarten!$A$9:$N$84,14,FALSE),"")</f>
        <v/>
      </c>
      <c r="S1807" s="1877" t="str">
        <f>IFERROR(L1807/J1807,"")</f>
        <v/>
      </c>
      <c r="T1807" s="1876">
        <f>T1806+(K1807-T1806)/7</f>
        <v>18.448431520220392</v>
      </c>
      <c r="U1807" s="1876">
        <f>U1806+(K1807-U1806)/42</f>
        <v>14.017245916635783</v>
      </c>
      <c r="V1807" s="1876">
        <f t="shared" si="231"/>
        <v>-7.1640401435407917</v>
      </c>
      <c r="W1807" s="1954">
        <f t="shared" si="222"/>
        <v>1.3161238398711148</v>
      </c>
    </row>
    <row r="1808" spans="2:23" ht="15" x14ac:dyDescent="0.2">
      <c r="B1808" s="1955" t="s">
        <v>9</v>
      </c>
      <c r="C1808" s="1944">
        <v>44896</v>
      </c>
      <c r="D1808" s="1876">
        <v>145</v>
      </c>
      <c r="E1808" s="2189" t="s">
        <v>33</v>
      </c>
      <c r="F1808" s="1879" t="s">
        <v>315</v>
      </c>
      <c r="G1808" s="1945">
        <v>2.4756944444444443E-2</v>
      </c>
      <c r="H1808" s="1946">
        <v>6.24</v>
      </c>
      <c r="I1808" s="1947">
        <f t="shared" si="239"/>
        <v>3.9674590455840448E-3</v>
      </c>
      <c r="J1808" s="1948">
        <v>150</v>
      </c>
      <c r="K1808" s="1949">
        <v>43</v>
      </c>
      <c r="L1808" s="1950">
        <v>214</v>
      </c>
      <c r="M1808" s="1948">
        <v>20</v>
      </c>
      <c r="N1808" s="1816">
        <f>IFERROR((L1808/67)/(1/(I1808*24)/3.6),"")</f>
        <v>1.0948765786452352</v>
      </c>
      <c r="O1808" s="2402" t="s">
        <v>327</v>
      </c>
      <c r="P1808" s="1951">
        <f>IFERROR(VLOOKUP(F1808,[1]Trainingsarten!$A$9:$N$84,12,FALSE),"")</f>
        <v>209</v>
      </c>
      <c r="Q1808" s="1952" t="s">
        <v>14</v>
      </c>
      <c r="R1808" s="1953">
        <f>IFERROR(VLOOKUP(F1808,[1]Trainingsarten!$A$9:$N$84,14,FALSE),"")</f>
        <v>228.8</v>
      </c>
      <c r="S1808" s="1877">
        <f>IFERROR(L1808/J1808,"")</f>
        <v>1.4266666666666667</v>
      </c>
      <c r="T1808" s="1876">
        <f>T1807+(K1808-T1807)/7</f>
        <v>21.955798445903195</v>
      </c>
      <c r="U1808" s="1876">
        <f>U1807+(K1808-U1807)/42</f>
        <v>14.707311490049218</v>
      </c>
      <c r="V1808" s="1876">
        <f t="shared" si="231"/>
        <v>-4.4311856035846091</v>
      </c>
      <c r="W1808" s="1954">
        <f t="shared" si="222"/>
        <v>1.4928492172589267</v>
      </c>
    </row>
    <row r="1809" spans="2:23" ht="16" thickBot="1" x14ac:dyDescent="0.25">
      <c r="B1809" s="1956">
        <f>SUM(K1805:K1811)</f>
        <v>88</v>
      </c>
      <c r="C1809" s="1944">
        <v>44897</v>
      </c>
      <c r="D1809" s="1876"/>
      <c r="E1809" s="2189"/>
      <c r="F1809" s="1879"/>
      <c r="G1809" s="1945"/>
      <c r="H1809" s="1946" t="str">
        <f>IFERROR(VLOOKUP(F1809,[1]Trainingsarten!$A$9:$K$84,10,FALSE),"")</f>
        <v/>
      </c>
      <c r="I1809" s="1947" t="str">
        <f t="shared" si="239"/>
        <v/>
      </c>
      <c r="J1809" s="1948"/>
      <c r="K1809" s="1949" t="str">
        <f>IFERROR(VLOOKUP(F1809,[1]Trainingsarten!$A$9:$K$84,11,FALSE),"0")</f>
        <v>0</v>
      </c>
      <c r="L1809" s="1950"/>
      <c r="M1809" s="1948"/>
      <c r="N1809" s="1816" t="str">
        <f>IFERROR((L1809/67)/(1/(I1809*24)/3.6),"")</f>
        <v/>
      </c>
      <c r="O1809" s="2402"/>
      <c r="P1809" s="1951" t="str">
        <f>IFERROR(VLOOKUP(F1809,[1]Trainingsarten!$A$9:$N$84,12,FALSE),"")</f>
        <v/>
      </c>
      <c r="Q1809" s="1952" t="s">
        <v>14</v>
      </c>
      <c r="R1809" s="1953" t="str">
        <f>IFERROR(VLOOKUP(F1809,[1]Trainingsarten!$A$9:$N$84,14,FALSE),"")</f>
        <v/>
      </c>
      <c r="S1809" s="1877" t="str">
        <f>IFERROR(L1809/J1809,"")</f>
        <v/>
      </c>
      <c r="T1809" s="1876">
        <f>T1808+(K1809-T1808)/7</f>
        <v>18.819255810774166</v>
      </c>
      <c r="U1809" s="1876">
        <f>U1808+(K1809-U1808)/42</f>
        <v>14.357137406952807</v>
      </c>
      <c r="V1809" s="1876">
        <f t="shared" si="231"/>
        <v>-7.2484869558539771</v>
      </c>
      <c r="W1809" s="1954">
        <f t="shared" si="222"/>
        <v>1.3107944346663747</v>
      </c>
    </row>
    <row r="1810" spans="2:23" ht="15" x14ac:dyDescent="0.2">
      <c r="B1810" s="1957" t="s">
        <v>20</v>
      </c>
      <c r="C1810" s="1978">
        <v>44898</v>
      </c>
      <c r="D1810" s="50"/>
      <c r="E1810" s="2101"/>
      <c r="F1810" s="1879"/>
      <c r="G1810" s="1979"/>
      <c r="H1810" s="1980" t="str">
        <f>IFERROR(VLOOKUP(F1810,[1]Trainingsarten!$A$9:$K$84,10,FALSE),"")</f>
        <v/>
      </c>
      <c r="I1810" s="1981" t="str">
        <f t="shared" si="239"/>
        <v/>
      </c>
      <c r="J1810" s="506"/>
      <c r="K1810" s="1982" t="str">
        <f>IFERROR(VLOOKUP(F1810,[1]Trainingsarten!$A$9:$K$84,11,FALSE),"0")</f>
        <v>0</v>
      </c>
      <c r="L1810" s="1983"/>
      <c r="M1810" s="506"/>
      <c r="N1810" s="59" t="str">
        <f>IFERROR((L1810/67)/(1/(I1810*24)/3.6),"")</f>
        <v/>
      </c>
      <c r="O1810" s="2405"/>
      <c r="P1810" s="319" t="str">
        <f>IFERROR(VLOOKUP(F1810,[1]Trainingsarten!$A$9:$N$84,12,FALSE),"")</f>
        <v/>
      </c>
      <c r="Q1810" s="61" t="s">
        <v>14</v>
      </c>
      <c r="R1810" s="1984" t="str">
        <f>IFERROR(VLOOKUP(F1810,[1]Trainingsarten!$A$9:$N$84,14,FALSE),"")</f>
        <v/>
      </c>
      <c r="S1810" s="1898" t="str">
        <f>IFERROR(L1810/J1810,"")</f>
        <v/>
      </c>
      <c r="T1810" s="50">
        <f>T1809+(K1810-T1809)/7</f>
        <v>16.130790694949287</v>
      </c>
      <c r="U1810" s="50">
        <f>U1809+(K1810-U1809)/42</f>
        <v>14.01530080202536</v>
      </c>
      <c r="V1810" s="50">
        <f t="shared" si="231"/>
        <v>-4.4621184038213588</v>
      </c>
      <c r="W1810" s="322">
        <f t="shared" si="222"/>
        <v>1.150941454829012</v>
      </c>
    </row>
    <row r="1811" spans="2:23" ht="16" thickBot="1" x14ac:dyDescent="0.25">
      <c r="B1811" s="2018">
        <f t="shared" ref="B1811" si="242">AVERAGE(W1805:W1811)</f>
        <v>1.2962812229627705</v>
      </c>
      <c r="C1811" s="1968">
        <v>44899</v>
      </c>
      <c r="D1811" s="1818"/>
      <c r="E1811" s="2180"/>
      <c r="F1811" s="1846"/>
      <c r="G1811" s="1969"/>
      <c r="H1811" s="1970" t="str">
        <f>IFERROR(VLOOKUP(F1811,[1]Trainingsarten!$A$9:$K$84,10,FALSE),"")</f>
        <v/>
      </c>
      <c r="I1811" s="1971" t="str">
        <f t="shared" si="239"/>
        <v/>
      </c>
      <c r="J1811" s="1862"/>
      <c r="K1811" s="1972" t="str">
        <f>IFERROR(VLOOKUP(F1811,[1]Trainingsarten!$A$9:$K$84,11,FALSE),"0")</f>
        <v>0</v>
      </c>
      <c r="L1811" s="1973"/>
      <c r="M1811" s="1862"/>
      <c r="N1811" s="1826" t="str">
        <f>IFERROR((L1811/67)/(1/(I1811*24)/3.6),"")</f>
        <v/>
      </c>
      <c r="O1811" s="2404"/>
      <c r="P1811" s="1974" t="str">
        <f>IFERROR(VLOOKUP(F1811,[1]Trainingsarten!$A$9:$N$84,12,FALSE),"")</f>
        <v/>
      </c>
      <c r="Q1811" s="1975" t="s">
        <v>14</v>
      </c>
      <c r="R1811" s="1976" t="str">
        <f>IFERROR(VLOOKUP(F1811,[1]Trainingsarten!$A$9:$N$84,14,FALSE),"")</f>
        <v/>
      </c>
      <c r="S1811" s="1827" t="str">
        <f>IFERROR(L1811/J1811,"")</f>
        <v/>
      </c>
      <c r="T1811" s="1818">
        <f>T1810+(K1811-T1810)/7</f>
        <v>13.826392024242246</v>
      </c>
      <c r="U1811" s="1818">
        <f>U1810+(K1811-U1810)/42</f>
        <v>13.681603163881899</v>
      </c>
      <c r="V1811" s="1818">
        <f t="shared" si="231"/>
        <v>-2.115489892923927</v>
      </c>
      <c r="W1811" s="1977">
        <f t="shared" si="222"/>
        <v>1.0105827408254739</v>
      </c>
    </row>
    <row r="1812" spans="2:23" ht="16" thickBot="1" x14ac:dyDescent="0.25">
      <c r="B1812" s="1742">
        <f t="shared" ref="B1812" si="243">B1805+1</f>
        <v>49</v>
      </c>
      <c r="C1812" s="1935">
        <v>44900</v>
      </c>
      <c r="D1812" s="1744"/>
      <c r="E1812" s="2176"/>
      <c r="F1812" s="1936"/>
      <c r="G1812" s="1937"/>
      <c r="H1812" s="1938" t="str">
        <f>IFERROR(VLOOKUP(F1812,[1]Trainingsarten!$A$9:$K$84,10,FALSE),"")</f>
        <v/>
      </c>
      <c r="I1812" s="1939" t="str">
        <f t="shared" si="239"/>
        <v/>
      </c>
      <c r="J1812" s="1940"/>
      <c r="K1812" s="1941" t="str">
        <f>IFERROR(VLOOKUP(F1812,[1]Trainingsarten!$A$9:$K$84,11,FALSE),"0")</f>
        <v>0</v>
      </c>
      <c r="L1812" s="1942"/>
      <c r="M1812" s="1940"/>
      <c r="N1812" s="1753" t="str">
        <f>IFERROR((L1812/67)/(1/(I1812*24)/3.6),"")</f>
        <v/>
      </c>
      <c r="O1812" s="2401"/>
      <c r="P1812" s="1754" t="str">
        <f>IFERROR(VLOOKUP(F1812,[1]Trainingsarten!$A$9:$N$84,12,FALSE),"")</f>
        <v/>
      </c>
      <c r="Q1812" s="1755" t="s">
        <v>14</v>
      </c>
      <c r="R1812" s="1943" t="str">
        <f>IFERROR(VLOOKUP(F1812,[1]Trainingsarten!$A$9:$N$84,14,FALSE),"")</f>
        <v/>
      </c>
      <c r="S1812" s="1756" t="str">
        <f>IFERROR(L1812/J1812,"")</f>
        <v/>
      </c>
      <c r="T1812" s="1744">
        <f>T1811+(K1812-T1811)/7</f>
        <v>11.851193163636211</v>
      </c>
      <c r="U1812" s="1744">
        <f>U1811+(K1812-U1811)/42</f>
        <v>13.355850707598997</v>
      </c>
      <c r="V1812" s="1744">
        <f t="shared" si="231"/>
        <v>-0.14478886036034666</v>
      </c>
      <c r="W1812" s="1927">
        <f t="shared" si="222"/>
        <v>0.88734094316383083</v>
      </c>
    </row>
    <row r="1813" spans="2:23" ht="15" x14ac:dyDescent="0.2">
      <c r="B1813" s="1759" t="s">
        <v>19</v>
      </c>
      <c r="C1813" s="1944">
        <v>44901</v>
      </c>
      <c r="D1813" s="1876"/>
      <c r="E1813" s="2189"/>
      <c r="F1813" s="1879"/>
      <c r="G1813" s="1945"/>
      <c r="H1813" s="1946" t="str">
        <f>IFERROR(VLOOKUP(F1813,[1]Trainingsarten!$A$9:$K$84,10,FALSE),"")</f>
        <v/>
      </c>
      <c r="I1813" s="1947" t="str">
        <f t="shared" si="239"/>
        <v/>
      </c>
      <c r="J1813" s="1948"/>
      <c r="K1813" s="1949" t="str">
        <f>IFERROR(VLOOKUP(F1813,[1]Trainingsarten!$A$9:$K$84,11,FALSE),"0")</f>
        <v>0</v>
      </c>
      <c r="L1813" s="1950"/>
      <c r="M1813" s="1948"/>
      <c r="N1813" s="1816" t="str">
        <f>IFERROR((L1813/67)/(1/(I1813*24)/3.6),"")</f>
        <v/>
      </c>
      <c r="O1813" s="2402"/>
      <c r="P1813" s="1951" t="str">
        <f>IFERROR(VLOOKUP(F1813,[1]Trainingsarten!$A$9:$N$84,12,FALSE),"")</f>
        <v/>
      </c>
      <c r="Q1813" s="1952" t="s">
        <v>14</v>
      </c>
      <c r="R1813" s="1953" t="str">
        <f>IFERROR(VLOOKUP(F1813,[1]Trainingsarten!$A$9:$N$84,14,FALSE),"")</f>
        <v/>
      </c>
      <c r="S1813" s="1877" t="str">
        <f>IFERROR(L1813/J1813,"")</f>
        <v/>
      </c>
      <c r="T1813" s="1876">
        <f>T1812+(K1813-T1812)/7</f>
        <v>10.158165568831038</v>
      </c>
      <c r="U1813" s="1876">
        <f>U1812+(K1813-U1812)/42</f>
        <v>13.037854262179973</v>
      </c>
      <c r="V1813" s="1876">
        <f t="shared" si="231"/>
        <v>1.5046575439627858</v>
      </c>
      <c r="W1813" s="1954">
        <f t="shared" si="222"/>
        <v>0.77912863302190016</v>
      </c>
    </row>
    <row r="1814" spans="2:23" ht="16" thickBot="1" x14ac:dyDescent="0.25">
      <c r="B1814" s="24">
        <f t="shared" ref="B1814" si="244">SUM(H1812:H1818)</f>
        <v>14.33</v>
      </c>
      <c r="C1814" s="1944">
        <v>44902</v>
      </c>
      <c r="D1814" s="1876">
        <v>146</v>
      </c>
      <c r="E1814" s="2189" t="s">
        <v>33</v>
      </c>
      <c r="F1814" s="1879" t="s">
        <v>275</v>
      </c>
      <c r="G1814" s="1945">
        <v>3.5300925925925923E-2</v>
      </c>
      <c r="H1814" s="1946">
        <v>8.74</v>
      </c>
      <c r="I1814" s="1947">
        <f t="shared" si="239"/>
        <v>4.0390075430121195E-3</v>
      </c>
      <c r="J1814" s="1948">
        <v>140</v>
      </c>
      <c r="K1814" s="1949">
        <v>59</v>
      </c>
      <c r="L1814" s="1950">
        <v>209</v>
      </c>
      <c r="M1814" s="1948">
        <v>28</v>
      </c>
      <c r="N1814" s="1816">
        <f>IFERROR((L1814/67)/(1/(I1814*24)/3.6),"")</f>
        <v>1.0885788449059055</v>
      </c>
      <c r="O1814" s="2402" t="s">
        <v>327</v>
      </c>
      <c r="P1814" s="1951">
        <f>IFERROR(VLOOKUP(F1814,[1]Trainingsarten!$A$9:$N$84,12,FALSE),"")</f>
        <v>209</v>
      </c>
      <c r="Q1814" s="1952" t="s">
        <v>14</v>
      </c>
      <c r="R1814" s="1953">
        <f>IFERROR(VLOOKUP(F1814,[1]Trainingsarten!$A$9:$N$84,14,FALSE),"")</f>
        <v>228.8</v>
      </c>
      <c r="S1814" s="1877">
        <f>IFERROR(L1814/J1814,"")</f>
        <v>1.4928571428571429</v>
      </c>
      <c r="T1814" s="1876">
        <f>T1813+(K1814-T1813)/7</f>
        <v>17.13557048756946</v>
      </c>
      <c r="U1814" s="1876">
        <f>U1813+(K1814-U1813)/42</f>
        <v>14.132191065461402</v>
      </c>
      <c r="V1814" s="1876">
        <f t="shared" si="231"/>
        <v>2.8796886933489354</v>
      </c>
      <c r="W1814" s="1954">
        <f t="shared" si="222"/>
        <v>1.2125204370784524</v>
      </c>
    </row>
    <row r="1815" spans="2:23" ht="15" x14ac:dyDescent="0.2">
      <c r="B1815" s="1955" t="s">
        <v>9</v>
      </c>
      <c r="C1815" s="1944">
        <v>44903</v>
      </c>
      <c r="D1815" s="1876"/>
      <c r="E1815" s="2189"/>
      <c r="F1815" s="1879"/>
      <c r="G1815" s="1945"/>
      <c r="H1815" s="1946" t="str">
        <f>IFERROR(VLOOKUP(F1815,[1]Trainingsarten!$A$9:$K$84,10,FALSE),"")</f>
        <v/>
      </c>
      <c r="I1815" s="1947" t="str">
        <f t="shared" si="239"/>
        <v/>
      </c>
      <c r="J1815" s="1948"/>
      <c r="K1815" s="1949" t="str">
        <f>IFERROR(VLOOKUP(F1815,[1]Trainingsarten!$A$9:$K$84,11,FALSE),"0")</f>
        <v>0</v>
      </c>
      <c r="L1815" s="1950"/>
      <c r="M1815" s="1948"/>
      <c r="N1815" s="1816" t="str">
        <f>IFERROR((L1815/67)/(1/(I1815*24)/3.6),"")</f>
        <v/>
      </c>
      <c r="O1815" s="2402"/>
      <c r="P1815" s="1951" t="str">
        <f>IFERROR(VLOOKUP(F1815,[1]Trainingsarten!$A$9:$N$84,12,FALSE),"")</f>
        <v/>
      </c>
      <c r="Q1815" s="1952" t="s">
        <v>14</v>
      </c>
      <c r="R1815" s="1953" t="str">
        <f>IFERROR(VLOOKUP(F1815,[1]Trainingsarten!$A$9:$N$84,14,FALSE),"")</f>
        <v/>
      </c>
      <c r="S1815" s="1877" t="str">
        <f>IFERROR(L1815/J1815,"")</f>
        <v/>
      </c>
      <c r="T1815" s="1876">
        <f>T1814+(K1815-T1814)/7</f>
        <v>14.687631846488109</v>
      </c>
      <c r="U1815" s="1876">
        <f>U1814+(K1815-U1814)/42</f>
        <v>13.79571032580756</v>
      </c>
      <c r="V1815" s="1876">
        <f t="shared" si="231"/>
        <v>-3.0033794221080576</v>
      </c>
      <c r="W1815" s="1954">
        <f t="shared" si="222"/>
        <v>1.0646520910932753</v>
      </c>
    </row>
    <row r="1816" spans="2:23" ht="16" thickBot="1" x14ac:dyDescent="0.25">
      <c r="B1816" s="1956">
        <f>SUM(K1812:K1818)</f>
        <v>95</v>
      </c>
      <c r="C1816" s="1944">
        <v>44904</v>
      </c>
      <c r="D1816" s="1876"/>
      <c r="E1816" s="2189"/>
      <c r="F1816" s="1879"/>
      <c r="G1816" s="1945"/>
      <c r="H1816" s="1946" t="str">
        <f>IFERROR(VLOOKUP(F1816,[1]Trainingsarten!$A$9:$K$84,10,FALSE),"")</f>
        <v/>
      </c>
      <c r="I1816" s="1947" t="str">
        <f t="shared" si="239"/>
        <v/>
      </c>
      <c r="J1816" s="1948"/>
      <c r="K1816" s="1949" t="str">
        <f>IFERROR(VLOOKUP(F1816,[1]Trainingsarten!$A$9:$K$84,11,FALSE),"0")</f>
        <v>0</v>
      </c>
      <c r="L1816" s="1950"/>
      <c r="M1816" s="1948"/>
      <c r="N1816" s="1816" t="str">
        <f>IFERROR((L1816/67)/(1/(I1816*24)/3.6),"")</f>
        <v/>
      </c>
      <c r="O1816" s="2402"/>
      <c r="P1816" s="1951" t="str">
        <f>IFERROR(VLOOKUP(F1816,[1]Trainingsarten!$A$9:$N$84,12,FALSE),"")</f>
        <v/>
      </c>
      <c r="Q1816" s="1952" t="s">
        <v>14</v>
      </c>
      <c r="R1816" s="1953" t="str">
        <f>IFERROR(VLOOKUP(F1816,[1]Trainingsarten!$A$9:$N$84,14,FALSE),"")</f>
        <v/>
      </c>
      <c r="S1816" s="1877" t="str">
        <f>IFERROR(L1816/J1816,"")</f>
        <v/>
      </c>
      <c r="T1816" s="1876">
        <f>T1815+(K1816-T1815)/7</f>
        <v>12.589398725561237</v>
      </c>
      <c r="U1816" s="1876">
        <f>U1815+(K1816-U1815)/42</f>
        <v>13.467241032335952</v>
      </c>
      <c r="V1816" s="1876">
        <f t="shared" si="231"/>
        <v>-0.89192152068054931</v>
      </c>
      <c r="W1816" s="1954">
        <f t="shared" si="222"/>
        <v>0.93481647022824177</v>
      </c>
    </row>
    <row r="1817" spans="2:23" ht="15" x14ac:dyDescent="0.2">
      <c r="B1817" s="1957" t="s">
        <v>20</v>
      </c>
      <c r="C1817" s="1978">
        <v>44905</v>
      </c>
      <c r="D1817" s="50"/>
      <c r="E1817" s="2101"/>
      <c r="F1817" s="1879"/>
      <c r="G1817" s="1979"/>
      <c r="H1817" s="1980" t="str">
        <f>IFERROR(VLOOKUP(F1817,[1]Trainingsarten!$A$9:$K$84,10,FALSE),"")</f>
        <v/>
      </c>
      <c r="I1817" s="1981" t="str">
        <f t="shared" si="239"/>
        <v/>
      </c>
      <c r="J1817" s="506"/>
      <c r="K1817" s="1982" t="str">
        <f>IFERROR(VLOOKUP(F1817,[1]Trainingsarten!$A$9:$K$84,11,FALSE),"0")</f>
        <v>0</v>
      </c>
      <c r="L1817" s="1983"/>
      <c r="M1817" s="506"/>
      <c r="N1817" s="59" t="str">
        <f>IFERROR((L1817/67)/(1/(I1817*24)/3.6),"")</f>
        <v/>
      </c>
      <c r="O1817" s="2405"/>
      <c r="P1817" s="319" t="str">
        <f>IFERROR(VLOOKUP(F1817,[1]Trainingsarten!$A$9:$N$84,12,FALSE),"")</f>
        <v/>
      </c>
      <c r="Q1817" s="61" t="s">
        <v>14</v>
      </c>
      <c r="R1817" s="1984" t="str">
        <f>IFERROR(VLOOKUP(F1817,[1]Trainingsarten!$A$9:$N$84,14,FALSE),"")</f>
        <v/>
      </c>
      <c r="S1817" s="1898" t="str">
        <f>IFERROR(L1817/J1817,"")</f>
        <v/>
      </c>
      <c r="T1817" s="50">
        <f>T1816+(K1817-T1816)/7</f>
        <v>10.790913193338204</v>
      </c>
      <c r="U1817" s="50">
        <f>U1816+(K1817-U1816)/42</f>
        <v>13.146592436327953</v>
      </c>
      <c r="V1817" s="50">
        <f t="shared" si="231"/>
        <v>0.8778423067747152</v>
      </c>
      <c r="W1817" s="322">
        <f t="shared" si="222"/>
        <v>0.8208144616638221</v>
      </c>
    </row>
    <row r="1818" spans="2:23" ht="16" thickBot="1" x14ac:dyDescent="0.25">
      <c r="B1818" s="2018">
        <f t="shared" ref="B1818" si="245">AVERAGE(W1812:W1818)</f>
        <v>0.96435877109990809</v>
      </c>
      <c r="C1818" s="1968">
        <v>44906</v>
      </c>
      <c r="D1818" s="1818">
        <v>147</v>
      </c>
      <c r="E1818" s="2180" t="s">
        <v>33</v>
      </c>
      <c r="F1818" s="1846" t="s">
        <v>315</v>
      </c>
      <c r="G1818" s="1969">
        <v>2.2546296296296297E-2</v>
      </c>
      <c r="H1818" s="1970">
        <v>5.59</v>
      </c>
      <c r="I1818" s="1971">
        <f t="shared" si="239"/>
        <v>4.0333267077453123E-3</v>
      </c>
      <c r="J1818" s="1862">
        <v>139</v>
      </c>
      <c r="K1818" s="1982">
        <v>36</v>
      </c>
      <c r="L1818" s="1973">
        <v>207</v>
      </c>
      <c r="M1818" s="1862">
        <v>12</v>
      </c>
      <c r="N1818" s="1826">
        <f>IFERROR((L1818/67)/(1/(I1818*24)/3.6),"")</f>
        <v>1.0766453955624382</v>
      </c>
      <c r="O1818" s="2404" t="s">
        <v>327</v>
      </c>
      <c r="P1818" s="1974">
        <f>IFERROR(VLOOKUP(F1818,[1]Trainingsarten!$A$9:$N$84,12,FALSE),"")</f>
        <v>209</v>
      </c>
      <c r="Q1818" s="1975" t="s">
        <v>14</v>
      </c>
      <c r="R1818" s="1976">
        <f>IFERROR(VLOOKUP(F1818,[1]Trainingsarten!$A$9:$N$84,14,FALSE),"")</f>
        <v>228.8</v>
      </c>
      <c r="S1818" s="1827">
        <f>IFERROR(L1818/J1818,"")</f>
        <v>1.4892086330935252</v>
      </c>
      <c r="T1818" s="1818">
        <f>T1817+(K1818-T1817)/7</f>
        <v>14.392211308575604</v>
      </c>
      <c r="U1818" s="1818">
        <f>U1817+(K1818-U1817)/42</f>
        <v>13.690721187843955</v>
      </c>
      <c r="V1818" s="1818">
        <f t="shared" si="231"/>
        <v>2.3556792429897495</v>
      </c>
      <c r="W1818" s="1977">
        <f t="shared" si="222"/>
        <v>1.051238361449834</v>
      </c>
    </row>
    <row r="1819" spans="2:23" ht="16" thickBot="1" x14ac:dyDescent="0.25">
      <c r="B1819" s="1742">
        <f t="shared" ref="B1819" si="246">B1812+1</f>
        <v>50</v>
      </c>
      <c r="C1819" s="1935">
        <v>44907</v>
      </c>
      <c r="D1819" s="1744"/>
      <c r="E1819" s="2176"/>
      <c r="F1819" s="1988"/>
      <c r="G1819" s="1937"/>
      <c r="H1819" s="1938" t="str">
        <f>IFERROR(VLOOKUP(F1819,[1]Trainingsarten!$A$9:$K$84,10,FALSE),"")</f>
        <v/>
      </c>
      <c r="I1819" s="1939" t="str">
        <f t="shared" si="239"/>
        <v/>
      </c>
      <c r="J1819" s="1940"/>
      <c r="K1819" s="1941" t="str">
        <f>IFERROR(VLOOKUP(F1819,[1]Trainingsarten!$A$9:$K$84,11,FALSE),"0")</f>
        <v>0</v>
      </c>
      <c r="L1819" s="1942"/>
      <c r="M1819" s="1940"/>
      <c r="N1819" s="1753" t="str">
        <f>IFERROR((L1819/67)/(1/(I1819*24)/3.6),"")</f>
        <v/>
      </c>
      <c r="O1819" s="2401"/>
      <c r="P1819" s="1754" t="str">
        <f>IFERROR(VLOOKUP(F1819,[1]Trainingsarten!$A$9:$N$84,12,FALSE),"")</f>
        <v/>
      </c>
      <c r="Q1819" s="1755" t="s">
        <v>14</v>
      </c>
      <c r="R1819" s="1943" t="str">
        <f>IFERROR(VLOOKUP(F1819,[1]Trainingsarten!$A$9:$N$84,14,FALSE),"")</f>
        <v/>
      </c>
      <c r="S1819" s="1756" t="str">
        <f>IFERROR(L1819/J1819,"")</f>
        <v/>
      </c>
      <c r="T1819" s="1744">
        <f>T1818+(K1819-T1818)/7</f>
        <v>12.336181121636232</v>
      </c>
      <c r="U1819" s="1744">
        <f>U1818+(K1819-U1818)/42</f>
        <v>13.364751635752432</v>
      </c>
      <c r="V1819" s="1744">
        <f t="shared" si="231"/>
        <v>-0.7014901207316484</v>
      </c>
      <c r="W1819" s="1927">
        <f t="shared" si="222"/>
        <v>0.92303856127302497</v>
      </c>
    </row>
    <row r="1820" spans="2:23" ht="15" x14ac:dyDescent="0.2">
      <c r="B1820" s="1759" t="s">
        <v>19</v>
      </c>
      <c r="C1820" s="1944">
        <v>44908</v>
      </c>
      <c r="D1820" s="1876"/>
      <c r="E1820" s="2189"/>
      <c r="F1820" s="1986"/>
      <c r="G1820" s="1945"/>
      <c r="H1820" s="1946" t="str">
        <f>IFERROR(VLOOKUP(F1820,[1]Trainingsarten!$A$9:$K$84,10,FALSE),"")</f>
        <v/>
      </c>
      <c r="I1820" s="1947" t="str">
        <f t="shared" si="239"/>
        <v/>
      </c>
      <c r="J1820" s="1948"/>
      <c r="K1820" s="1949" t="str">
        <f>IFERROR(VLOOKUP(F1820,[1]Trainingsarten!$A$9:$K$84,11,FALSE),"0")</f>
        <v>0</v>
      </c>
      <c r="L1820" s="1950"/>
      <c r="M1820" s="1948"/>
      <c r="N1820" s="1816" t="str">
        <f>IFERROR((L1820/67)/(1/(I1820*24)/3.6),"")</f>
        <v/>
      </c>
      <c r="O1820" s="2402"/>
      <c r="P1820" s="1951" t="str">
        <f>IFERROR(VLOOKUP(F1820,[1]Trainingsarten!$A$9:$N$84,12,FALSE),"")</f>
        <v/>
      </c>
      <c r="Q1820" s="1952" t="s">
        <v>14</v>
      </c>
      <c r="R1820" s="1953" t="str">
        <f>IFERROR(VLOOKUP(F1820,[1]Trainingsarten!$A$9:$N$84,14,FALSE),"")</f>
        <v/>
      </c>
      <c r="S1820" s="1877" t="str">
        <f>IFERROR(L1820/J1820,"")</f>
        <v/>
      </c>
      <c r="T1820" s="1876">
        <f>T1819+(K1820-T1819)/7</f>
        <v>10.573869532831056</v>
      </c>
      <c r="U1820" s="1876">
        <f>U1819+(K1820-U1819)/42</f>
        <v>13.046543263472612</v>
      </c>
      <c r="V1820" s="1876">
        <f t="shared" si="231"/>
        <v>1.0285705141162005</v>
      </c>
      <c r="W1820" s="1954">
        <f t="shared" si="222"/>
        <v>0.81047288306899756</v>
      </c>
    </row>
    <row r="1821" spans="2:23" ht="16" thickBot="1" x14ac:dyDescent="0.25">
      <c r="B1821" s="24">
        <f t="shared" ref="B1821" si="247">SUM(H1819:H1825)</f>
        <v>0</v>
      </c>
      <c r="C1821" s="1944">
        <v>44909</v>
      </c>
      <c r="D1821" s="1876"/>
      <c r="E1821" s="2189"/>
      <c r="F1821" s="1986"/>
      <c r="G1821" s="1945"/>
      <c r="H1821" s="1946" t="str">
        <f>IFERROR(VLOOKUP(F1821,[1]Trainingsarten!$A$9:$K$84,10,FALSE),"")</f>
        <v/>
      </c>
      <c r="I1821" s="1947" t="str">
        <f t="shared" si="239"/>
        <v/>
      </c>
      <c r="J1821" s="1948"/>
      <c r="K1821" s="1949" t="str">
        <f>IFERROR(VLOOKUP(F1821,[1]Trainingsarten!$A$9:$K$84,11,FALSE),"0")</f>
        <v>0</v>
      </c>
      <c r="L1821" s="1950"/>
      <c r="M1821" s="1948"/>
      <c r="N1821" s="1816" t="str">
        <f>IFERROR((L1821/67)/(1/(I1821*24)/3.6),"")</f>
        <v/>
      </c>
      <c r="O1821" s="2402"/>
      <c r="P1821" s="1951" t="str">
        <f>IFERROR(VLOOKUP(F1821,[1]Trainingsarten!$A$9:$N$84,12,FALSE),"")</f>
        <v/>
      </c>
      <c r="Q1821" s="1952" t="s">
        <v>14</v>
      </c>
      <c r="R1821" s="1953" t="str">
        <f>IFERROR(VLOOKUP(F1821,[1]Trainingsarten!$A$9:$N$84,14,FALSE),"")</f>
        <v/>
      </c>
      <c r="S1821" s="1877" t="str">
        <f>IFERROR(L1821/J1821,"")</f>
        <v/>
      </c>
      <c r="T1821" s="1876">
        <f>T1820+(K1821-T1820)/7</f>
        <v>9.0633167424266201</v>
      </c>
      <c r="U1821" s="1876">
        <f>U1820+(K1821-U1820)/42</f>
        <v>12.735911281008979</v>
      </c>
      <c r="V1821" s="1876">
        <f t="shared" si="231"/>
        <v>2.4726737306415565</v>
      </c>
      <c r="W1821" s="1954">
        <f t="shared" si="222"/>
        <v>0.71163472659716853</v>
      </c>
    </row>
    <row r="1822" spans="2:23" ht="15" x14ac:dyDescent="0.2">
      <c r="B1822" s="1955" t="s">
        <v>9</v>
      </c>
      <c r="C1822" s="1944">
        <v>44910</v>
      </c>
      <c r="D1822" s="1876"/>
      <c r="E1822" s="2189"/>
      <c r="F1822" s="1986"/>
      <c r="G1822" s="1945"/>
      <c r="H1822" s="1946" t="str">
        <f>IFERROR(VLOOKUP(F1822,[1]Trainingsarten!$A$9:$K$84,10,FALSE),"")</f>
        <v/>
      </c>
      <c r="I1822" s="1947" t="str">
        <f t="shared" si="239"/>
        <v/>
      </c>
      <c r="J1822" s="1948"/>
      <c r="K1822" s="1949" t="str">
        <f>IFERROR(VLOOKUP(F1822,[1]Trainingsarten!$A$9:$K$84,11,FALSE),"0")</f>
        <v>0</v>
      </c>
      <c r="L1822" s="1950"/>
      <c r="M1822" s="1948"/>
      <c r="N1822" s="1816" t="str">
        <f>IFERROR((L1822/67)/(1/(I1822*24)/3.6),"")</f>
        <v/>
      </c>
      <c r="O1822" s="2402"/>
      <c r="P1822" s="1951" t="str">
        <f>IFERROR(VLOOKUP(F1822,[1]Trainingsarten!$A$9:$N$84,12,FALSE),"")</f>
        <v/>
      </c>
      <c r="Q1822" s="1952" t="s">
        <v>14</v>
      </c>
      <c r="R1822" s="1953" t="str">
        <f>IFERROR(VLOOKUP(F1822,[1]Trainingsarten!$A$9:$N$84,14,FALSE),"")</f>
        <v/>
      </c>
      <c r="S1822" s="1877" t="str">
        <f>IFERROR(L1822/J1822,"")</f>
        <v/>
      </c>
      <c r="T1822" s="1876">
        <f>T1821+(K1822-T1821)/7</f>
        <v>7.7685572077942453</v>
      </c>
      <c r="U1822" s="1876">
        <f>U1821+(K1822-U1821)/42</f>
        <v>12.432675298127814</v>
      </c>
      <c r="V1822" s="1876">
        <f t="shared" si="231"/>
        <v>3.6725945385823593</v>
      </c>
      <c r="W1822" s="1954">
        <f t="shared" si="222"/>
        <v>0.6248500038414162</v>
      </c>
    </row>
    <row r="1823" spans="2:23" ht="16" thickBot="1" x14ac:dyDescent="0.25">
      <c r="B1823" s="1956">
        <f>SUM(K1819:K1825)</f>
        <v>0</v>
      </c>
      <c r="C1823" s="1944">
        <v>44911</v>
      </c>
      <c r="D1823" s="1876"/>
      <c r="E1823" s="2189"/>
      <c r="F1823" s="1986"/>
      <c r="G1823" s="1945"/>
      <c r="H1823" s="1946" t="str">
        <f>IFERROR(VLOOKUP(F1823,[1]Trainingsarten!$A$9:$K$84,10,FALSE),"")</f>
        <v/>
      </c>
      <c r="I1823" s="1947" t="str">
        <f t="shared" si="239"/>
        <v/>
      </c>
      <c r="J1823" s="1948"/>
      <c r="K1823" s="1949" t="str">
        <f>IFERROR(VLOOKUP(F1823,[1]Trainingsarten!$A$9:$K$84,11,FALSE),"0")</f>
        <v>0</v>
      </c>
      <c r="L1823" s="1950"/>
      <c r="M1823" s="1948"/>
      <c r="N1823" s="1816" t="str">
        <f>IFERROR((L1823/67)/(1/(I1823*24)/3.6),"")</f>
        <v/>
      </c>
      <c r="O1823" s="2402"/>
      <c r="P1823" s="1951" t="str">
        <f>IFERROR(VLOOKUP(F1823,[1]Trainingsarten!$A$9:$N$84,12,FALSE),"")</f>
        <v/>
      </c>
      <c r="Q1823" s="1952" t="s">
        <v>14</v>
      </c>
      <c r="R1823" s="1953" t="str">
        <f>IFERROR(VLOOKUP(F1823,[1]Trainingsarten!$A$9:$N$84,14,FALSE),"")</f>
        <v/>
      </c>
      <c r="S1823" s="1877" t="str">
        <f>IFERROR(L1823/J1823,"")</f>
        <v/>
      </c>
      <c r="T1823" s="1876">
        <f>T1822+(K1823-T1822)/7</f>
        <v>6.6587633209664965</v>
      </c>
      <c r="U1823" s="1876">
        <f>U1822+(K1823-U1822)/42</f>
        <v>12.136659219600961</v>
      </c>
      <c r="V1823" s="1876">
        <f t="shared" si="231"/>
        <v>4.6641180903335684</v>
      </c>
      <c r="W1823" s="1954">
        <f t="shared" si="222"/>
        <v>0.54864878386075577</v>
      </c>
    </row>
    <row r="1824" spans="2:23" ht="15" x14ac:dyDescent="0.2">
      <c r="B1824" s="1957" t="s">
        <v>20</v>
      </c>
      <c r="C1824" s="1978">
        <v>44912</v>
      </c>
      <c r="D1824" s="50"/>
      <c r="E1824" s="2101"/>
      <c r="F1824" s="1985"/>
      <c r="G1824" s="1979"/>
      <c r="H1824" s="1980" t="str">
        <f>IFERROR(VLOOKUP(F1824,[1]Trainingsarten!$A$9:$K$84,10,FALSE),"")</f>
        <v/>
      </c>
      <c r="I1824" s="1981" t="str">
        <f t="shared" si="239"/>
        <v/>
      </c>
      <c r="J1824" s="506"/>
      <c r="K1824" s="1982" t="str">
        <f>IFERROR(VLOOKUP(F1824,[1]Trainingsarten!$A$9:$K$84,11,FALSE),"0")</f>
        <v>0</v>
      </c>
      <c r="L1824" s="1983"/>
      <c r="M1824" s="506"/>
      <c r="N1824" s="59" t="str">
        <f>IFERROR((L1824/67)/(1/(I1824*24)/3.6),"")</f>
        <v/>
      </c>
      <c r="O1824" s="2405"/>
      <c r="P1824" s="319" t="str">
        <f>IFERROR(VLOOKUP(F1824,[1]Trainingsarten!$A$9:$N$84,12,FALSE),"")</f>
        <v/>
      </c>
      <c r="Q1824" s="61" t="s">
        <v>14</v>
      </c>
      <c r="R1824" s="1984" t="str">
        <f>IFERROR(VLOOKUP(F1824,[1]Trainingsarten!$A$9:$N$84,14,FALSE),"")</f>
        <v/>
      </c>
      <c r="S1824" s="1898" t="str">
        <f>IFERROR(L1824/J1824,"")</f>
        <v/>
      </c>
      <c r="T1824" s="50">
        <f>T1823+(K1824-T1823)/7</f>
        <v>5.7075114179712827</v>
      </c>
      <c r="U1824" s="50">
        <f>U1823+(K1824-U1823)/42</f>
        <v>11.847691142943795</v>
      </c>
      <c r="V1824" s="50">
        <f t="shared" si="231"/>
        <v>5.4778958986344648</v>
      </c>
      <c r="W1824" s="322">
        <f t="shared" si="222"/>
        <v>0.48174039558505388</v>
      </c>
    </row>
    <row r="1825" spans="1:23" ht="16" thickBot="1" x14ac:dyDescent="0.25">
      <c r="B1825" s="1958">
        <f t="shared" ref="B1825" si="248">AVERAGE(W1819:W1825)</f>
        <v>0.64619670301165522</v>
      </c>
      <c r="C1825" s="1968">
        <v>44913</v>
      </c>
      <c r="D1825" s="1818"/>
      <c r="E1825" s="2180"/>
      <c r="F1825" s="1989"/>
      <c r="G1825" s="1969"/>
      <c r="H1825" s="1970" t="str">
        <f>IFERROR(VLOOKUP(F1825,[1]Trainingsarten!$A$9:$K$84,10,FALSE),"")</f>
        <v/>
      </c>
      <c r="I1825" s="1971" t="str">
        <f t="shared" si="239"/>
        <v/>
      </c>
      <c r="J1825" s="1862"/>
      <c r="K1825" s="1972" t="str">
        <f>IFERROR(VLOOKUP(F1825,[1]Trainingsarten!$A$9:$K$84,11,FALSE),"0")</f>
        <v>0</v>
      </c>
      <c r="L1825" s="1973"/>
      <c r="M1825" s="1862"/>
      <c r="N1825" s="1826" t="str">
        <f>IFERROR((L1825/67)/(1/(I1825*24)/3.6),"")</f>
        <v/>
      </c>
      <c r="O1825" s="2404"/>
      <c r="P1825" s="1974" t="str">
        <f>IFERROR(VLOOKUP(F1825,[1]Trainingsarten!$A$9:$N$84,12,FALSE),"")</f>
        <v/>
      </c>
      <c r="Q1825" s="1975" t="s">
        <v>14</v>
      </c>
      <c r="R1825" s="1976" t="str">
        <f>IFERROR(VLOOKUP(F1825,[1]Trainingsarten!$A$9:$N$84,14,FALSE),"")</f>
        <v/>
      </c>
      <c r="S1825" s="1827" t="str">
        <f>IFERROR(L1825/J1825,"")</f>
        <v/>
      </c>
      <c r="T1825" s="1818">
        <f>T1824+(K1825-T1824)/7</f>
        <v>4.8921526439753853</v>
      </c>
      <c r="U1825" s="1818">
        <f>U1824+(K1825-U1824)/42</f>
        <v>11.56560325858799</v>
      </c>
      <c r="V1825" s="1818">
        <f t="shared" si="231"/>
        <v>6.1401797249725121</v>
      </c>
      <c r="W1825" s="1977">
        <f t="shared" si="222"/>
        <v>0.42299156685516931</v>
      </c>
    </row>
    <row r="1826" spans="1:23" ht="16" thickBot="1" x14ac:dyDescent="0.25">
      <c r="B1826" s="1742">
        <f t="shared" ref="B1826" si="249">B1819+1</f>
        <v>51</v>
      </c>
      <c r="C1826" s="1935">
        <v>44914</v>
      </c>
      <c r="D1826" s="1744">
        <v>148</v>
      </c>
      <c r="E1826" s="2176" t="s">
        <v>33</v>
      </c>
      <c r="F1826" s="1988" t="s">
        <v>315</v>
      </c>
      <c r="G1826" s="1937">
        <v>2.7534722222222221E-2</v>
      </c>
      <c r="H1826" s="1938">
        <v>6.71</v>
      </c>
      <c r="I1826" s="1939">
        <f t="shared" si="239"/>
        <v>4.1035353535353531E-3</v>
      </c>
      <c r="J1826" s="1940">
        <v>138</v>
      </c>
      <c r="K1826" s="1941">
        <v>44</v>
      </c>
      <c r="L1826" s="1942">
        <v>206</v>
      </c>
      <c r="M1826" s="1940">
        <v>15</v>
      </c>
      <c r="N1826" s="1753">
        <f>IFERROR((L1826/67)/(1/(I1826*24)/3.6),"")</f>
        <v>1.0900949796472184</v>
      </c>
      <c r="O1826" s="2401" t="s">
        <v>322</v>
      </c>
      <c r="P1826" s="1754">
        <f>IFERROR(VLOOKUP(F1826,[1]Trainingsarten!$A$9:$N$84,12,FALSE),"")</f>
        <v>209</v>
      </c>
      <c r="Q1826" s="1755" t="s">
        <v>14</v>
      </c>
      <c r="R1826" s="1943">
        <f>IFERROR(VLOOKUP(F1826,[1]Trainingsarten!$A$9:$N$84,14,FALSE),"")</f>
        <v>228.8</v>
      </c>
      <c r="S1826" s="1756">
        <f>IFERROR(L1826/J1826,"")</f>
        <v>1.4927536231884058</v>
      </c>
      <c r="T1826" s="1744">
        <f>T1825+(K1826-T1825)/7</f>
        <v>10.478987980550329</v>
      </c>
      <c r="U1826" s="1744">
        <f>U1825+(K1826-U1825)/42</f>
        <v>12.33785080005018</v>
      </c>
      <c r="V1826" s="1744">
        <f t="shared" si="231"/>
        <v>6.6734506146126042</v>
      </c>
      <c r="W1826" s="1927">
        <f t="shared" si="222"/>
        <v>0.84933657817516395</v>
      </c>
    </row>
    <row r="1827" spans="1:23" ht="15" x14ac:dyDescent="0.2">
      <c r="B1827" s="1759" t="s">
        <v>19</v>
      </c>
      <c r="C1827" s="1944">
        <v>44915</v>
      </c>
      <c r="D1827" s="1876"/>
      <c r="E1827" s="2189"/>
      <c r="F1827" s="1986"/>
      <c r="G1827" s="1945"/>
      <c r="H1827" s="1946" t="str">
        <f>IFERROR(VLOOKUP(F1827,[1]Trainingsarten!$A$9:$K$84,10,FALSE),"")</f>
        <v/>
      </c>
      <c r="I1827" s="1947" t="str">
        <f t="shared" si="239"/>
        <v/>
      </c>
      <c r="J1827" s="1948"/>
      <c r="K1827" s="1949" t="str">
        <f>IFERROR(VLOOKUP(F1827,[1]Trainingsarten!$A$9:$K$84,11,FALSE),"0")</f>
        <v>0</v>
      </c>
      <c r="L1827" s="1950"/>
      <c r="M1827" s="1948"/>
      <c r="N1827" s="1816" t="str">
        <f>IFERROR((L1827/67)/(1/(I1827*24)/3.6),"")</f>
        <v/>
      </c>
      <c r="O1827" s="2402"/>
      <c r="P1827" s="1951" t="str">
        <f>IFERROR(VLOOKUP(F1827,[1]Trainingsarten!$A$9:$N$84,12,FALSE),"")</f>
        <v/>
      </c>
      <c r="Q1827" s="1952" t="s">
        <v>14</v>
      </c>
      <c r="R1827" s="1953" t="str">
        <f>IFERROR(VLOOKUP(F1827,[1]Trainingsarten!$A$9:$N$84,14,FALSE),"")</f>
        <v/>
      </c>
      <c r="S1827" s="1877" t="str">
        <f>IFERROR(L1827/J1827,"")</f>
        <v/>
      </c>
      <c r="T1827" s="1876">
        <f>T1826+(K1827-T1826)/7</f>
        <v>8.9819896976145674</v>
      </c>
      <c r="U1827" s="1876">
        <f>U1826+(K1827-U1826)/42</f>
        <v>12.044092447668033</v>
      </c>
      <c r="V1827" s="1876">
        <f t="shared" si="231"/>
        <v>1.8588628194998513</v>
      </c>
      <c r="W1827" s="1954">
        <f t="shared" si="222"/>
        <v>0.74575894669038778</v>
      </c>
    </row>
    <row r="1828" spans="1:23" ht="16" thickBot="1" x14ac:dyDescent="0.25">
      <c r="B1828" s="24">
        <f t="shared" ref="B1828" si="250">SUM(H1826:H1832)</f>
        <v>25.86</v>
      </c>
      <c r="C1828" s="1944">
        <v>44916</v>
      </c>
      <c r="D1828" s="1876">
        <v>149</v>
      </c>
      <c r="E1828" s="2189" t="s">
        <v>33</v>
      </c>
      <c r="F1828" s="1986" t="s">
        <v>316</v>
      </c>
      <c r="G1828" s="1945">
        <v>3.3043981481481487E-2</v>
      </c>
      <c r="H1828" s="1946">
        <v>8.85</v>
      </c>
      <c r="I1828" s="1947">
        <f t="shared" si="239"/>
        <v>3.733783218246496E-3</v>
      </c>
      <c r="J1828" s="1948">
        <v>143</v>
      </c>
      <c r="K1828" s="1949">
        <v>66</v>
      </c>
      <c r="L1828" s="1950">
        <v>226</v>
      </c>
      <c r="M1828" s="1948">
        <v>29</v>
      </c>
      <c r="N1828" s="1816">
        <f>IFERROR((L1828/67)/(1/(I1828*24)/3.6),"")</f>
        <v>1.0881693228771399</v>
      </c>
      <c r="O1828" s="2402" t="s">
        <v>322</v>
      </c>
      <c r="P1828" s="1951">
        <f>IFERROR(VLOOKUP(F1828,[1]Trainingsarten!$A$9:$N$84,12,FALSE),"")</f>
        <v>209</v>
      </c>
      <c r="Q1828" s="1952" t="s">
        <v>14</v>
      </c>
      <c r="R1828" s="1953">
        <f>IFERROR(VLOOKUP(F1828,[1]Trainingsarten!$A$9:$N$84,14,FALSE),"")</f>
        <v>228.8</v>
      </c>
      <c r="S1828" s="1877">
        <f>IFERROR(L1828/J1828,"")</f>
        <v>1.5804195804195804</v>
      </c>
      <c r="T1828" s="1876">
        <f>T1827+(K1828-T1827)/7</f>
        <v>17.127419740812485</v>
      </c>
      <c r="U1828" s="1876">
        <f>U1827+(K1828-U1827)/42</f>
        <v>13.328756913199747</v>
      </c>
      <c r="V1828" s="1876">
        <f t="shared" si="231"/>
        <v>3.0621027500534659</v>
      </c>
      <c r="W1828" s="1954">
        <f t="shared" si="222"/>
        <v>1.2849975322042855</v>
      </c>
    </row>
    <row r="1829" spans="1:23" ht="15" x14ac:dyDescent="0.2">
      <c r="B1829" s="1955" t="s">
        <v>9</v>
      </c>
      <c r="C1829" s="1944">
        <v>44917</v>
      </c>
      <c r="D1829" s="1876"/>
      <c r="E1829" s="2189"/>
      <c r="F1829" s="1986"/>
      <c r="G1829" s="1945"/>
      <c r="H1829" s="1946" t="str">
        <f>IFERROR(VLOOKUP(F1829,[1]Trainingsarten!$A$9:$K$84,10,FALSE),"")</f>
        <v/>
      </c>
      <c r="I1829" s="1947" t="str">
        <f t="shared" si="239"/>
        <v/>
      </c>
      <c r="J1829" s="1948"/>
      <c r="K1829" s="1949" t="str">
        <f>IFERROR(VLOOKUP(F1829,[1]Trainingsarten!$A$9:$K$84,11,FALSE),"0")</f>
        <v>0</v>
      </c>
      <c r="L1829" s="1950"/>
      <c r="M1829" s="1948"/>
      <c r="N1829" s="1816" t="str">
        <f>IFERROR((L1829/67)/(1/(I1829*24)/3.6),"")</f>
        <v/>
      </c>
      <c r="O1829" s="2402"/>
      <c r="P1829" s="1951" t="str">
        <f>IFERROR(VLOOKUP(F1829,[1]Trainingsarten!$A$9:$N$84,12,FALSE),"")</f>
        <v/>
      </c>
      <c r="Q1829" s="1952" t="s">
        <v>14</v>
      </c>
      <c r="R1829" s="1953" t="str">
        <f>IFERROR(VLOOKUP(F1829,[1]Trainingsarten!$A$9:$N$84,14,FALSE),"")</f>
        <v/>
      </c>
      <c r="S1829" s="1877" t="str">
        <f>IFERROR(L1829/J1829,"")</f>
        <v/>
      </c>
      <c r="T1829" s="1876">
        <f>T1828+(K1829-T1828)/7</f>
        <v>14.680645492124988</v>
      </c>
      <c r="U1829" s="1876">
        <f>U1828+(K1829-U1828)/42</f>
        <v>13.011405558123563</v>
      </c>
      <c r="V1829" s="1876">
        <f t="shared" si="231"/>
        <v>-3.7986628276127377</v>
      </c>
      <c r="W1829" s="1954">
        <f t="shared" si="222"/>
        <v>1.1282905160818117</v>
      </c>
    </row>
    <row r="1830" spans="1:23" ht="16" thickBot="1" x14ac:dyDescent="0.25">
      <c r="B1830" s="1956">
        <f>SUM(K1826:K1832)</f>
        <v>176</v>
      </c>
      <c r="C1830" s="1944">
        <v>44918</v>
      </c>
      <c r="D1830" s="1876"/>
      <c r="E1830" s="2189"/>
      <c r="F1830" s="1986"/>
      <c r="G1830" s="1945"/>
      <c r="H1830" s="1946" t="str">
        <f>IFERROR(VLOOKUP(F1830,[1]Trainingsarten!$A$9:$K$84,10,FALSE),"")</f>
        <v/>
      </c>
      <c r="I1830" s="1947" t="str">
        <f t="shared" si="239"/>
        <v/>
      </c>
      <c r="J1830" s="1948"/>
      <c r="K1830" s="1949" t="str">
        <f>IFERROR(VLOOKUP(F1830,[1]Trainingsarten!$A$9:$K$84,11,FALSE),"0")</f>
        <v>0</v>
      </c>
      <c r="L1830" s="1950"/>
      <c r="M1830" s="1948"/>
      <c r="N1830" s="1816" t="str">
        <f>IFERROR((L1830/67)/(1/(I1830*24)/3.6),"")</f>
        <v/>
      </c>
      <c r="O1830" s="2402"/>
      <c r="P1830" s="1951" t="str">
        <f>IFERROR(VLOOKUP(F1830,[1]Trainingsarten!$A$9:$N$84,12,FALSE),"")</f>
        <v/>
      </c>
      <c r="Q1830" s="1952" t="s">
        <v>14</v>
      </c>
      <c r="R1830" s="1953" t="str">
        <f>IFERROR(VLOOKUP(F1830,[1]Trainingsarten!$A$9:$N$84,14,FALSE),"")</f>
        <v/>
      </c>
      <c r="S1830" s="1877" t="str">
        <f>IFERROR(L1830/J1830,"")</f>
        <v/>
      </c>
      <c r="T1830" s="1876">
        <f>T1829+(K1830-T1829)/7</f>
        <v>12.583410421821419</v>
      </c>
      <c r="U1830" s="1876">
        <f>U1829+(K1830-U1829)/42</f>
        <v>12.701610187692049</v>
      </c>
      <c r="V1830" s="1876">
        <f t="shared" si="231"/>
        <v>-1.6692399340014248</v>
      </c>
      <c r="W1830" s="1954">
        <f t="shared" si="222"/>
        <v>0.99069411168159083</v>
      </c>
    </row>
    <row r="1831" spans="1:23" ht="15" x14ac:dyDescent="0.2">
      <c r="B1831" s="1957" t="s">
        <v>20</v>
      </c>
      <c r="C1831" s="1978">
        <v>44919</v>
      </c>
      <c r="D1831" s="50">
        <v>150</v>
      </c>
      <c r="E1831" s="2101" t="s">
        <v>281</v>
      </c>
      <c r="F1831" s="1985" t="s">
        <v>276</v>
      </c>
      <c r="G1831" s="1979">
        <v>4.2048611111111113E-2</v>
      </c>
      <c r="H1831" s="1980">
        <v>10.3</v>
      </c>
      <c r="I1831" s="1981">
        <f t="shared" si="239"/>
        <v>4.0823894282632145E-3</v>
      </c>
      <c r="J1831" s="506">
        <v>137</v>
      </c>
      <c r="K1831" s="1982">
        <v>66</v>
      </c>
      <c r="L1831" s="1983">
        <v>203</v>
      </c>
      <c r="M1831" s="506">
        <v>38</v>
      </c>
      <c r="N1831" s="59">
        <f>IFERROR((L1831/67)/(1/(I1831*24)/3.6),"")</f>
        <v>1.0686842486596144</v>
      </c>
      <c r="O1831" s="2405" t="s">
        <v>327</v>
      </c>
      <c r="P1831" s="319">
        <f>IFERROR(VLOOKUP(F1831,[1]Trainingsarten!$A$9:$N$84,12,FALSE),"")</f>
        <v>209</v>
      </c>
      <c r="Q1831" s="61" t="s">
        <v>14</v>
      </c>
      <c r="R1831" s="1984">
        <f>IFERROR(VLOOKUP(F1831,[1]Trainingsarten!$A$9:$N$84,14,FALSE),"")</f>
        <v>228.8</v>
      </c>
      <c r="S1831" s="1898">
        <f>IFERROR(L1831/J1831,"")</f>
        <v>1.4817518248175183</v>
      </c>
      <c r="T1831" s="50">
        <f>T1830+(K1831-T1830)/7</f>
        <v>20.214351790132646</v>
      </c>
      <c r="U1831" s="50">
        <f>U1830+(K1831-U1830)/42</f>
        <v>13.970619468937477</v>
      </c>
      <c r="V1831" s="50">
        <f t="shared" si="231"/>
        <v>0.11819976587062975</v>
      </c>
      <c r="W1831" s="322">
        <f t="shared" si="222"/>
        <v>1.4469187880378243</v>
      </c>
    </row>
    <row r="1832" spans="1:23" ht="16" thickBot="1" x14ac:dyDescent="0.25">
      <c r="B1832" s="1958">
        <f t="shared" ref="B1832" si="251">AVERAGE(W1826:W1832)</f>
        <v>1.1023516785960812</v>
      </c>
      <c r="C1832" s="1968">
        <v>44920</v>
      </c>
      <c r="D1832" s="1818"/>
      <c r="E1832" s="2180"/>
      <c r="F1832" s="1989"/>
      <c r="G1832" s="1969"/>
      <c r="H1832" s="1970" t="str">
        <f>IFERROR(VLOOKUP(F1832,[1]Trainingsarten!$A$9:$K$84,10,FALSE),"")</f>
        <v/>
      </c>
      <c r="I1832" s="1971" t="str">
        <f t="shared" si="239"/>
        <v/>
      </c>
      <c r="J1832" s="1862"/>
      <c r="K1832" s="1972" t="str">
        <f>IFERROR(VLOOKUP(F1832,[1]Trainingsarten!$A$9:$K$84,11,FALSE),"0")</f>
        <v>0</v>
      </c>
      <c r="L1832" s="1973"/>
      <c r="M1832" s="1862"/>
      <c r="N1832" s="1826" t="str">
        <f>IFERROR((L1832/67)/(1/(I1832*24)/3.6),"")</f>
        <v/>
      </c>
      <c r="O1832" s="2404"/>
      <c r="P1832" s="1974" t="str">
        <f>IFERROR(VLOOKUP(F1832,[1]Trainingsarten!$A$9:$N$84,12,FALSE),"")</f>
        <v/>
      </c>
      <c r="Q1832" s="1975" t="s">
        <v>14</v>
      </c>
      <c r="R1832" s="1976" t="str">
        <f>IFERROR(VLOOKUP(F1832,[1]Trainingsarten!$A$9:$N$84,14,FALSE),"")</f>
        <v/>
      </c>
      <c r="S1832" s="1827" t="str">
        <f>IFERROR(L1832/J1832,"")</f>
        <v/>
      </c>
      <c r="T1832" s="1818">
        <f>T1831+(K1832-T1831)/7</f>
        <v>17.326587248685126</v>
      </c>
      <c r="U1832" s="1818">
        <f>U1831+(K1832-U1831)/42</f>
        <v>13.637985672058013</v>
      </c>
      <c r="V1832" s="1818">
        <f t="shared" si="231"/>
        <v>-6.2437323211951696</v>
      </c>
      <c r="W1832" s="1977">
        <f t="shared" si="222"/>
        <v>1.2704652773015042</v>
      </c>
    </row>
    <row r="1833" spans="1:23" ht="16" thickBot="1" x14ac:dyDescent="0.25">
      <c r="B1833" s="1742">
        <v>52</v>
      </c>
      <c r="C1833" s="1935">
        <v>44921</v>
      </c>
      <c r="D1833" s="1744"/>
      <c r="E1833" s="2176"/>
      <c r="F1833" s="1988"/>
      <c r="G1833" s="1937"/>
      <c r="H1833" s="1938" t="str">
        <f>IFERROR(VLOOKUP(F1833,[1]Trainingsarten!$A$9:$K$84,10,FALSE),"")</f>
        <v/>
      </c>
      <c r="I1833" s="1939" t="str">
        <f t="shared" si="239"/>
        <v/>
      </c>
      <c r="J1833" s="1940"/>
      <c r="K1833" s="1941" t="str">
        <f>IFERROR(VLOOKUP(F1833,[1]Trainingsarten!$A$9:$K$84,11,FALSE),"0")</f>
        <v>0</v>
      </c>
      <c r="L1833" s="1942"/>
      <c r="M1833" s="1940"/>
      <c r="N1833" s="1753" t="str">
        <f>IFERROR((L1833/67)/(1/(I1833*24)/3.6),"")</f>
        <v/>
      </c>
      <c r="O1833" s="2401"/>
      <c r="P1833" s="1754" t="str">
        <f>IFERROR(VLOOKUP(F1833,[1]Trainingsarten!$A$9:$N$84,12,FALSE),"")</f>
        <v/>
      </c>
      <c r="Q1833" s="1755" t="s">
        <v>14</v>
      </c>
      <c r="R1833" s="1943" t="str">
        <f>IFERROR(VLOOKUP(F1833,[1]Trainingsarten!$A$9:$N$84,14,FALSE),"")</f>
        <v/>
      </c>
      <c r="S1833" s="1756" t="str">
        <f>IFERROR(L1833/J1833,"")</f>
        <v/>
      </c>
      <c r="T1833" s="1744">
        <f>T1832+(K1833-T1832)/7</f>
        <v>14.851360498872964</v>
      </c>
      <c r="U1833" s="1744">
        <f>U1832+(K1833-U1832)/42</f>
        <v>13.313271727485203</v>
      </c>
      <c r="V1833" s="1744">
        <f t="shared" si="231"/>
        <v>-3.6886015766271125</v>
      </c>
      <c r="W1833" s="1927">
        <f t="shared" ref="W1833:W1839" si="252">T1833/U1833</f>
        <v>1.1155304873866867</v>
      </c>
    </row>
    <row r="1834" spans="1:23" ht="15" x14ac:dyDescent="0.2">
      <c r="B1834" s="1759" t="s">
        <v>19</v>
      </c>
      <c r="C1834" s="1944">
        <v>44922</v>
      </c>
      <c r="D1834" s="1876">
        <v>151</v>
      </c>
      <c r="E1834" s="2189" t="s">
        <v>281</v>
      </c>
      <c r="F1834" s="1986" t="s">
        <v>276</v>
      </c>
      <c r="G1834" s="1945">
        <v>4.8449074074074082E-2</v>
      </c>
      <c r="H1834" s="1946">
        <v>12.1</v>
      </c>
      <c r="I1834" s="1947">
        <f t="shared" si="239"/>
        <v>4.0040557086011641E-3</v>
      </c>
      <c r="J1834" s="1948">
        <v>145</v>
      </c>
      <c r="K1834" s="1949">
        <v>81</v>
      </c>
      <c r="L1834" s="1950">
        <v>209</v>
      </c>
      <c r="M1834" s="1948">
        <v>50</v>
      </c>
      <c r="N1834" s="1816">
        <f>IFERROR((L1834/67)/(1/(I1834*24)/3.6),"")</f>
        <v>1.0791587516960657</v>
      </c>
      <c r="O1834" s="2402" t="s">
        <v>327</v>
      </c>
      <c r="P1834" s="1951">
        <f>IFERROR(VLOOKUP(F1834,[1]Trainingsarten!$A$9:$N$84,12,FALSE),"")</f>
        <v>209</v>
      </c>
      <c r="Q1834" s="1952" t="s">
        <v>14</v>
      </c>
      <c r="R1834" s="1953">
        <f>IFERROR(VLOOKUP(F1834,[1]Trainingsarten!$A$9:$N$84,14,FALSE),"")</f>
        <v>228.8</v>
      </c>
      <c r="S1834" s="1877">
        <f>IFERROR(L1834/J1834,"")</f>
        <v>1.4413793103448276</v>
      </c>
      <c r="T1834" s="1876">
        <f>T1833+(K1834-T1833)/7</f>
        <v>24.301166141891112</v>
      </c>
      <c r="U1834" s="1876">
        <f>U1833+(K1834-U1833)/42</f>
        <v>14.924860495878413</v>
      </c>
      <c r="V1834" s="1876">
        <f t="shared" si="231"/>
        <v>-1.5380887713877609</v>
      </c>
      <c r="W1834" s="1954">
        <f t="shared" si="252"/>
        <v>1.6282340560973432</v>
      </c>
    </row>
    <row r="1835" spans="1:23" ht="16" thickBot="1" x14ac:dyDescent="0.25">
      <c r="B1835" s="24">
        <f t="shared" ref="B1835" si="253">SUM(H1833:H1839)</f>
        <v>34.659999999999997</v>
      </c>
      <c r="C1835" s="1944">
        <v>44923</v>
      </c>
      <c r="D1835" s="1876"/>
      <c r="E1835" s="2189"/>
      <c r="F1835" s="1986"/>
      <c r="G1835" s="1945"/>
      <c r="H1835" s="1946" t="str">
        <f>IFERROR(VLOOKUP(F1835,[1]Trainingsarten!$A$9:$K$84,10,FALSE),"")</f>
        <v/>
      </c>
      <c r="I1835" s="1947" t="str">
        <f t="shared" si="239"/>
        <v/>
      </c>
      <c r="J1835" s="1948"/>
      <c r="K1835" s="1949" t="str">
        <f>IFERROR(VLOOKUP(F1835,[1]Trainingsarten!$A$9:$K$84,11,FALSE),"0")</f>
        <v>0</v>
      </c>
      <c r="L1835" s="1950"/>
      <c r="M1835" s="1948"/>
      <c r="N1835" s="1816" t="str">
        <f>IFERROR((L1835/67)/(1/(I1835*24)/3.6),"")</f>
        <v/>
      </c>
      <c r="O1835" s="2402"/>
      <c r="P1835" s="1951" t="str">
        <f>IFERROR(VLOOKUP(F1835,[1]Trainingsarten!$A$9:$N$84,12,FALSE),"")</f>
        <v/>
      </c>
      <c r="Q1835" s="1952" t="s">
        <v>14</v>
      </c>
      <c r="R1835" s="1953" t="str">
        <f>IFERROR(VLOOKUP(F1835,[1]Trainingsarten!$A$9:$N$84,14,FALSE),"")</f>
        <v/>
      </c>
      <c r="S1835" s="1877" t="str">
        <f>IFERROR(L1835/J1835,"")</f>
        <v/>
      </c>
      <c r="T1835" s="1876">
        <f>T1834+(K1835-T1834)/7</f>
        <v>20.829570978763812</v>
      </c>
      <c r="U1835" s="1876">
        <f>U1834+(K1835-U1834)/42</f>
        <v>14.569506674547974</v>
      </c>
      <c r="V1835" s="1876">
        <f t="shared" si="231"/>
        <v>-9.3763056460126997</v>
      </c>
      <c r="W1835" s="1954">
        <f t="shared" si="252"/>
        <v>1.4296689273049843</v>
      </c>
    </row>
    <row r="1836" spans="1:23" ht="15" x14ac:dyDescent="0.2">
      <c r="B1836" s="1955" t="s">
        <v>9</v>
      </c>
      <c r="C1836" s="1944">
        <v>44924</v>
      </c>
      <c r="D1836" s="1876">
        <v>152</v>
      </c>
      <c r="E1836" s="2189" t="s">
        <v>33</v>
      </c>
      <c r="F1836" s="1986" t="s">
        <v>276</v>
      </c>
      <c r="G1836" s="1945">
        <v>3.5636574074074077E-2</v>
      </c>
      <c r="H1836" s="1946">
        <v>9.36</v>
      </c>
      <c r="I1836" s="1947">
        <f t="shared" si="239"/>
        <v>3.8073262899651792E-3</v>
      </c>
      <c r="J1836" s="1948">
        <v>134</v>
      </c>
      <c r="K1836" s="1949">
        <v>67</v>
      </c>
      <c r="L1836" s="1950">
        <v>222</v>
      </c>
      <c r="M1836" s="1948">
        <v>32</v>
      </c>
      <c r="N1836" s="1816">
        <f>IFERROR((L1836/67)/(1/(I1836*24)/3.6),"")</f>
        <v>1.0899636433218522</v>
      </c>
      <c r="O1836" s="2402" t="s">
        <v>322</v>
      </c>
      <c r="P1836" s="1951">
        <f>IFERROR(VLOOKUP(F1836,[1]Trainingsarten!$A$9:$N$84,12,FALSE),"")</f>
        <v>209</v>
      </c>
      <c r="Q1836" s="1952" t="s">
        <v>14</v>
      </c>
      <c r="R1836" s="1953">
        <f>IFERROR(VLOOKUP(F1836,[1]Trainingsarten!$A$9:$N$84,14,FALSE),"")</f>
        <v>228.8</v>
      </c>
      <c r="S1836" s="1877">
        <f>IFERROR(L1836/J1836,"")</f>
        <v>1.6567164179104477</v>
      </c>
      <c r="T1836" s="1876">
        <f>T1835+(K1836-T1835)/7</f>
        <v>27.425346553226124</v>
      </c>
      <c r="U1836" s="1876">
        <f>U1835+(K1836-U1835)/42</f>
        <v>15.817851753725403</v>
      </c>
      <c r="V1836" s="1876">
        <f t="shared" si="231"/>
        <v>-6.2600643042158381</v>
      </c>
      <c r="W1836" s="1954">
        <f t="shared" si="252"/>
        <v>1.7338224545420295</v>
      </c>
    </row>
    <row r="1837" spans="1:23" ht="16" thickBot="1" x14ac:dyDescent="0.25">
      <c r="B1837" s="1956">
        <f>SUM(K1833:K1839)</f>
        <v>236</v>
      </c>
      <c r="C1837" s="1944">
        <v>44925</v>
      </c>
      <c r="D1837" s="1876"/>
      <c r="E1837" s="2189"/>
      <c r="F1837" s="1986"/>
      <c r="G1837" s="1945"/>
      <c r="H1837" s="1946" t="str">
        <f>IFERROR(VLOOKUP(F1837,[1]Trainingsarten!$A$9:$K$84,10,FALSE),"")</f>
        <v/>
      </c>
      <c r="I1837" s="1947" t="str">
        <f t="shared" si="239"/>
        <v/>
      </c>
      <c r="J1837" s="1948"/>
      <c r="K1837" s="1949" t="str">
        <f>IFERROR(VLOOKUP(F1837,[1]Trainingsarten!$A$9:$K$84,11,FALSE),"0")</f>
        <v>0</v>
      </c>
      <c r="L1837" s="1950"/>
      <c r="M1837" s="1948"/>
      <c r="N1837" s="1816" t="str">
        <f>IFERROR((L1837/67)/(1/(I1837*24)/3.6),"")</f>
        <v/>
      </c>
      <c r="O1837" s="2402"/>
      <c r="P1837" s="1951" t="str">
        <f>IFERROR(VLOOKUP(F1837,[1]Trainingsarten!$A$9:$N$84,12,FALSE),"")</f>
        <v/>
      </c>
      <c r="Q1837" s="1952" t="s">
        <v>14</v>
      </c>
      <c r="R1837" s="1953" t="str">
        <f>IFERROR(VLOOKUP(F1837,[1]Trainingsarten!$A$9:$N$84,14,FALSE),"")</f>
        <v/>
      </c>
      <c r="S1837" s="1877" t="str">
        <f>IFERROR(L1837/J1837,"")</f>
        <v/>
      </c>
      <c r="T1837" s="1876">
        <f>T1836+(K1837-T1836)/7</f>
        <v>23.507439902765249</v>
      </c>
      <c r="U1837" s="1876">
        <f>U1836+(K1837-U1836)/42</f>
        <v>15.441236235779559</v>
      </c>
      <c r="V1837" s="1876">
        <f t="shared" si="231"/>
        <v>-11.607494799500721</v>
      </c>
      <c r="W1837" s="1954">
        <f t="shared" si="252"/>
        <v>1.5223806917930016</v>
      </c>
    </row>
    <row r="1838" spans="1:23" ht="16" thickBot="1" x14ac:dyDescent="0.25">
      <c r="B1838" s="1957" t="s">
        <v>20</v>
      </c>
      <c r="C1838" s="2005">
        <v>44926</v>
      </c>
      <c r="D1838" s="1794">
        <v>153</v>
      </c>
      <c r="E1838" s="2179" t="s">
        <v>281</v>
      </c>
      <c r="F1838" s="2006" t="s">
        <v>321</v>
      </c>
      <c r="G1838" s="2007">
        <v>5.2060185185185182E-2</v>
      </c>
      <c r="H1838" s="2008">
        <v>13.2</v>
      </c>
      <c r="I1838" s="2009">
        <f t="shared" si="239"/>
        <v>3.9439534231200894E-3</v>
      </c>
      <c r="J1838" s="2010">
        <v>143</v>
      </c>
      <c r="K1838" s="2011">
        <v>88</v>
      </c>
      <c r="L1838" s="2012">
        <v>211</v>
      </c>
      <c r="M1838" s="2010">
        <v>47</v>
      </c>
      <c r="N1838" s="1802">
        <f>IFERROR((L1838/67)/(1/(I1838*24)/3.6),"")</f>
        <v>1.0731320669380369</v>
      </c>
      <c r="O1838" s="2406" t="s">
        <v>327</v>
      </c>
      <c r="P1838" s="2013">
        <f>IFERROR(VLOOKUP(F1838,[1]Trainingsarten!$A$9:$N$84,12,FALSE),"")</f>
        <v>228.8</v>
      </c>
      <c r="Q1838" s="2014" t="s">
        <v>14</v>
      </c>
      <c r="R1838" s="2015">
        <f>IFERROR(VLOOKUP(F1838,[1]Trainingsarten!$A$9:$N$84,14,FALSE),"")</f>
        <v>247</v>
      </c>
      <c r="S1838" s="1805">
        <f>IFERROR(L1838/J1838,"")</f>
        <v>1.4755244755244756</v>
      </c>
      <c r="T1838" s="1794">
        <f>T1837+(K1838-T1837)/7</f>
        <v>32.720662773798786</v>
      </c>
      <c r="U1838" s="1794">
        <f>U1837+(K1838-U1837)/42</f>
        <v>17.168825849213381</v>
      </c>
      <c r="V1838" s="1794">
        <f t="shared" si="231"/>
        <v>-8.0662036669856896</v>
      </c>
      <c r="W1838" s="2016">
        <f t="shared" si="252"/>
        <v>1.9058183163584212</v>
      </c>
    </row>
    <row r="1839" spans="1:23" ht="17" thickTop="1" thickBot="1" x14ac:dyDescent="0.25">
      <c r="B1839" s="2000">
        <f t="shared" ref="B1839" si="254">AVERAGE(W1833:W1839)</f>
        <v>1.572693768856043</v>
      </c>
      <c r="C1839" s="2034">
        <v>44927</v>
      </c>
      <c r="D1839" s="1640"/>
      <c r="E1839" s="2171"/>
      <c r="F1839" s="1989"/>
      <c r="G1839" s="2035"/>
      <c r="H1839" s="2036" t="str">
        <f>IFERROR(VLOOKUP(F1839,[1]Trainingsarten!$A$9:$K$84,10,FALSE),"")</f>
        <v/>
      </c>
      <c r="I1839" s="2037" t="str">
        <f t="shared" si="239"/>
        <v/>
      </c>
      <c r="J1839" s="969"/>
      <c r="K1839" s="2038" t="str">
        <f>IFERROR(VLOOKUP(F1839,[1]Trainingsarten!$A$9:$K$84,11,FALSE),"0")</f>
        <v>0</v>
      </c>
      <c r="L1839" s="973"/>
      <c r="M1839" s="969"/>
      <c r="N1839" s="2039" t="str">
        <f>IFERROR((L1839/67)/(1/(I1839*24)/3.6),"")</f>
        <v/>
      </c>
      <c r="O1839" s="2407"/>
      <c r="P1839" s="2040" t="str">
        <f>IFERROR(VLOOKUP(F1839,[1]Trainingsarten!$A$9:$N$84,12,FALSE),"")</f>
        <v/>
      </c>
      <c r="Q1839" s="2041" t="s">
        <v>14</v>
      </c>
      <c r="R1839" s="2042" t="str">
        <f>IFERROR(VLOOKUP(F1839,[1]Trainingsarten!$A$9:$N$84,14,FALSE),"")</f>
        <v/>
      </c>
      <c r="S1839" s="4" t="str">
        <f>IFERROR(L1839/J1839,"")</f>
        <v/>
      </c>
      <c r="T1839" s="1640">
        <f>T1838+(K1839-T1838)/7</f>
        <v>28.046282377541814</v>
      </c>
      <c r="U1839" s="1640">
        <f>U1838+(K1839-U1838)/42</f>
        <v>16.760044281374967</v>
      </c>
      <c r="V1839" s="1640">
        <f t="shared" si="231"/>
        <v>-15.551836924585405</v>
      </c>
      <c r="W1839" s="1934">
        <f t="shared" si="252"/>
        <v>1.6734014485098332</v>
      </c>
    </row>
    <row r="1840" spans="1:23" ht="16" thickBot="1" x14ac:dyDescent="0.25">
      <c r="A1840" s="2472">
        <f>WEEKNUM(C1840,1)</f>
        <v>1</v>
      </c>
      <c r="B1840" s="2473"/>
      <c r="C1840" s="1935">
        <v>44928</v>
      </c>
      <c r="D1840" s="1744"/>
      <c r="E1840" s="2176"/>
      <c r="F1840" s="1988"/>
      <c r="G1840" s="1937"/>
      <c r="H1840" s="1938" t="str">
        <f>IFERROR(VLOOKUP(F1840,[1]Trainingsarten!$A$9:$K$84,10,FALSE),"")</f>
        <v/>
      </c>
      <c r="I1840" s="1939" t="str">
        <f t="shared" si="239"/>
        <v/>
      </c>
      <c r="J1840" s="1940"/>
      <c r="K1840" s="1941" t="str">
        <f>IFERROR(VLOOKUP(F1840,[1]Trainingsarten!$A$9:$K$84,11,FALSE),"0")</f>
        <v>0</v>
      </c>
      <c r="L1840" s="1942"/>
      <c r="M1840" s="1940"/>
      <c r="N1840" s="1753" t="str">
        <f>IFERROR((L1840/67)/(1/(I1840*24)/3.6),"")</f>
        <v/>
      </c>
      <c r="O1840" s="2401"/>
      <c r="P1840" s="1754" t="str">
        <f>IFERROR(VLOOKUP(F1840,[1]Trainingsarten!$A$9:$N$84,12,FALSE),"")</f>
        <v/>
      </c>
      <c r="Q1840" s="1755" t="s">
        <v>14</v>
      </c>
      <c r="R1840" s="1943" t="str">
        <f>IFERROR(VLOOKUP(F1840,[1]Trainingsarten!$A$9:$N$84,14,FALSE),"")</f>
        <v/>
      </c>
      <c r="S1840" s="1756" t="str">
        <f>IFERROR(L1840/J1840,"")</f>
        <v/>
      </c>
      <c r="T1840" s="1744">
        <f>T1839+(K1840-T1839)/7</f>
        <v>24.039670609321554</v>
      </c>
      <c r="U1840" s="1744">
        <f>U1839+(K1840-U1839)/42</f>
        <v>16.360995608008896</v>
      </c>
      <c r="V1840" s="1744">
        <f t="shared" si="231"/>
        <v>-11.286238096166848</v>
      </c>
      <c r="W1840" s="1927">
        <f>T1840/U1840</f>
        <v>1.4693281011305852</v>
      </c>
    </row>
    <row r="1841" spans="1:23" ht="15" x14ac:dyDescent="0.2">
      <c r="A1841" s="2043" t="s">
        <v>19</v>
      </c>
      <c r="B1841" s="2044">
        <f>SUM(H1840:H1846)</f>
        <v>29.92</v>
      </c>
      <c r="C1841" s="2045">
        <v>44929</v>
      </c>
      <c r="D1841" s="1876">
        <v>1</v>
      </c>
      <c r="E1841" s="2189" t="s">
        <v>281</v>
      </c>
      <c r="F1841" s="1986" t="s">
        <v>316</v>
      </c>
      <c r="G1841" s="1945">
        <v>3.2696759259259259E-2</v>
      </c>
      <c r="H1841" s="1946">
        <v>8.01</v>
      </c>
      <c r="I1841" s="1947">
        <f t="shared" si="239"/>
        <v>4.0819924168862994E-3</v>
      </c>
      <c r="J1841" s="1948">
        <v>144</v>
      </c>
      <c r="K1841" s="1949">
        <v>51</v>
      </c>
      <c r="L1841" s="1950">
        <v>203</v>
      </c>
      <c r="M1841" s="1948">
        <v>13</v>
      </c>
      <c r="N1841" s="1816">
        <f>IFERROR((L1841/67)/(1/(I1841*24)/3.6),"")</f>
        <v>1.0685803193768981</v>
      </c>
      <c r="O1841" s="2402" t="s">
        <v>327</v>
      </c>
      <c r="P1841" s="1951">
        <f>IFERROR(VLOOKUP(F1841,[1]Trainingsarten!$A$9:$N$84,12,FALSE),"")</f>
        <v>209</v>
      </c>
      <c r="Q1841" s="1952" t="s">
        <v>14</v>
      </c>
      <c r="R1841" s="1953">
        <f>IFERROR(VLOOKUP(F1841,[1]Trainingsarten!$A$9:$N$84,14,FALSE),"")</f>
        <v>228.8</v>
      </c>
      <c r="S1841" s="1877">
        <f>IFERROR(L1841/J1841,"")</f>
        <v>1.4097222222222223</v>
      </c>
      <c r="T1841" s="1876">
        <f>T1840+(K1841-T1840)/7</f>
        <v>27.891146236561333</v>
      </c>
      <c r="U1841" s="1876">
        <f>U1840+(K1841-U1840)/42</f>
        <v>17.185733807818206</v>
      </c>
      <c r="V1841" s="1876">
        <f t="shared" si="231"/>
        <v>-7.6786750013126586</v>
      </c>
      <c r="W1841" s="1954">
        <f t="shared" ref="W1841:W1904" si="255">T1841/U1841</f>
        <v>1.6229243713685928</v>
      </c>
    </row>
    <row r="1842" spans="1:23" ht="15" x14ac:dyDescent="0.2">
      <c r="A1842" s="2046" t="s">
        <v>9</v>
      </c>
      <c r="B1842" s="2047">
        <f>SUM(K1840:K1846)</f>
        <v>208</v>
      </c>
      <c r="C1842" s="2045">
        <v>44930</v>
      </c>
      <c r="D1842" s="1876"/>
      <c r="E1842" s="2189"/>
      <c r="F1842" s="1986"/>
      <c r="G1842" s="1945"/>
      <c r="H1842" s="1946" t="str">
        <f>IFERROR(VLOOKUP(F1842,[1]Trainingsarten!$A$9:$K$84,10,FALSE),"")</f>
        <v/>
      </c>
      <c r="I1842" s="1947" t="str">
        <f t="shared" si="239"/>
        <v/>
      </c>
      <c r="J1842" s="1948"/>
      <c r="K1842" s="1949" t="str">
        <f>IFERROR(VLOOKUP(F1842,[1]Trainingsarten!$A$9:$K$84,11,FALSE),"0")</f>
        <v>0</v>
      </c>
      <c r="L1842" s="1950"/>
      <c r="M1842" s="1948"/>
      <c r="N1842" s="1816" t="str">
        <f>IFERROR((L1842/67)/(1/(I1842*24)/3.6),"")</f>
        <v/>
      </c>
      <c r="O1842" s="2402"/>
      <c r="P1842" s="1951" t="str">
        <f>IFERROR(VLOOKUP(F1842,[1]Trainingsarten!$A$9:$N$84,12,FALSE),"")</f>
        <v/>
      </c>
      <c r="Q1842" s="1952" t="s">
        <v>14</v>
      </c>
      <c r="R1842" s="1953" t="str">
        <f>IFERROR(VLOOKUP(F1842,[1]Trainingsarten!$A$9:$N$84,14,FALSE),"")</f>
        <v/>
      </c>
      <c r="S1842" s="1877" t="str">
        <f>IFERROR(L1842/J1842,"")</f>
        <v/>
      </c>
      <c r="T1842" s="1876">
        <f>T1841+(K1842-T1841)/7</f>
        <v>23.906696774195428</v>
      </c>
      <c r="U1842" s="1876">
        <f>U1841+(K1842-U1841)/42</f>
        <v>16.77654966953682</v>
      </c>
      <c r="V1842" s="1876">
        <f t="shared" si="231"/>
        <v>-10.705412428743127</v>
      </c>
      <c r="W1842" s="1954">
        <f t="shared" si="255"/>
        <v>1.4250067651041303</v>
      </c>
    </row>
    <row r="1843" spans="1:23" ht="15" x14ac:dyDescent="0.2">
      <c r="A1843" s="2046" t="s">
        <v>20</v>
      </c>
      <c r="B1843" s="2048">
        <f>AVERAGE(W1840:W1846)</f>
        <v>1.5857778942016481</v>
      </c>
      <c r="C1843" s="2045">
        <v>44931</v>
      </c>
      <c r="D1843" s="1876">
        <v>2</v>
      </c>
      <c r="E1843" s="2189" t="s">
        <v>33</v>
      </c>
      <c r="F1843" s="1986" t="s">
        <v>321</v>
      </c>
      <c r="G1843" s="1945">
        <v>3.2303240740740737E-2</v>
      </c>
      <c r="H1843" s="1946">
        <v>9.31</v>
      </c>
      <c r="I1843" s="1947">
        <f t="shared" si="239"/>
        <v>3.4697358475553959E-3</v>
      </c>
      <c r="J1843" s="1948">
        <v>152</v>
      </c>
      <c r="K1843" s="1949">
        <v>72</v>
      </c>
      <c r="L1843" s="1950">
        <v>241</v>
      </c>
      <c r="M1843" s="1948">
        <v>40</v>
      </c>
      <c r="N1843" s="1816">
        <f>IFERROR((L1843/67)/(1/(I1843*24)/3.6),"")</f>
        <v>1.0783317568975743</v>
      </c>
      <c r="O1843" s="2402" t="s">
        <v>280</v>
      </c>
      <c r="P1843" s="1951">
        <f>IFERROR(VLOOKUP(F1843,[1]Trainingsarten!$A$9:$N$84,12,FALSE),"")</f>
        <v>228.8</v>
      </c>
      <c r="Q1843" s="1952" t="s">
        <v>14</v>
      </c>
      <c r="R1843" s="1953">
        <f>IFERROR(VLOOKUP(F1843,[1]Trainingsarten!$A$9:$N$84,14,FALSE),"")</f>
        <v>247</v>
      </c>
      <c r="S1843" s="1877">
        <f>IFERROR(L1843/J1843,"")</f>
        <v>1.5855263157894737</v>
      </c>
      <c r="T1843" s="1876">
        <f>T1842+(K1843-T1842)/7</f>
        <v>30.777168663596083</v>
      </c>
      <c r="U1843" s="1876">
        <f>U1842+(K1843-U1842)/42</f>
        <v>18.091393725024037</v>
      </c>
      <c r="V1843" s="1876">
        <f t="shared" si="231"/>
        <v>-7.130147104658608</v>
      </c>
      <c r="W1843" s="1954">
        <f t="shared" si="255"/>
        <v>1.7012049558694347</v>
      </c>
    </row>
    <row r="1844" spans="1:23" ht="15" x14ac:dyDescent="0.2">
      <c r="A1844" s="2046" t="s">
        <v>329</v>
      </c>
      <c r="B1844" s="2049">
        <f>IFERROR(AVERAGE(N1840:N1846),"")</f>
        <v>1.0730763542568544</v>
      </c>
      <c r="C1844" s="2045">
        <v>44932</v>
      </c>
      <c r="D1844" s="1876"/>
      <c r="E1844" s="2189"/>
      <c r="F1844" s="1986"/>
      <c r="G1844" s="1945"/>
      <c r="H1844" s="1946" t="str">
        <f>IFERROR(VLOOKUP(F1844,[1]Trainingsarten!$A$9:$K$84,10,FALSE),"")</f>
        <v/>
      </c>
      <c r="I1844" s="1947" t="str">
        <f t="shared" si="239"/>
        <v/>
      </c>
      <c r="J1844" s="1948"/>
      <c r="K1844" s="1949" t="str">
        <f>IFERROR(VLOOKUP(F1844,[1]Trainingsarten!$A$9:$K$84,11,FALSE),"0")</f>
        <v>0</v>
      </c>
      <c r="L1844" s="1950"/>
      <c r="M1844" s="1948"/>
      <c r="N1844" s="1816" t="str">
        <f>IFERROR((L1844/67)/(1/(I1844*24)/3.6),"")</f>
        <v/>
      </c>
      <c r="O1844" s="2402"/>
      <c r="P1844" s="1951" t="str">
        <f>IFERROR(VLOOKUP(F1844,[1]Trainingsarten!$A$9:$N$84,12,FALSE),"")</f>
        <v/>
      </c>
      <c r="Q1844" s="1952" t="s">
        <v>14</v>
      </c>
      <c r="R1844" s="1953" t="str">
        <f>IFERROR(VLOOKUP(F1844,[1]Trainingsarten!$A$9:$N$84,14,FALSE),"")</f>
        <v/>
      </c>
      <c r="S1844" s="1877" t="str">
        <f>IFERROR(L1844/J1844,"")</f>
        <v/>
      </c>
      <c r="T1844" s="1876">
        <f>T1843+(K1844-T1843)/7</f>
        <v>26.380430283082354</v>
      </c>
      <c r="U1844" s="1876">
        <f>U1843+(K1844-U1843)/42</f>
        <v>17.660646255380609</v>
      </c>
      <c r="V1844" s="1876">
        <f t="shared" si="231"/>
        <v>-12.685774938572045</v>
      </c>
      <c r="W1844" s="1954">
        <f t="shared" si="255"/>
        <v>1.4937409368609667</v>
      </c>
    </row>
    <row r="1845" spans="1:23" ht="15" x14ac:dyDescent="0.2">
      <c r="A1845" s="2046" t="s">
        <v>330</v>
      </c>
      <c r="B1845" s="2048">
        <f>IFERROR(AVERAGE(S1840:S1846),"")</f>
        <v>1.5092075462437069</v>
      </c>
      <c r="C1845" s="2045">
        <v>44933</v>
      </c>
      <c r="D1845" s="1876">
        <v>3</v>
      </c>
      <c r="E1845" s="2189" t="s">
        <v>281</v>
      </c>
      <c r="F1845" s="1986" t="s">
        <v>300</v>
      </c>
      <c r="G1845" s="1945">
        <v>4.9189814814814818E-2</v>
      </c>
      <c r="H1845" s="1946">
        <v>12.6</v>
      </c>
      <c r="I1845" s="1947">
        <f t="shared" si="239"/>
        <v>3.903953556731335E-3</v>
      </c>
      <c r="J1845" s="1948">
        <v>139</v>
      </c>
      <c r="K1845" s="1949">
        <v>85</v>
      </c>
      <c r="L1845" s="1950">
        <v>213</v>
      </c>
      <c r="M1845" s="1948">
        <v>50</v>
      </c>
      <c r="N1845" s="1816">
        <f>IFERROR((L1845/67)/(1/(I1845*24)/3.6),"")</f>
        <v>1.0723169864960911</v>
      </c>
      <c r="O1845" s="2402" t="s">
        <v>295</v>
      </c>
      <c r="P1845" s="1951">
        <f>IFERROR(VLOOKUP(F1845,[1]Trainingsarten!$A$9:$N$84,12,FALSE),"")</f>
        <v>209</v>
      </c>
      <c r="Q1845" s="1952" t="s">
        <v>14</v>
      </c>
      <c r="R1845" s="1953">
        <f>IFERROR(VLOOKUP(F1845,[1]Trainingsarten!$A$9:$N$84,14,FALSE),"")</f>
        <v>228.8</v>
      </c>
      <c r="S1845" s="1877">
        <f>IFERROR(L1845/J1845,"")</f>
        <v>1.5323741007194245</v>
      </c>
      <c r="T1845" s="1876">
        <f>T1844+(K1845-T1844)/7</f>
        <v>34.754654528356305</v>
      </c>
      <c r="U1845" s="1876">
        <f>U1844+(K1845-U1844)/42</f>
        <v>19.26396420168107</v>
      </c>
      <c r="V1845" s="1876">
        <f t="shared" si="231"/>
        <v>-8.7197840277017455</v>
      </c>
      <c r="W1845" s="1954">
        <f t="shared" si="255"/>
        <v>1.8041278609375446</v>
      </c>
    </row>
    <row r="1846" spans="1:23" ht="16" thickBot="1" x14ac:dyDescent="0.25">
      <c r="A1846" s="2050" t="s">
        <v>11</v>
      </c>
      <c r="B1846" s="2051">
        <f>IFERROR(SUM(M1840:M1846),"")</f>
        <v>103</v>
      </c>
      <c r="C1846" s="2052">
        <v>44934</v>
      </c>
      <c r="D1846" s="1640"/>
      <c r="E1846" s="2171"/>
      <c r="F1846" s="1989"/>
      <c r="G1846" s="2035"/>
      <c r="H1846" s="2036" t="str">
        <f>IFERROR(VLOOKUP(F1846,[1]Trainingsarten!$A$9:$K$84,10,FALSE),"")</f>
        <v/>
      </c>
      <c r="I1846" s="2037" t="str">
        <f t="shared" si="239"/>
        <v/>
      </c>
      <c r="J1846" s="969"/>
      <c r="K1846" s="2038" t="str">
        <f>IFERROR(VLOOKUP(F1846,[1]Trainingsarten!$A$9:$K$84,11,FALSE),"0")</f>
        <v>0</v>
      </c>
      <c r="L1846" s="973"/>
      <c r="M1846" s="969"/>
      <c r="N1846" s="2039" t="str">
        <f>IFERROR((L1846/67)/(1/(I1846*24)/3.6),"")</f>
        <v/>
      </c>
      <c r="O1846" s="2407"/>
      <c r="P1846" s="2040" t="str">
        <f>IFERROR(VLOOKUP(F1846,[1]Trainingsarten!$A$9:$N$84,12,FALSE),"")</f>
        <v/>
      </c>
      <c r="Q1846" s="2041" t="s">
        <v>14</v>
      </c>
      <c r="R1846" s="2042" t="str">
        <f>IFERROR(VLOOKUP(F1846,[1]Trainingsarten!$A$9:$N$84,14,FALSE),"")</f>
        <v/>
      </c>
      <c r="S1846" s="4" t="str">
        <f>IFERROR(L1846/J1846,"")</f>
        <v/>
      </c>
      <c r="T1846" s="1640">
        <f>T1845+(K1846-T1845)/7</f>
        <v>29.789703881448261</v>
      </c>
      <c r="U1846" s="1640">
        <f>U1845+(K1846-U1845)/42</f>
        <v>18.805298387355329</v>
      </c>
      <c r="V1846" s="1640">
        <f t="shared" si="231"/>
        <v>-15.490690326675235</v>
      </c>
      <c r="W1846" s="1934">
        <f t="shared" si="255"/>
        <v>1.5841122681402833</v>
      </c>
    </row>
    <row r="1847" spans="1:23" ht="16" thickBot="1" x14ac:dyDescent="0.25">
      <c r="A1847" s="2472">
        <f>WEEKNUM(C1847,1)</f>
        <v>2</v>
      </c>
      <c r="B1847" s="2473"/>
      <c r="C1847" s="1935">
        <v>44935</v>
      </c>
      <c r="D1847" s="1744"/>
      <c r="E1847" s="2176"/>
      <c r="F1847" s="1988"/>
      <c r="G1847" s="1937"/>
      <c r="H1847" s="1938" t="str">
        <f>IFERROR(VLOOKUP(F1847,[1]Trainingsarten!$A$9:$K$84,10,FALSE),"")</f>
        <v/>
      </c>
      <c r="I1847" s="1939" t="str">
        <f t="shared" si="239"/>
        <v/>
      </c>
      <c r="J1847" s="1940"/>
      <c r="K1847" s="1941" t="str">
        <f>IFERROR(VLOOKUP(F1847,[1]Trainingsarten!$A$9:$K$84,11,FALSE),"0")</f>
        <v>0</v>
      </c>
      <c r="L1847" s="1942"/>
      <c r="M1847" s="1940"/>
      <c r="N1847" s="1753" t="str">
        <f>IFERROR((L1847/67)/(1/(I1847*24)/3.6),"")</f>
        <v/>
      </c>
      <c r="O1847" s="2401"/>
      <c r="P1847" s="1754" t="str">
        <f>IFERROR(VLOOKUP(F1847,[1]Trainingsarten!$A$9:$N$84,12,FALSE),"")</f>
        <v/>
      </c>
      <c r="Q1847" s="1755" t="s">
        <v>14</v>
      </c>
      <c r="R1847" s="1943" t="str">
        <f>IFERROR(VLOOKUP(F1847,[1]Trainingsarten!$A$9:$N$84,14,FALSE),"")</f>
        <v/>
      </c>
      <c r="S1847" s="1756" t="str">
        <f>IFERROR(L1847/J1847,"")</f>
        <v/>
      </c>
      <c r="T1847" s="1744">
        <f>T1846+(K1847-T1846)/7</f>
        <v>25.534031898384224</v>
      </c>
      <c r="U1847" s="1744">
        <f>U1846+(K1847-U1846)/42</f>
        <v>18.357553187656393</v>
      </c>
      <c r="V1847" s="1744">
        <f t="shared" si="231"/>
        <v>-10.984405494092933</v>
      </c>
      <c r="W1847" s="1927">
        <f t="shared" si="255"/>
        <v>1.3909278451963463</v>
      </c>
    </row>
    <row r="1848" spans="1:23" ht="15" x14ac:dyDescent="0.2">
      <c r="A1848" s="2043" t="s">
        <v>19</v>
      </c>
      <c r="B1848" s="2044">
        <f>SUM(H1847:H1853)</f>
        <v>10.3</v>
      </c>
      <c r="C1848" s="1944">
        <v>44936</v>
      </c>
      <c r="D1848" s="1876"/>
      <c r="E1848" s="2189"/>
      <c r="F1848" s="1986"/>
      <c r="G1848" s="1945"/>
      <c r="H1848" s="1946" t="str">
        <f>IFERROR(VLOOKUP(F1848,[1]Trainingsarten!$A$9:$K$84,10,FALSE),"")</f>
        <v/>
      </c>
      <c r="I1848" s="1947" t="str">
        <f t="shared" si="239"/>
        <v/>
      </c>
      <c r="J1848" s="1948"/>
      <c r="K1848" s="1949" t="str">
        <f>IFERROR(VLOOKUP(F1848,[1]Trainingsarten!$A$9:$K$84,11,FALSE),"0")</f>
        <v>0</v>
      </c>
      <c r="L1848" s="1950"/>
      <c r="M1848" s="1948"/>
      <c r="N1848" s="1816" t="str">
        <f>IFERROR((L1848/67)/(1/(I1848*24)/3.6),"")</f>
        <v/>
      </c>
      <c r="O1848" s="2402"/>
      <c r="P1848" s="1951" t="str">
        <f>IFERROR(VLOOKUP(F1848,[1]Trainingsarten!$A$9:$N$84,12,FALSE),"")</f>
        <v/>
      </c>
      <c r="Q1848" s="1952" t="s">
        <v>14</v>
      </c>
      <c r="R1848" s="1953" t="str">
        <f>IFERROR(VLOOKUP(F1848,[1]Trainingsarten!$A$9:$N$84,14,FALSE),"")</f>
        <v/>
      </c>
      <c r="S1848" s="1877" t="str">
        <f>IFERROR(L1848/J1848,"")</f>
        <v/>
      </c>
      <c r="T1848" s="1876">
        <f>T1847+(K1848-T1847)/7</f>
        <v>21.886313055757906</v>
      </c>
      <c r="U1848" s="1876">
        <f>U1847+(K1848-U1847)/42</f>
        <v>17.920468587950289</v>
      </c>
      <c r="V1848" s="1876">
        <f t="shared" si="231"/>
        <v>-7.1764787107278316</v>
      </c>
      <c r="W1848" s="1954">
        <f t="shared" si="255"/>
        <v>1.221302498221182</v>
      </c>
    </row>
    <row r="1849" spans="1:23" ht="15" x14ac:dyDescent="0.2">
      <c r="A1849" s="2046" t="s">
        <v>9</v>
      </c>
      <c r="B1849" s="2047">
        <f>SUM(K1847:K1853)</f>
        <v>68</v>
      </c>
      <c r="C1849" s="1944">
        <v>44937</v>
      </c>
      <c r="D1849" s="1876">
        <v>4</v>
      </c>
      <c r="E1849" s="2189" t="s">
        <v>281</v>
      </c>
      <c r="F1849" s="1986" t="s">
        <v>276</v>
      </c>
      <c r="G1849" s="1945">
        <v>4.2407407407407401E-2</v>
      </c>
      <c r="H1849" s="1946">
        <v>10.3</v>
      </c>
      <c r="I1849" s="1947">
        <f t="shared" si="239"/>
        <v>4.1172240201366407E-3</v>
      </c>
      <c r="J1849" s="1948">
        <v>132</v>
      </c>
      <c r="K1849" s="1949">
        <v>68</v>
      </c>
      <c r="L1849" s="1950">
        <v>204</v>
      </c>
      <c r="M1849" s="1948">
        <v>29</v>
      </c>
      <c r="N1849" s="1816">
        <f>IFERROR((L1849/67)/(1/(I1849*24)/3.6),"")</f>
        <v>1.0831125923779159</v>
      </c>
      <c r="O1849" s="2402" t="s">
        <v>327</v>
      </c>
      <c r="P1849" s="1951">
        <f>IFERROR(VLOOKUP(F1849,[1]Trainingsarten!$A$9:$N$84,12,FALSE),"")</f>
        <v>209</v>
      </c>
      <c r="Q1849" s="1952" t="s">
        <v>14</v>
      </c>
      <c r="R1849" s="1953">
        <f>IFERROR(VLOOKUP(F1849,[1]Trainingsarten!$A$9:$N$84,14,FALSE),"")</f>
        <v>228.8</v>
      </c>
      <c r="S1849" s="1877">
        <f>IFERROR(L1849/J1849,"")</f>
        <v>1.5454545454545454</v>
      </c>
      <c r="T1849" s="1876">
        <f>T1848+(K1849-T1848)/7</f>
        <v>28.473982619221061</v>
      </c>
      <c r="U1849" s="1876">
        <f>U1848+(K1849-U1848)/42</f>
        <v>19.112838383475282</v>
      </c>
      <c r="V1849" s="1876">
        <f t="shared" si="231"/>
        <v>-3.9658444678076172</v>
      </c>
      <c r="W1849" s="1954">
        <f t="shared" si="255"/>
        <v>1.4897830478093357</v>
      </c>
    </row>
    <row r="1850" spans="1:23" ht="15" x14ac:dyDescent="0.2">
      <c r="A1850" s="2046" t="s">
        <v>20</v>
      </c>
      <c r="B1850" s="2048">
        <f>AVERAGE(W1847:W1853)</f>
        <v>1.2075312344428339</v>
      </c>
      <c r="C1850" s="1944">
        <v>44938</v>
      </c>
      <c r="D1850" s="1876"/>
      <c r="E1850" s="2189"/>
      <c r="F1850" s="1986"/>
      <c r="G1850" s="1945"/>
      <c r="H1850" s="1946" t="str">
        <f>IFERROR(VLOOKUP(F1850,[1]Trainingsarten!$A$9:$K$84,10,FALSE),"")</f>
        <v/>
      </c>
      <c r="I1850" s="1947" t="str">
        <f t="shared" si="239"/>
        <v/>
      </c>
      <c r="J1850" s="1948"/>
      <c r="K1850" s="1949" t="str">
        <f>IFERROR(VLOOKUP(F1850,[1]Trainingsarten!$A$9:$K$84,11,FALSE),"0")</f>
        <v>0</v>
      </c>
      <c r="L1850" s="1950"/>
      <c r="M1850" s="1948"/>
      <c r="N1850" s="1816" t="str">
        <f>IFERROR((L1850/67)/(1/(I1850*24)/3.6),"")</f>
        <v/>
      </c>
      <c r="O1850" s="2402"/>
      <c r="P1850" s="1951" t="str">
        <f>IFERROR(VLOOKUP(F1850,[1]Trainingsarten!$A$9:$N$84,12,FALSE),"")</f>
        <v/>
      </c>
      <c r="Q1850" s="1952" t="s">
        <v>14</v>
      </c>
      <c r="R1850" s="1953" t="str">
        <f>IFERROR(VLOOKUP(F1850,[1]Trainingsarten!$A$9:$N$84,14,FALSE),"")</f>
        <v/>
      </c>
      <c r="S1850" s="1877" t="str">
        <f>IFERROR(L1850/J1850,"")</f>
        <v/>
      </c>
      <c r="T1850" s="1876">
        <f>T1849+(K1850-T1849)/7</f>
        <v>24.406270816475196</v>
      </c>
      <c r="U1850" s="1876">
        <f>U1849+(K1850-U1849)/42</f>
        <v>18.657770802916346</v>
      </c>
      <c r="V1850" s="1876">
        <f t="shared" ref="V1850:V1913" si="256">U1849-T1849</f>
        <v>-9.3611442357457797</v>
      </c>
      <c r="W1850" s="1954">
        <f t="shared" si="255"/>
        <v>1.3081021883203923</v>
      </c>
    </row>
    <row r="1851" spans="1:23" ht="15" x14ac:dyDescent="0.2">
      <c r="A1851" s="2046" t="s">
        <v>329</v>
      </c>
      <c r="B1851" s="2049">
        <f>IFERROR(AVERAGE(N1847:N1853),"")</f>
        <v>1.0831125923779159</v>
      </c>
      <c r="C1851" s="1944">
        <v>44939</v>
      </c>
      <c r="D1851" s="1876"/>
      <c r="E1851" s="2189"/>
      <c r="F1851" s="1986"/>
      <c r="G1851" s="1945"/>
      <c r="H1851" s="1946" t="str">
        <f>IFERROR(VLOOKUP(F1851,[1]Trainingsarten!$A$9:$K$84,10,FALSE),"")</f>
        <v/>
      </c>
      <c r="I1851" s="1947" t="str">
        <f t="shared" si="239"/>
        <v/>
      </c>
      <c r="J1851" s="1948"/>
      <c r="K1851" s="1949" t="str">
        <f>IFERROR(VLOOKUP(F1851,[1]Trainingsarten!$A$9:$K$84,11,FALSE),"0")</f>
        <v>0</v>
      </c>
      <c r="L1851" s="1950"/>
      <c r="M1851" s="1948"/>
      <c r="N1851" s="1816" t="str">
        <f>IFERROR((L1851/67)/(1/(I1851*24)/3.6),"")</f>
        <v/>
      </c>
      <c r="O1851" s="2402"/>
      <c r="P1851" s="1951" t="str">
        <f>IFERROR(VLOOKUP(F1851,[1]Trainingsarten!$A$9:$N$84,12,FALSE),"")</f>
        <v/>
      </c>
      <c r="Q1851" s="1952" t="s">
        <v>14</v>
      </c>
      <c r="R1851" s="1953" t="str">
        <f>IFERROR(VLOOKUP(F1851,[1]Trainingsarten!$A$9:$N$84,14,FALSE),"")</f>
        <v/>
      </c>
      <c r="S1851" s="1877" t="str">
        <f>IFERROR(L1851/J1851,"")</f>
        <v/>
      </c>
      <c r="T1851" s="1876">
        <f>T1850+(K1851-T1850)/7</f>
        <v>20.919660699835884</v>
      </c>
      <c r="U1851" s="1876">
        <f>U1850+(K1851-U1850)/42</f>
        <v>18.213538164751672</v>
      </c>
      <c r="V1851" s="1876">
        <f t="shared" si="256"/>
        <v>-5.74850001355885</v>
      </c>
      <c r="W1851" s="1954">
        <f t="shared" si="255"/>
        <v>1.1485775312081494</v>
      </c>
    </row>
    <row r="1852" spans="1:23" ht="15" x14ac:dyDescent="0.2">
      <c r="A1852" s="2046" t="s">
        <v>330</v>
      </c>
      <c r="B1852" s="2048">
        <f>IFERROR(AVERAGE(S1847:S1853),"")</f>
        <v>1.5454545454545454</v>
      </c>
      <c r="C1852" s="1944">
        <v>44940</v>
      </c>
      <c r="D1852" s="1876"/>
      <c r="E1852" s="2189"/>
      <c r="F1852" s="1986"/>
      <c r="G1852" s="1945"/>
      <c r="H1852" s="1946" t="str">
        <f>IFERROR(VLOOKUP(F1852,[1]Trainingsarten!$A$9:$K$84,10,FALSE),"")</f>
        <v/>
      </c>
      <c r="I1852" s="1947" t="str">
        <f t="shared" si="239"/>
        <v/>
      </c>
      <c r="J1852" s="1948"/>
      <c r="K1852" s="1949" t="str">
        <f>IFERROR(VLOOKUP(F1852,[1]Trainingsarten!$A$9:$K$84,11,FALSE),"0")</f>
        <v>0</v>
      </c>
      <c r="L1852" s="1950"/>
      <c r="M1852" s="1948"/>
      <c r="N1852" s="1816" t="str">
        <f>IFERROR((L1852/67)/(1/(I1852*24)/3.6),"")</f>
        <v/>
      </c>
      <c r="O1852" s="2402"/>
      <c r="P1852" s="1951" t="str">
        <f>IFERROR(VLOOKUP(F1852,[1]Trainingsarten!$A$9:$N$84,12,FALSE),"")</f>
        <v/>
      </c>
      <c r="Q1852" s="1952" t="s">
        <v>14</v>
      </c>
      <c r="R1852" s="1953" t="str">
        <f>IFERROR(VLOOKUP(F1852,[1]Trainingsarten!$A$9:$N$84,14,FALSE),"")</f>
        <v/>
      </c>
      <c r="S1852" s="1877" t="str">
        <f>IFERROR(L1852/J1852,"")</f>
        <v/>
      </c>
      <c r="T1852" s="1876">
        <f>T1851+(K1852-T1851)/7</f>
        <v>17.931137742716473</v>
      </c>
      <c r="U1852" s="1876">
        <f>U1851+(K1852-U1851)/42</f>
        <v>17.779882494162347</v>
      </c>
      <c r="V1852" s="1876">
        <f t="shared" si="256"/>
        <v>-2.7061225350842122</v>
      </c>
      <c r="W1852" s="1954">
        <f t="shared" si="255"/>
        <v>1.0085071005730093</v>
      </c>
    </row>
    <row r="1853" spans="1:23" ht="16" thickBot="1" x14ac:dyDescent="0.25">
      <c r="A1853" s="2050" t="s">
        <v>11</v>
      </c>
      <c r="B1853" s="2051">
        <f>IFERROR(SUM(M1847:M1853),"")</f>
        <v>29</v>
      </c>
      <c r="C1853" s="2034">
        <v>44941</v>
      </c>
      <c r="D1853" s="1640"/>
      <c r="E1853" s="2171"/>
      <c r="F1853" s="1989"/>
      <c r="G1853" s="2035"/>
      <c r="H1853" s="2036" t="str">
        <f>IFERROR(VLOOKUP(F1853,[1]Trainingsarten!$A$9:$K$84,10,FALSE),"")</f>
        <v/>
      </c>
      <c r="I1853" s="2037" t="str">
        <f t="shared" si="239"/>
        <v/>
      </c>
      <c r="J1853" s="969"/>
      <c r="K1853" s="2038" t="str">
        <f>IFERROR(VLOOKUP(F1853,[1]Trainingsarten!$A$9:$K$84,11,FALSE),"0")</f>
        <v>0</v>
      </c>
      <c r="L1853" s="973"/>
      <c r="M1853" s="969"/>
      <c r="N1853" s="2039" t="str">
        <f>IFERROR((L1853/67)/(1/(I1853*24)/3.6),"")</f>
        <v/>
      </c>
      <c r="O1853" s="2407"/>
      <c r="P1853" s="2040" t="str">
        <f>IFERROR(VLOOKUP(F1853,[1]Trainingsarten!$A$9:$N$84,12,FALSE),"")</f>
        <v/>
      </c>
      <c r="Q1853" s="2041" t="s">
        <v>14</v>
      </c>
      <c r="R1853" s="2042" t="str">
        <f>IFERROR(VLOOKUP(F1853,[1]Trainingsarten!$A$9:$N$84,14,FALSE),"")</f>
        <v/>
      </c>
      <c r="S1853" s="4" t="str">
        <f>IFERROR(L1853/J1853,"")</f>
        <v/>
      </c>
      <c r="T1853" s="1640">
        <f>T1852+(K1853-T1852)/7</f>
        <v>15.369546636614119</v>
      </c>
      <c r="U1853" s="1640">
        <f>U1852+(K1853-U1852)/42</f>
        <v>17.356551958587055</v>
      </c>
      <c r="V1853" s="1640">
        <f t="shared" si="256"/>
        <v>-0.15125524855412564</v>
      </c>
      <c r="W1853" s="1934">
        <f t="shared" si="255"/>
        <v>0.8855184297714227</v>
      </c>
    </row>
    <row r="1854" spans="1:23" ht="16" thickBot="1" x14ac:dyDescent="0.25">
      <c r="A1854" s="2472">
        <f>WEEKNUM(C1854,1)</f>
        <v>3</v>
      </c>
      <c r="B1854" s="2473"/>
      <c r="C1854" s="1935">
        <v>44942</v>
      </c>
      <c r="D1854" s="1744"/>
      <c r="E1854" s="2176"/>
      <c r="F1854" s="1988"/>
      <c r="G1854" s="1937"/>
      <c r="H1854" s="1938" t="str">
        <f>IFERROR(VLOOKUP(F1854,[1]Trainingsarten!$A$9:$K$84,10,FALSE),"")</f>
        <v/>
      </c>
      <c r="I1854" s="1939" t="str">
        <f t="shared" si="239"/>
        <v/>
      </c>
      <c r="J1854" s="1940"/>
      <c r="K1854" s="1941" t="str">
        <f>IFERROR(VLOOKUP(F1854,[1]Trainingsarten!$A$9:$K$84,11,FALSE),"0")</f>
        <v>0</v>
      </c>
      <c r="L1854" s="1942"/>
      <c r="M1854" s="1940"/>
      <c r="N1854" s="1753" t="str">
        <f>IFERROR((L1854/67)/(1/(I1854*24)/3.6),"")</f>
        <v/>
      </c>
      <c r="O1854" s="2401"/>
      <c r="P1854" s="1754" t="str">
        <f>IFERROR(VLOOKUP(F1854,[1]Trainingsarten!$A$9:$N$84,12,FALSE),"")</f>
        <v/>
      </c>
      <c r="Q1854" s="1755" t="s">
        <v>14</v>
      </c>
      <c r="R1854" s="1943" t="str">
        <f>IFERROR(VLOOKUP(F1854,[1]Trainingsarten!$A$9:$N$84,14,FALSE),"")</f>
        <v/>
      </c>
      <c r="S1854" s="1756" t="str">
        <f>IFERROR(L1854/J1854,"")</f>
        <v/>
      </c>
      <c r="T1854" s="1744">
        <f>T1853+(K1854-T1853)/7</f>
        <v>13.173897117097816</v>
      </c>
      <c r="U1854" s="1744">
        <f>U1853+(K1854-U1853)/42</f>
        <v>16.94330072147784</v>
      </c>
      <c r="V1854" s="1744">
        <f t="shared" si="256"/>
        <v>1.9870053219729353</v>
      </c>
      <c r="W1854" s="1927">
        <f t="shared" si="255"/>
        <v>0.77752837736027347</v>
      </c>
    </row>
    <row r="1855" spans="1:23" ht="15" x14ac:dyDescent="0.2">
      <c r="A1855" s="2043" t="s">
        <v>19</v>
      </c>
      <c r="B1855" s="2044">
        <f>SUM(H1854:H1860)</f>
        <v>7.54</v>
      </c>
      <c r="C1855" s="1944">
        <v>44943</v>
      </c>
      <c r="D1855" s="1876"/>
      <c r="E1855" s="2189"/>
      <c r="F1855" s="1986"/>
      <c r="G1855" s="1945"/>
      <c r="H1855" s="1946" t="str">
        <f>IFERROR(VLOOKUP(F1855,[1]Trainingsarten!$A$9:$K$84,10,FALSE),"")</f>
        <v/>
      </c>
      <c r="I1855" s="1947" t="str">
        <f t="shared" si="239"/>
        <v/>
      </c>
      <c r="J1855" s="1948"/>
      <c r="K1855" s="1949" t="str">
        <f>IFERROR(VLOOKUP(F1855,[1]Trainingsarten!$A$9:$K$84,11,FALSE),"0")</f>
        <v>0</v>
      </c>
      <c r="L1855" s="1950"/>
      <c r="M1855" s="1948"/>
      <c r="N1855" s="1816" t="str">
        <f>IFERROR((L1855/67)/(1/(I1855*24)/3.6),"")</f>
        <v/>
      </c>
      <c r="O1855" s="2402"/>
      <c r="P1855" s="1951" t="str">
        <f>IFERROR(VLOOKUP(F1855,[1]Trainingsarten!$A$9:$N$84,12,FALSE),"")</f>
        <v/>
      </c>
      <c r="Q1855" s="1952" t="s">
        <v>14</v>
      </c>
      <c r="R1855" s="1953" t="str">
        <f>IFERROR(VLOOKUP(F1855,[1]Trainingsarten!$A$9:$N$84,14,FALSE),"")</f>
        <v/>
      </c>
      <c r="S1855" s="1877" t="str">
        <f>IFERROR(L1855/J1855,"")</f>
        <v/>
      </c>
      <c r="T1855" s="1876">
        <f>T1854+(K1855-T1854)/7</f>
        <v>11.29191181465527</v>
      </c>
      <c r="U1855" s="1876">
        <f>U1854+(K1855-U1854)/42</f>
        <v>16.539888799537891</v>
      </c>
      <c r="V1855" s="1876">
        <f t="shared" si="256"/>
        <v>3.7694036043800239</v>
      </c>
      <c r="W1855" s="1954">
        <f t="shared" si="255"/>
        <v>0.6827078435358499</v>
      </c>
    </row>
    <row r="1856" spans="1:23" ht="15" x14ac:dyDescent="0.2">
      <c r="A1856" s="2046" t="s">
        <v>9</v>
      </c>
      <c r="B1856" s="2047">
        <f>SUM(K1854:K1860)</f>
        <v>48</v>
      </c>
      <c r="C1856" s="1944">
        <v>44944</v>
      </c>
      <c r="D1856" s="1876"/>
      <c r="E1856" s="2189"/>
      <c r="F1856" s="1986"/>
      <c r="G1856" s="1945"/>
      <c r="H1856" s="1946" t="str">
        <f>IFERROR(VLOOKUP(F1856,[1]Trainingsarten!$A$9:$K$84,10,FALSE),"")</f>
        <v/>
      </c>
      <c r="I1856" s="1947" t="str">
        <f t="shared" si="239"/>
        <v/>
      </c>
      <c r="J1856" s="1948"/>
      <c r="K1856" s="1949" t="str">
        <f>IFERROR(VLOOKUP(F1856,[1]Trainingsarten!$A$9:$K$84,11,FALSE),"0")</f>
        <v>0</v>
      </c>
      <c r="L1856" s="1950"/>
      <c r="M1856" s="1948"/>
      <c r="N1856" s="1816" t="str">
        <f>IFERROR((L1856/67)/(1/(I1856*24)/3.6),"")</f>
        <v/>
      </c>
      <c r="O1856" s="2402"/>
      <c r="P1856" s="1951" t="str">
        <f>IFERROR(VLOOKUP(F1856,[1]Trainingsarten!$A$9:$N$84,12,FALSE),"")</f>
        <v/>
      </c>
      <c r="Q1856" s="1952" t="s">
        <v>14</v>
      </c>
      <c r="R1856" s="1953" t="str">
        <f>IFERROR(VLOOKUP(F1856,[1]Trainingsarten!$A$9:$N$84,14,FALSE),"")</f>
        <v/>
      </c>
      <c r="S1856" s="1877" t="str">
        <f>IFERROR(L1856/J1856,"")</f>
        <v/>
      </c>
      <c r="T1856" s="1876">
        <f>T1855+(K1856-T1855)/7</f>
        <v>9.6787815554188033</v>
      </c>
      <c r="U1856" s="1876">
        <f>U1855+(K1856-U1855)/42</f>
        <v>16.146081923358416</v>
      </c>
      <c r="V1856" s="1876">
        <f t="shared" si="256"/>
        <v>5.2479769848826212</v>
      </c>
      <c r="W1856" s="1954">
        <f t="shared" si="255"/>
        <v>0.59945078944611219</v>
      </c>
    </row>
    <row r="1857" spans="1:23" ht="15" x14ac:dyDescent="0.2">
      <c r="A1857" s="2046" t="s">
        <v>20</v>
      </c>
      <c r="B1857" s="2048">
        <f>AVERAGE(W1854:W1860)</f>
        <v>0.65045413732362678</v>
      </c>
      <c r="C1857" s="1944">
        <v>44945</v>
      </c>
      <c r="D1857" s="1876"/>
      <c r="E1857" s="2189"/>
      <c r="F1857" s="1986"/>
      <c r="G1857" s="1945"/>
      <c r="H1857" s="1946" t="str">
        <f>IFERROR(VLOOKUP(F1857,[1]Trainingsarten!$A$9:$K$84,10,FALSE),"")</f>
        <v/>
      </c>
      <c r="I1857" s="1947" t="str">
        <f t="shared" si="239"/>
        <v/>
      </c>
      <c r="J1857" s="1948"/>
      <c r="K1857" s="1949" t="str">
        <f>IFERROR(VLOOKUP(F1857,[1]Trainingsarten!$A$9:$K$84,11,FALSE),"0")</f>
        <v>0</v>
      </c>
      <c r="L1857" s="1950"/>
      <c r="M1857" s="1948"/>
      <c r="N1857" s="1816" t="str">
        <f>IFERROR((L1857/67)/(1/(I1857*24)/3.6),"")</f>
        <v/>
      </c>
      <c r="O1857" s="2402"/>
      <c r="P1857" s="1951" t="str">
        <f>IFERROR(VLOOKUP(F1857,[1]Trainingsarten!$A$9:$N$84,12,FALSE),"")</f>
        <v/>
      </c>
      <c r="Q1857" s="1952" t="s">
        <v>14</v>
      </c>
      <c r="R1857" s="1953" t="str">
        <f>IFERROR(VLOOKUP(F1857,[1]Trainingsarten!$A$9:$N$84,14,FALSE),"")</f>
        <v/>
      </c>
      <c r="S1857" s="1877" t="str">
        <f>IFERROR(L1857/J1857,"")</f>
        <v/>
      </c>
      <c r="T1857" s="1876">
        <f>T1856+(K1857-T1856)/7</f>
        <v>8.2960984760732597</v>
      </c>
      <c r="U1857" s="1876">
        <f>U1856+(K1857-U1856)/42</f>
        <v>15.761651401373692</v>
      </c>
      <c r="V1857" s="1876">
        <f t="shared" si="256"/>
        <v>6.4673003679396128</v>
      </c>
      <c r="W1857" s="1954">
        <f t="shared" si="255"/>
        <v>0.52634703463561061</v>
      </c>
    </row>
    <row r="1858" spans="1:23" ht="15" x14ac:dyDescent="0.2">
      <c r="A1858" s="2046" t="s">
        <v>329</v>
      </c>
      <c r="B1858" s="2049">
        <f>IFERROR(AVERAGE(N1854:N1860),"")</f>
        <v>1.0684983570212598</v>
      </c>
      <c r="C1858" s="1944">
        <v>44946</v>
      </c>
      <c r="D1858" s="1876"/>
      <c r="E1858" s="2189"/>
      <c r="F1858" s="1986"/>
      <c r="G1858" s="1945"/>
      <c r="H1858" s="1946" t="str">
        <f>IFERROR(VLOOKUP(F1858,[1]Trainingsarten!$A$9:$K$84,10,FALSE),"")</f>
        <v/>
      </c>
      <c r="I1858" s="1947" t="str">
        <f t="shared" si="239"/>
        <v/>
      </c>
      <c r="J1858" s="1948"/>
      <c r="K1858" s="1949" t="str">
        <f>IFERROR(VLOOKUP(F1858,[1]Trainingsarten!$A$9:$K$84,11,FALSE),"0")</f>
        <v>0</v>
      </c>
      <c r="L1858" s="1950"/>
      <c r="M1858" s="1948"/>
      <c r="N1858" s="1816" t="str">
        <f>IFERROR((L1858/67)/(1/(I1858*24)/3.6),"")</f>
        <v/>
      </c>
      <c r="O1858" s="2402"/>
      <c r="P1858" s="1951" t="str">
        <f>IFERROR(VLOOKUP(F1858,[1]Trainingsarten!$A$9:$N$84,12,FALSE),"")</f>
        <v/>
      </c>
      <c r="Q1858" s="1952" t="s">
        <v>14</v>
      </c>
      <c r="R1858" s="1953" t="str">
        <f>IFERROR(VLOOKUP(F1858,[1]Trainingsarten!$A$9:$N$84,14,FALSE),"")</f>
        <v/>
      </c>
      <c r="S1858" s="1877" t="str">
        <f>IFERROR(L1858/J1858,"")</f>
        <v/>
      </c>
      <c r="T1858" s="1876">
        <f>T1857+(K1858-T1857)/7</f>
        <v>7.1109415509199367</v>
      </c>
      <c r="U1858" s="1876">
        <f>U1857+(K1858-U1857)/42</f>
        <v>15.38637398705527</v>
      </c>
      <c r="V1858" s="1876">
        <f t="shared" si="256"/>
        <v>7.4655529253004325</v>
      </c>
      <c r="W1858" s="1954">
        <f t="shared" si="255"/>
        <v>0.46215837187517034</v>
      </c>
    </row>
    <row r="1859" spans="1:23" ht="15" x14ac:dyDescent="0.2">
      <c r="A1859" s="2046" t="s">
        <v>330</v>
      </c>
      <c r="B1859" s="2048">
        <f>IFERROR(AVERAGE(S1854:S1860),"")</f>
        <v>1.4736842105263157</v>
      </c>
      <c r="C1859" s="1944">
        <v>44947</v>
      </c>
      <c r="D1859" s="1876">
        <v>5</v>
      </c>
      <c r="E1859" s="2189" t="s">
        <v>281</v>
      </c>
      <c r="F1859" s="1986" t="s">
        <v>316</v>
      </c>
      <c r="G1859" s="1945">
        <v>3.1875000000000001E-2</v>
      </c>
      <c r="H1859" s="1946">
        <v>7.54</v>
      </c>
      <c r="I1859" s="1947">
        <f t="shared" si="239"/>
        <v>4.2274535809018569E-3</v>
      </c>
      <c r="J1859" s="1948">
        <v>133</v>
      </c>
      <c r="K1859" s="1949">
        <v>48</v>
      </c>
      <c r="L1859" s="1950">
        <v>196</v>
      </c>
      <c r="M1859" s="1948">
        <v>28</v>
      </c>
      <c r="N1859" s="1816">
        <f>IFERROR((L1859/67)/(1/(I1859*24)/3.6),"")</f>
        <v>1.0684983570212598</v>
      </c>
      <c r="O1859" s="2402" t="s">
        <v>327</v>
      </c>
      <c r="P1859" s="1951">
        <f>IFERROR(VLOOKUP(F1859,[1]Trainingsarten!$A$9:$N$84,12,FALSE),"")</f>
        <v>209</v>
      </c>
      <c r="Q1859" s="1952" t="s">
        <v>14</v>
      </c>
      <c r="R1859" s="1953">
        <f>IFERROR(VLOOKUP(F1859,[1]Trainingsarten!$A$9:$N$84,14,FALSE),"")</f>
        <v>228.8</v>
      </c>
      <c r="S1859" s="1877">
        <f>IFERROR(L1859/J1859,"")</f>
        <v>1.4736842105263157</v>
      </c>
      <c r="T1859" s="1876">
        <f>T1858+(K1859-T1858)/7</f>
        <v>12.952235615074231</v>
      </c>
      <c r="U1859" s="1876">
        <f>U1858+(K1859-U1858)/42</f>
        <v>16.162888892125384</v>
      </c>
      <c r="V1859" s="1876">
        <f t="shared" si="256"/>
        <v>8.2754324361353326</v>
      </c>
      <c r="W1859" s="1954">
        <f t="shared" si="255"/>
        <v>0.8013564717000935</v>
      </c>
    </row>
    <row r="1860" spans="1:23" ht="16" thickBot="1" x14ac:dyDescent="0.25">
      <c r="A1860" s="2050" t="s">
        <v>11</v>
      </c>
      <c r="B1860" s="2051">
        <f>IFERROR(SUM(M1854:M1860),"")</f>
        <v>28</v>
      </c>
      <c r="C1860" s="2034">
        <v>44948</v>
      </c>
      <c r="D1860" s="1640"/>
      <c r="E1860" s="2171"/>
      <c r="F1860" s="1989"/>
      <c r="G1860" s="2035"/>
      <c r="H1860" s="2036" t="str">
        <f>IFERROR(VLOOKUP(F1860,[1]Trainingsarten!$A$9:$K$84,10,FALSE),"")</f>
        <v/>
      </c>
      <c r="I1860" s="2037" t="str">
        <f t="shared" si="239"/>
        <v/>
      </c>
      <c r="J1860" s="969"/>
      <c r="K1860" s="2038" t="str">
        <f>IFERROR(VLOOKUP(F1860,[1]Trainingsarten!$A$9:$K$84,11,FALSE),"0")</f>
        <v>0</v>
      </c>
      <c r="L1860" s="973"/>
      <c r="M1860" s="969"/>
      <c r="N1860" s="2039" t="str">
        <f>IFERROR((L1860/67)/(1/(I1860*24)/3.6),"")</f>
        <v/>
      </c>
      <c r="O1860" s="2407"/>
      <c r="P1860" s="2040" t="str">
        <f>IFERROR(VLOOKUP(F1860,[1]Trainingsarten!$A$9:$N$84,12,FALSE),"")</f>
        <v/>
      </c>
      <c r="Q1860" s="2041" t="s">
        <v>14</v>
      </c>
      <c r="R1860" s="2042" t="str">
        <f>IFERROR(VLOOKUP(F1860,[1]Trainingsarten!$A$9:$N$84,14,FALSE),"")</f>
        <v/>
      </c>
      <c r="S1860" s="4" t="str">
        <f>IFERROR(L1860/J1860,"")</f>
        <v/>
      </c>
      <c r="T1860" s="1640">
        <f>T1859+(K1860-T1859)/7</f>
        <v>11.101916241492198</v>
      </c>
      <c r="U1860" s="1640">
        <f>U1859+(K1860-U1859)/42</f>
        <v>15.778058204217636</v>
      </c>
      <c r="V1860" s="1640">
        <f t="shared" si="256"/>
        <v>3.2106532770511524</v>
      </c>
      <c r="W1860" s="1934">
        <f t="shared" si="255"/>
        <v>0.70363007271227729</v>
      </c>
    </row>
    <row r="1861" spans="1:23" ht="16" thickBot="1" x14ac:dyDescent="0.25">
      <c r="A1861" s="2472">
        <f>WEEKNUM(C1861,1)</f>
        <v>4</v>
      </c>
      <c r="B1861" s="2473"/>
      <c r="C1861" s="1935">
        <v>44949</v>
      </c>
      <c r="D1861" s="1744">
        <v>6</v>
      </c>
      <c r="E1861" s="2176" t="s">
        <v>281</v>
      </c>
      <c r="F1861" s="1988" t="s">
        <v>316</v>
      </c>
      <c r="G1861" s="1937">
        <v>2.7847222222222221E-2</v>
      </c>
      <c r="H1861" s="1938">
        <v>6.92</v>
      </c>
      <c r="I1861" s="1939">
        <f t="shared" si="239"/>
        <v>4.0241650610147719E-3</v>
      </c>
      <c r="J1861" s="1940">
        <v>132</v>
      </c>
      <c r="K1861" s="1941">
        <v>45</v>
      </c>
      <c r="L1861" s="1942">
        <v>206</v>
      </c>
      <c r="M1861" s="1940">
        <v>29</v>
      </c>
      <c r="N1861" s="1753">
        <f>IFERROR((L1861/67)/(1/(I1861*24)/3.6),"")</f>
        <v>1.0690104391338107</v>
      </c>
      <c r="O1861" s="2401" t="s">
        <v>322</v>
      </c>
      <c r="P1861" s="1754">
        <f>IFERROR(VLOOKUP(F1861,[1]Trainingsarten!$A$9:$N$84,12,FALSE),"")</f>
        <v>209</v>
      </c>
      <c r="Q1861" s="1755" t="s">
        <v>14</v>
      </c>
      <c r="R1861" s="1943">
        <f>IFERROR(VLOOKUP(F1861,[1]Trainingsarten!$A$9:$N$84,14,FALSE),"")</f>
        <v>228.8</v>
      </c>
      <c r="S1861" s="1756">
        <f>IFERROR(L1861/J1861,"")</f>
        <v>1.5606060606060606</v>
      </c>
      <c r="T1861" s="1744">
        <f>T1860+(K1861-T1860)/7</f>
        <v>15.944499635564741</v>
      </c>
      <c r="U1861" s="1744">
        <f>U1860+(K1861-U1860)/42</f>
        <v>16.473818723164836</v>
      </c>
      <c r="V1861" s="1744">
        <f t="shared" si="256"/>
        <v>4.6761419627254384</v>
      </c>
      <c r="W1861" s="1927">
        <f t="shared" si="255"/>
        <v>0.96786907173770298</v>
      </c>
    </row>
    <row r="1862" spans="1:23" ht="15" x14ac:dyDescent="0.2">
      <c r="A1862" s="2043" t="s">
        <v>19</v>
      </c>
      <c r="B1862" s="2044">
        <f>SUM(H1861:H1867)</f>
        <v>28.259999999999998</v>
      </c>
      <c r="C1862" s="1944">
        <v>44950</v>
      </c>
      <c r="D1862" s="1876"/>
      <c r="E1862" s="2189"/>
      <c r="F1862" s="1986"/>
      <c r="G1862" s="1945"/>
      <c r="H1862" s="1946" t="str">
        <f>IFERROR(VLOOKUP(F1862,[1]Trainingsarten!$A$9:$K$84,10,FALSE),"")</f>
        <v/>
      </c>
      <c r="I1862" s="1947" t="str">
        <f t="shared" si="239"/>
        <v/>
      </c>
      <c r="J1862" s="1948"/>
      <c r="K1862" s="1949" t="str">
        <f>IFERROR(VLOOKUP(F1862,[1]Trainingsarten!$A$9:$K$84,11,FALSE),"0")</f>
        <v>0</v>
      </c>
      <c r="L1862" s="1950"/>
      <c r="M1862" s="1948"/>
      <c r="N1862" s="1816" t="str">
        <f>IFERROR((L1862/67)/(1/(I1862*24)/3.6),"")</f>
        <v/>
      </c>
      <c r="O1862" s="2402"/>
      <c r="P1862" s="1951" t="str">
        <f>IFERROR(VLOOKUP(F1862,[1]Trainingsarten!$A$9:$N$84,12,FALSE),"")</f>
        <v/>
      </c>
      <c r="Q1862" s="1952" t="s">
        <v>14</v>
      </c>
      <c r="R1862" s="1953" t="str">
        <f>IFERROR(VLOOKUP(F1862,[1]Trainingsarten!$A$9:$N$84,14,FALSE),"")</f>
        <v/>
      </c>
      <c r="S1862" s="1877" t="str">
        <f>IFERROR(L1862/J1862,"")</f>
        <v/>
      </c>
      <c r="T1862" s="1876">
        <f>T1861+(K1862-T1861)/7</f>
        <v>13.666713973341206</v>
      </c>
      <c r="U1862" s="1876">
        <f>U1861+(K1862-U1861)/42</f>
        <v>16.081584944041865</v>
      </c>
      <c r="V1862" s="1876">
        <f t="shared" si="256"/>
        <v>0.52931908760009527</v>
      </c>
      <c r="W1862" s="1954">
        <f t="shared" si="255"/>
        <v>0.84983625811115382</v>
      </c>
    </row>
    <row r="1863" spans="1:23" ht="15" x14ac:dyDescent="0.2">
      <c r="A1863" s="2046" t="s">
        <v>9</v>
      </c>
      <c r="B1863" s="2047">
        <f>SUM(K1861:K1867)</f>
        <v>189</v>
      </c>
      <c r="C1863" s="1944">
        <v>44951</v>
      </c>
      <c r="D1863" s="1876">
        <v>7</v>
      </c>
      <c r="E1863" s="2189" t="s">
        <v>33</v>
      </c>
      <c r="F1863" s="1986" t="s">
        <v>49</v>
      </c>
      <c r="G1863" s="1945">
        <v>3.3043981481481487E-2</v>
      </c>
      <c r="H1863" s="1946">
        <v>8.68</v>
      </c>
      <c r="I1863" s="1947">
        <f t="shared" si="239"/>
        <v>3.8069103089264388E-3</v>
      </c>
      <c r="J1863" s="1948">
        <v>147</v>
      </c>
      <c r="K1863" s="1949">
        <v>62</v>
      </c>
      <c r="L1863" s="1950">
        <v>216</v>
      </c>
      <c r="M1863" s="1948">
        <v>27</v>
      </c>
      <c r="N1863" s="1816">
        <f>IFERROR((L1863/67)/(1/(I1863*24)/3.6),"")</f>
        <v>1.0603892977508771</v>
      </c>
      <c r="O1863" s="2402" t="s">
        <v>304</v>
      </c>
      <c r="P1863" s="1951">
        <f>IFERROR(VLOOKUP(F1863,[1]Trainingsarten!$A$9:$N$84,12,FALSE),"")</f>
        <v>278.45999999999998</v>
      </c>
      <c r="Q1863" s="1952" t="s">
        <v>14</v>
      </c>
      <c r="R1863" s="1953">
        <f>IFERROR(VLOOKUP(F1863,[1]Trainingsarten!$A$9:$N$84,14,FALSE),"")</f>
        <v>304.97999999999996</v>
      </c>
      <c r="S1863" s="1877">
        <f>IFERROR(L1863/J1863,"")</f>
        <v>1.4693877551020409</v>
      </c>
      <c r="T1863" s="1876">
        <f>T1862+(K1863-T1862)/7</f>
        <v>20.57146912000675</v>
      </c>
      <c r="U1863" s="1876">
        <f>U1862+(K1863-U1862)/42</f>
        <v>17.174880540612296</v>
      </c>
      <c r="V1863" s="1876">
        <f t="shared" si="256"/>
        <v>2.4148709707006581</v>
      </c>
      <c r="W1863" s="1954">
        <f t="shared" si="255"/>
        <v>1.197764902723065</v>
      </c>
    </row>
    <row r="1864" spans="1:23" ht="15" x14ac:dyDescent="0.2">
      <c r="A1864" s="2046" t="s">
        <v>20</v>
      </c>
      <c r="B1864" s="2048">
        <f>AVERAGE(W1861:W1867)</f>
        <v>1.1293345419741159</v>
      </c>
      <c r="C1864" s="1944">
        <v>44952</v>
      </c>
      <c r="D1864" s="1876">
        <v>8</v>
      </c>
      <c r="E1864" s="2189" t="s">
        <v>33</v>
      </c>
      <c r="F1864" s="1986" t="s">
        <v>331</v>
      </c>
      <c r="G1864" s="1945">
        <v>2.2442129629629631E-2</v>
      </c>
      <c r="H1864" s="1946">
        <v>5.58</v>
      </c>
      <c r="I1864" s="1947">
        <f t="shared" si="239"/>
        <v>4.0218870303995752E-3</v>
      </c>
      <c r="J1864" s="1948">
        <v>133</v>
      </c>
      <c r="K1864" s="1949">
        <v>38</v>
      </c>
      <c r="L1864" s="1950">
        <v>207</v>
      </c>
      <c r="M1864" s="1948">
        <v>20</v>
      </c>
      <c r="N1864" s="1816">
        <f>IFERROR((L1864/67)/(1/(I1864*24)/3.6),"")</f>
        <v>1.0735917188252286</v>
      </c>
      <c r="O1864" s="2402" t="s">
        <v>322</v>
      </c>
      <c r="P1864" s="1951">
        <f>IFERROR(VLOOKUP(F1864,[1]Trainingsarten!$A$9:$N$84,12,FALSE),"")</f>
        <v>274</v>
      </c>
      <c r="Q1864" s="1952" t="s">
        <v>14</v>
      </c>
      <c r="R1864" s="1953">
        <f>IFERROR(VLOOKUP(F1864,[1]Trainingsarten!$A$9:$N$84,14,FALSE),"")</f>
        <v>299</v>
      </c>
      <c r="S1864" s="1877">
        <f>IFERROR(L1864/J1864,"")</f>
        <v>1.5563909774436091</v>
      </c>
      <c r="T1864" s="1876">
        <f>T1863+(K1864-T1863)/7</f>
        <v>23.06125924572007</v>
      </c>
      <c r="U1864" s="1876">
        <f>U1863+(K1864-U1863)/42</f>
        <v>17.670716718216767</v>
      </c>
      <c r="V1864" s="1876">
        <f t="shared" si="256"/>
        <v>-3.3965885793944537</v>
      </c>
      <c r="W1864" s="1954">
        <f t="shared" si="255"/>
        <v>1.3050551153902086</v>
      </c>
    </row>
    <row r="1865" spans="1:23" ht="15" x14ac:dyDescent="0.2">
      <c r="A1865" s="2046" t="s">
        <v>329</v>
      </c>
      <c r="B1865" s="2049">
        <f>IFERROR(AVERAGE(N1861:N1867),"")</f>
        <v>1.0669222884152099</v>
      </c>
      <c r="C1865" s="1944">
        <v>44953</v>
      </c>
      <c r="D1865" s="1876"/>
      <c r="E1865" s="2189"/>
      <c r="F1865" s="1986"/>
      <c r="G1865" s="1945"/>
      <c r="H1865" s="1946" t="str">
        <f>IFERROR(VLOOKUP(F1865,[1]Trainingsarten!$A$9:$K$84,10,FALSE),"")</f>
        <v/>
      </c>
      <c r="I1865" s="1947" t="str">
        <f t="shared" si="239"/>
        <v/>
      </c>
      <c r="J1865" s="1948"/>
      <c r="K1865" s="1949" t="str">
        <f>IFERROR(VLOOKUP(F1865,[1]Trainingsarten!$A$9:$K$84,11,FALSE),"0")</f>
        <v>0</v>
      </c>
      <c r="L1865" s="1950"/>
      <c r="M1865" s="1948"/>
      <c r="N1865" s="1816" t="str">
        <f>IFERROR((L1865/67)/(1/(I1865*24)/3.6),"")</f>
        <v/>
      </c>
      <c r="O1865" s="2402"/>
      <c r="P1865" s="1951" t="str">
        <f>IFERROR(VLOOKUP(F1865,[1]Trainingsarten!$A$9:$N$84,12,FALSE),"")</f>
        <v/>
      </c>
      <c r="Q1865" s="1952" t="s">
        <v>14</v>
      </c>
      <c r="R1865" s="1953" t="str">
        <f>IFERROR(VLOOKUP(F1865,[1]Trainingsarten!$A$9:$N$84,14,FALSE),"")</f>
        <v/>
      </c>
      <c r="S1865" s="1877" t="str">
        <f>IFERROR(L1865/J1865,"")</f>
        <v/>
      </c>
      <c r="T1865" s="1876">
        <f>T1864+(K1865-T1864)/7</f>
        <v>19.766793639188631</v>
      </c>
      <c r="U1865" s="1876">
        <f>U1864+(K1865-U1864)/42</f>
        <v>17.249985367783033</v>
      </c>
      <c r="V1865" s="1876">
        <f t="shared" si="256"/>
        <v>-5.3905425275033032</v>
      </c>
      <c r="W1865" s="1954">
        <f t="shared" si="255"/>
        <v>1.1459020525377441</v>
      </c>
    </row>
    <row r="1866" spans="1:23" ht="15" x14ac:dyDescent="0.2">
      <c r="A1866" s="2046" t="s">
        <v>330</v>
      </c>
      <c r="B1866" s="2048">
        <f>IFERROR(AVERAGE(S1861:S1867),"")</f>
        <v>1.4973156227483593</v>
      </c>
      <c r="C1866" s="1944">
        <v>44954</v>
      </c>
      <c r="D1866" s="1876">
        <v>9</v>
      </c>
      <c r="E1866" s="2189" t="s">
        <v>281</v>
      </c>
      <c r="F1866" s="1986" t="s">
        <v>316</v>
      </c>
      <c r="G1866" s="1945">
        <v>2.9976851851851852E-2</v>
      </c>
      <c r="H1866" s="1946">
        <v>7.08</v>
      </c>
      <c r="I1866" s="1947">
        <f t="shared" si="239"/>
        <v>4.2340186231429166E-3</v>
      </c>
      <c r="J1866" s="1948">
        <v>139</v>
      </c>
      <c r="K1866" s="1949">
        <v>44</v>
      </c>
      <c r="L1866" s="1950">
        <v>195</v>
      </c>
      <c r="M1866" s="1948">
        <v>26</v>
      </c>
      <c r="N1866" s="1816">
        <f>IFERROR((L1866/67)/(1/(I1866*24)/3.6),"")</f>
        <v>1.0646976979509235</v>
      </c>
      <c r="O1866" s="2402" t="s">
        <v>322</v>
      </c>
      <c r="P1866" s="1951">
        <f>IFERROR(VLOOKUP(F1866,[1]Trainingsarten!$A$9:$N$84,12,FALSE),"")</f>
        <v>209</v>
      </c>
      <c r="Q1866" s="1952" t="s">
        <v>14</v>
      </c>
      <c r="R1866" s="1953">
        <f>IFERROR(VLOOKUP(F1866,[1]Trainingsarten!$A$9:$N$84,14,FALSE),"")</f>
        <v>228.8</v>
      </c>
      <c r="S1866" s="1877">
        <f>IFERROR(L1866/J1866,"")</f>
        <v>1.4028776978417266</v>
      </c>
      <c r="T1866" s="1876">
        <f>T1865+(K1866-T1865)/7</f>
        <v>23.228680262161685</v>
      </c>
      <c r="U1866" s="1876">
        <f>U1865+(K1866-U1865)/42</f>
        <v>17.886890478073912</v>
      </c>
      <c r="V1866" s="1876">
        <f t="shared" si="256"/>
        <v>-2.5168082714055977</v>
      </c>
      <c r="W1866" s="1954">
        <f t="shared" si="255"/>
        <v>1.298642728910083</v>
      </c>
    </row>
    <row r="1867" spans="1:23" ht="16" thickBot="1" x14ac:dyDescent="0.25">
      <c r="A1867" s="2050" t="s">
        <v>11</v>
      </c>
      <c r="B1867" s="2051">
        <f>IFERROR(SUM(M1861:M1867),"")</f>
        <v>102</v>
      </c>
      <c r="C1867" s="2034">
        <v>44955</v>
      </c>
      <c r="D1867" s="1640"/>
      <c r="E1867" s="2171"/>
      <c r="F1867" s="1989"/>
      <c r="G1867" s="2035"/>
      <c r="H1867" s="2036" t="str">
        <f>IFERROR(VLOOKUP(F1867,[1]Trainingsarten!$A$9:$K$84,10,FALSE),"")</f>
        <v/>
      </c>
      <c r="I1867" s="2037" t="str">
        <f t="shared" si="239"/>
        <v/>
      </c>
      <c r="J1867" s="969"/>
      <c r="K1867" s="2038" t="str">
        <f>IFERROR(VLOOKUP(F1867,[1]Trainingsarten!$A$9:$K$84,11,FALSE),"0")</f>
        <v>0</v>
      </c>
      <c r="L1867" s="973"/>
      <c r="M1867" s="969"/>
      <c r="N1867" s="2039" t="str">
        <f>IFERROR((L1867/67)/(1/(I1867*24)/3.6),"")</f>
        <v/>
      </c>
      <c r="O1867" s="2407"/>
      <c r="P1867" s="2040" t="str">
        <f>IFERROR(VLOOKUP(F1867,[1]Trainingsarten!$A$9:$N$84,12,FALSE),"")</f>
        <v/>
      </c>
      <c r="Q1867" s="2041" t="s">
        <v>14</v>
      </c>
      <c r="R1867" s="2042" t="str">
        <f>IFERROR(VLOOKUP(F1867,[1]Trainingsarten!$A$9:$N$84,14,FALSE),"")</f>
        <v/>
      </c>
      <c r="S1867" s="4" t="str">
        <f>IFERROR(L1867/J1867,"")</f>
        <v/>
      </c>
      <c r="T1867" s="1640">
        <f>T1866+(K1867-T1866)/7</f>
        <v>19.910297367567157</v>
      </c>
      <c r="U1867" s="1640">
        <f>U1866+(K1867-U1866)/42</f>
        <v>17.461012133357865</v>
      </c>
      <c r="V1867" s="1640">
        <f t="shared" si="256"/>
        <v>-5.3417897840877728</v>
      </c>
      <c r="W1867" s="1934">
        <f t="shared" si="255"/>
        <v>1.1402716644088533</v>
      </c>
    </row>
    <row r="1868" spans="1:23" ht="16" thickBot="1" x14ac:dyDescent="0.25">
      <c r="A1868" s="2472">
        <f>WEEKNUM(C1868,1)</f>
        <v>5</v>
      </c>
      <c r="B1868" s="2473"/>
      <c r="C1868" s="1935">
        <v>44956</v>
      </c>
      <c r="D1868" s="1744"/>
      <c r="E1868" s="2176"/>
      <c r="F1868" s="1988"/>
      <c r="G1868" s="1937"/>
      <c r="H1868" s="1938" t="str">
        <f>IFERROR(VLOOKUP(F1868,[1]Trainingsarten!$A$9:$K$84,10,FALSE),"")</f>
        <v/>
      </c>
      <c r="I1868" s="1939" t="str">
        <f t="shared" ref="I1868:I1931" si="257">IFERROR(G1868/H1868,"")</f>
        <v/>
      </c>
      <c r="J1868" s="1940"/>
      <c r="K1868" s="1941" t="str">
        <f>IFERROR(VLOOKUP(F1868,[1]Trainingsarten!$A$9:$K$84,11,FALSE),"0")</f>
        <v>0</v>
      </c>
      <c r="L1868" s="1942"/>
      <c r="M1868" s="1940"/>
      <c r="N1868" s="1753" t="str">
        <f>IFERROR((L1868/67)/(1/(I1868*24)/3.6),"")</f>
        <v/>
      </c>
      <c r="O1868" s="2401"/>
      <c r="P1868" s="1754" t="str">
        <f>IFERROR(VLOOKUP(F1868,[1]Trainingsarten!$A$9:$N$84,12,FALSE),"")</f>
        <v/>
      </c>
      <c r="Q1868" s="1755" t="s">
        <v>14</v>
      </c>
      <c r="R1868" s="1943" t="str">
        <f>IFERROR(VLOOKUP(F1868,[1]Trainingsarten!$A$9:$N$84,14,FALSE),"")</f>
        <v/>
      </c>
      <c r="S1868" s="1756" t="str">
        <f>IFERROR(L1868/J1868,"")</f>
        <v/>
      </c>
      <c r="T1868" s="1744">
        <f>T1867+(K1868-T1867)/7</f>
        <v>17.065969172200422</v>
      </c>
      <c r="U1868" s="1744">
        <f>U1867+(K1868-U1867)/42</f>
        <v>17.045273749230297</v>
      </c>
      <c r="V1868" s="1744">
        <f t="shared" si="256"/>
        <v>-2.4492852342092917</v>
      </c>
      <c r="W1868" s="1927">
        <f t="shared" si="255"/>
        <v>1.0012141443589933</v>
      </c>
    </row>
    <row r="1869" spans="1:23" ht="15" x14ac:dyDescent="0.2">
      <c r="A1869" s="2043" t="s">
        <v>19</v>
      </c>
      <c r="B1869" s="2044">
        <f>SUM(H1868:H1874)</f>
        <v>27.49</v>
      </c>
      <c r="C1869" s="1944">
        <v>44957</v>
      </c>
      <c r="D1869" s="1876">
        <v>10</v>
      </c>
      <c r="E1869" s="2189" t="s">
        <v>281</v>
      </c>
      <c r="F1869" s="1986" t="s">
        <v>316</v>
      </c>
      <c r="G1869" s="1945">
        <v>2.5439814814814814E-2</v>
      </c>
      <c r="H1869" s="1946">
        <v>6.33</v>
      </c>
      <c r="I1869" s="1947">
        <f t="shared" si="257"/>
        <v>4.0189280908080275E-3</v>
      </c>
      <c r="J1869" s="1948">
        <v>133</v>
      </c>
      <c r="K1869" s="1949">
        <v>41</v>
      </c>
      <c r="L1869" s="1950">
        <v>207</v>
      </c>
      <c r="M1869" s="1948">
        <v>23</v>
      </c>
      <c r="N1869" s="1816">
        <f>IFERROR((L1869/67)/(1/(I1869*24)/3.6),"")</f>
        <v>1.0728018674400508</v>
      </c>
      <c r="O1869" s="2402" t="s">
        <v>322</v>
      </c>
      <c r="P1869" s="1951">
        <f>IFERROR(VLOOKUP(F1869,[1]Trainingsarten!$A$9:$N$84,12,FALSE),"")</f>
        <v>209</v>
      </c>
      <c r="Q1869" s="1952" t="s">
        <v>14</v>
      </c>
      <c r="R1869" s="1953">
        <f>IFERROR(VLOOKUP(F1869,[1]Trainingsarten!$A$9:$N$84,14,FALSE),"")</f>
        <v>228.8</v>
      </c>
      <c r="S1869" s="1877">
        <f>IFERROR(L1869/J1869,"")</f>
        <v>1.5563909774436091</v>
      </c>
      <c r="T1869" s="1876">
        <f>T1868+(K1869-T1868)/7</f>
        <v>20.485116433314648</v>
      </c>
      <c r="U1869" s="1876">
        <f>U1868+(K1869-U1868)/42</f>
        <v>17.615624374248622</v>
      </c>
      <c r="V1869" s="1876">
        <f t="shared" si="256"/>
        <v>-2.0695422970124611E-2</v>
      </c>
      <c r="W1869" s="1954">
        <f t="shared" si="255"/>
        <v>1.162894711995607</v>
      </c>
    </row>
    <row r="1870" spans="1:23" ht="15" x14ac:dyDescent="0.2">
      <c r="A1870" s="2046" t="s">
        <v>9</v>
      </c>
      <c r="B1870" s="2047">
        <f>SUM(K1868:K1874)</f>
        <v>178</v>
      </c>
      <c r="C1870" s="1944">
        <v>44958</v>
      </c>
      <c r="D1870" s="1876"/>
      <c r="E1870" s="2189"/>
      <c r="F1870" s="1986"/>
      <c r="G1870" s="1945"/>
      <c r="H1870" s="1946" t="str">
        <f>IFERROR(VLOOKUP(F1870,[1]Trainingsarten!$A$9:$K$84,10,FALSE),"")</f>
        <v/>
      </c>
      <c r="I1870" s="1947" t="str">
        <f t="shared" si="257"/>
        <v/>
      </c>
      <c r="J1870" s="1948"/>
      <c r="K1870" s="1949" t="str">
        <f>IFERROR(VLOOKUP(F1870,[1]Trainingsarten!$A$9:$K$84,11,FALSE),"0")</f>
        <v>0</v>
      </c>
      <c r="L1870" s="1950"/>
      <c r="M1870" s="1948"/>
      <c r="N1870" s="1816" t="str">
        <f>IFERROR((L1870/67)/(1/(I1870*24)/3.6),"")</f>
        <v/>
      </c>
      <c r="O1870" s="2402"/>
      <c r="P1870" s="1951" t="str">
        <f>IFERROR(VLOOKUP(F1870,[1]Trainingsarten!$A$9:$N$84,12,FALSE),"")</f>
        <v/>
      </c>
      <c r="Q1870" s="1952" t="s">
        <v>14</v>
      </c>
      <c r="R1870" s="1953" t="str">
        <f>IFERROR(VLOOKUP(F1870,[1]Trainingsarten!$A$9:$N$84,14,FALSE),"")</f>
        <v/>
      </c>
      <c r="S1870" s="1877" t="str">
        <f>IFERROR(L1870/J1870,"")</f>
        <v/>
      </c>
      <c r="T1870" s="1876">
        <f>T1869+(K1870-T1869)/7</f>
        <v>17.558671228555411</v>
      </c>
      <c r="U1870" s="1876">
        <f>U1869+(K1870-U1869)/42</f>
        <v>17.19620474629032</v>
      </c>
      <c r="V1870" s="1876">
        <f t="shared" si="256"/>
        <v>-2.869492059066026</v>
      </c>
      <c r="W1870" s="1954">
        <f t="shared" si="255"/>
        <v>1.02107828370346</v>
      </c>
    </row>
    <row r="1871" spans="1:23" ht="15" x14ac:dyDescent="0.2">
      <c r="A1871" s="2046" t="s">
        <v>20</v>
      </c>
      <c r="B1871" s="2048">
        <f>AVERAGE(W1868:W1874)</f>
        <v>1.1497337171850295</v>
      </c>
      <c r="C1871" s="1944">
        <v>44959</v>
      </c>
      <c r="D1871" s="1876">
        <v>11</v>
      </c>
      <c r="E1871" s="2189" t="s">
        <v>281</v>
      </c>
      <c r="F1871" s="1986" t="s">
        <v>315</v>
      </c>
      <c r="G1871" s="1945">
        <v>2.4849537037037035E-2</v>
      </c>
      <c r="H1871" s="1946">
        <v>5.84</v>
      </c>
      <c r="I1871" s="1947">
        <f t="shared" si="257"/>
        <v>4.2550577118214104E-3</v>
      </c>
      <c r="J1871" s="1948">
        <v>137</v>
      </c>
      <c r="K1871" s="1949">
        <v>37</v>
      </c>
      <c r="L1871" s="1950">
        <v>193</v>
      </c>
      <c r="M1871" s="1948">
        <v>15</v>
      </c>
      <c r="N1871" s="1816">
        <f>IFERROR((L1871/67)/(1/(I1871*24)/3.6),"")</f>
        <v>1.0590140053158863</v>
      </c>
      <c r="O1871" s="2402" t="s">
        <v>322</v>
      </c>
      <c r="P1871" s="1951">
        <f>IFERROR(VLOOKUP(F1871,[1]Trainingsarten!$A$9:$N$84,12,FALSE),"")</f>
        <v>209</v>
      </c>
      <c r="Q1871" s="1952" t="s">
        <v>14</v>
      </c>
      <c r="R1871" s="1953">
        <f>IFERROR(VLOOKUP(F1871,[1]Trainingsarten!$A$9:$N$84,14,FALSE),"")</f>
        <v>228.8</v>
      </c>
      <c r="S1871" s="1877">
        <f>IFERROR(L1871/J1871,"")</f>
        <v>1.4087591240875912</v>
      </c>
      <c r="T1871" s="1876">
        <f>T1870+(K1871-T1870)/7</f>
        <v>20.336003910190353</v>
      </c>
      <c r="U1871" s="1876">
        <f>U1870+(K1871-U1870)/42</f>
        <v>17.667723680902455</v>
      </c>
      <c r="V1871" s="1876">
        <f t="shared" si="256"/>
        <v>-0.36246648226509137</v>
      </c>
      <c r="W1871" s="1954">
        <f t="shared" si="255"/>
        <v>1.1510256939422319</v>
      </c>
    </row>
    <row r="1872" spans="1:23" ht="15" x14ac:dyDescent="0.2">
      <c r="A1872" s="2046" t="s">
        <v>329</v>
      </c>
      <c r="B1872" s="2049">
        <f>IFERROR(AVERAGE(N1868:N1874),"")</f>
        <v>1.0709148384015883</v>
      </c>
      <c r="C1872" s="1944">
        <v>44960</v>
      </c>
      <c r="D1872" s="1876">
        <v>12</v>
      </c>
      <c r="E1872" s="2189" t="s">
        <v>281</v>
      </c>
      <c r="F1872" s="1986" t="s">
        <v>316</v>
      </c>
      <c r="G1872" s="1945">
        <v>2.4039351851851853E-2</v>
      </c>
      <c r="H1872" s="1946">
        <v>5.53</v>
      </c>
      <c r="I1872" s="1947">
        <f t="shared" si="257"/>
        <v>4.3470799008773695E-3</v>
      </c>
      <c r="J1872" s="1948">
        <v>138</v>
      </c>
      <c r="K1872" s="1949">
        <v>36</v>
      </c>
      <c r="L1872" s="1950">
        <v>192</v>
      </c>
      <c r="M1872" s="1948">
        <v>21</v>
      </c>
      <c r="N1872" s="1816">
        <f>IFERROR((L1872/67)/(1/(I1872*24)/3.6),"")</f>
        <v>1.0763110307414103</v>
      </c>
      <c r="O1872" s="2402" t="s">
        <v>326</v>
      </c>
      <c r="P1872" s="1951">
        <f>IFERROR(VLOOKUP(F1872,[1]Trainingsarten!$A$9:$N$84,12,FALSE),"")</f>
        <v>209</v>
      </c>
      <c r="Q1872" s="1952" t="s">
        <v>14</v>
      </c>
      <c r="R1872" s="1953">
        <f>IFERROR(VLOOKUP(F1872,[1]Trainingsarten!$A$9:$N$84,14,FALSE),"")</f>
        <v>228.8</v>
      </c>
      <c r="S1872" s="1877">
        <f>IFERROR(L1872/J1872,"")</f>
        <v>1.3913043478260869</v>
      </c>
      <c r="T1872" s="1876">
        <f>T1871+(K1872-T1871)/7</f>
        <v>22.573717637306018</v>
      </c>
      <c r="U1872" s="1876">
        <f>U1871+(K1872-U1871)/42</f>
        <v>18.104206450404778</v>
      </c>
      <c r="V1872" s="1876">
        <f t="shared" si="256"/>
        <v>-2.6682802292878982</v>
      </c>
      <c r="W1872" s="1954">
        <f t="shared" si="255"/>
        <v>1.2468769453742785</v>
      </c>
    </row>
    <row r="1873" spans="1:23" ht="15" x14ac:dyDescent="0.2">
      <c r="A1873" s="2046" t="s">
        <v>330</v>
      </c>
      <c r="B1873" s="2048">
        <f>IFERROR(AVERAGE(S1868:S1874),"")</f>
        <v>1.4641136123393217</v>
      </c>
      <c r="C1873" s="1944">
        <v>44961</v>
      </c>
      <c r="D1873" s="1876"/>
      <c r="E1873" s="2189"/>
      <c r="F1873" s="1986"/>
      <c r="G1873" s="1945"/>
      <c r="H1873" s="1946" t="str">
        <f>IFERROR(VLOOKUP(F1873,[1]Trainingsarten!$A$9:$K$84,10,FALSE),"")</f>
        <v/>
      </c>
      <c r="I1873" s="1947" t="str">
        <f t="shared" si="257"/>
        <v/>
      </c>
      <c r="J1873" s="1948"/>
      <c r="K1873" s="1949" t="str">
        <f>IFERROR(VLOOKUP(F1873,[1]Trainingsarten!$A$9:$K$84,11,FALSE),"0")</f>
        <v>0</v>
      </c>
      <c r="L1873" s="1950"/>
      <c r="M1873" s="1948"/>
      <c r="N1873" s="1816" t="str">
        <f>IFERROR((L1873/67)/(1/(I1873*24)/3.6),"")</f>
        <v/>
      </c>
      <c r="O1873" s="2402"/>
      <c r="P1873" s="1951" t="str">
        <f>IFERROR(VLOOKUP(F1873,[1]Trainingsarten!$A$9:$N$84,12,FALSE),"")</f>
        <v/>
      </c>
      <c r="Q1873" s="1952" t="s">
        <v>14</v>
      </c>
      <c r="R1873" s="1953" t="str">
        <f>IFERROR(VLOOKUP(F1873,[1]Trainingsarten!$A$9:$N$84,14,FALSE),"")</f>
        <v/>
      </c>
      <c r="S1873" s="1877" t="str">
        <f>IFERROR(L1873/J1873,"")</f>
        <v/>
      </c>
      <c r="T1873" s="1876">
        <f>T1872+(K1873-T1872)/7</f>
        <v>19.348900831976586</v>
      </c>
      <c r="U1873" s="1876">
        <f>U1872+(K1873-U1872)/42</f>
        <v>17.673153915871332</v>
      </c>
      <c r="V1873" s="1876">
        <f t="shared" si="256"/>
        <v>-4.4695111869012401</v>
      </c>
      <c r="W1873" s="1954">
        <f t="shared" si="255"/>
        <v>1.0948187813042445</v>
      </c>
    </row>
    <row r="1874" spans="1:23" ht="16" thickBot="1" x14ac:dyDescent="0.25">
      <c r="A1874" s="2050" t="s">
        <v>11</v>
      </c>
      <c r="B1874" s="2051">
        <f>IFERROR(SUM(M1868:M1874),"")</f>
        <v>92</v>
      </c>
      <c r="C1874" s="2034">
        <v>44962</v>
      </c>
      <c r="D1874" s="1640">
        <v>13</v>
      </c>
      <c r="E1874" s="2171" t="s">
        <v>281</v>
      </c>
      <c r="F1874" s="1989" t="s">
        <v>276</v>
      </c>
      <c r="G1874" s="2035">
        <v>4.1238425925925921E-2</v>
      </c>
      <c r="H1874" s="2036">
        <v>9.7899999999999991</v>
      </c>
      <c r="I1874" s="2037">
        <f t="shared" si="257"/>
        <v>4.2123009117391143E-3</v>
      </c>
      <c r="J1874" s="969">
        <v>132</v>
      </c>
      <c r="K1874" s="2038">
        <v>64</v>
      </c>
      <c r="L1874" s="973">
        <v>198</v>
      </c>
      <c r="M1874" s="969">
        <v>33</v>
      </c>
      <c r="N1874" s="2039">
        <f>IFERROR((L1874/67)/(1/(I1874*24)/3.6),"")</f>
        <v>1.0755324501090058</v>
      </c>
      <c r="O1874" s="2407" t="s">
        <v>327</v>
      </c>
      <c r="P1874" s="2040">
        <f>IFERROR(VLOOKUP(F1874,[1]Trainingsarten!$A$9:$N$84,12,FALSE),"")</f>
        <v>209</v>
      </c>
      <c r="Q1874" s="2041" t="s">
        <v>14</v>
      </c>
      <c r="R1874" s="2042">
        <f>IFERROR(VLOOKUP(F1874,[1]Trainingsarten!$A$9:$N$84,14,FALSE),"")</f>
        <v>228.8</v>
      </c>
      <c r="S1874" s="4">
        <f>IFERROR(L1874/J1874,"")</f>
        <v>1.5</v>
      </c>
      <c r="T1874" s="1640">
        <f>T1873+(K1874-T1873)/7</f>
        <v>25.727629284551359</v>
      </c>
      <c r="U1874" s="1640">
        <f>U1873+(K1874-U1873)/42</f>
        <v>18.776174060731538</v>
      </c>
      <c r="V1874" s="1640">
        <f t="shared" si="256"/>
        <v>-1.6757469161052541</v>
      </c>
      <c r="W1874" s="1934">
        <f t="shared" si="255"/>
        <v>1.3702274596163915</v>
      </c>
    </row>
    <row r="1875" spans="1:23" ht="16" thickBot="1" x14ac:dyDescent="0.25">
      <c r="A1875" s="2472">
        <f>WEEKNUM(C1875,1)</f>
        <v>6</v>
      </c>
      <c r="B1875" s="2473"/>
      <c r="C1875" s="1935">
        <v>44963</v>
      </c>
      <c r="D1875" s="1744">
        <v>14</v>
      </c>
      <c r="E1875" s="2176" t="s">
        <v>281</v>
      </c>
      <c r="F1875" s="1988" t="s">
        <v>316</v>
      </c>
      <c r="G1875" s="1937">
        <v>2.8078703703703703E-2</v>
      </c>
      <c r="H1875" s="1938">
        <v>6.81</v>
      </c>
      <c r="I1875" s="1939">
        <f t="shared" si="257"/>
        <v>4.1231576657421009E-3</v>
      </c>
      <c r="J1875" s="1940">
        <v>135</v>
      </c>
      <c r="K1875" s="1941">
        <v>44</v>
      </c>
      <c r="L1875" s="1942">
        <v>202</v>
      </c>
      <c r="M1875" s="1940">
        <v>22</v>
      </c>
      <c r="N1875" s="1753">
        <f>IFERROR((L1875/67)/(1/(I1875*24)/3.6),"")</f>
        <v>1.0740394941591602</v>
      </c>
      <c r="O1875" s="2401" t="s">
        <v>327</v>
      </c>
      <c r="P1875" s="1754">
        <f>IFERROR(VLOOKUP(F1875,[1]Trainingsarten!$A$9:$N$84,12,FALSE),"")</f>
        <v>209</v>
      </c>
      <c r="Q1875" s="1755" t="s">
        <v>14</v>
      </c>
      <c r="R1875" s="1943">
        <f>IFERROR(VLOOKUP(F1875,[1]Trainingsarten!$A$9:$N$84,14,FALSE),"")</f>
        <v>228.8</v>
      </c>
      <c r="S1875" s="1756">
        <f>IFERROR(L1875/J1875,"")</f>
        <v>1.4962962962962962</v>
      </c>
      <c r="T1875" s="1744">
        <f>T1874+(K1875-T1874)/7</f>
        <v>28.33796795818688</v>
      </c>
      <c r="U1875" s="1744">
        <f>U1874+(K1875-U1874)/42</f>
        <v>19.376741344999836</v>
      </c>
      <c r="V1875" s="1744">
        <f t="shared" si="256"/>
        <v>-6.9514552238198206</v>
      </c>
      <c r="W1875" s="1927">
        <f t="shared" si="255"/>
        <v>1.4624733567752086</v>
      </c>
    </row>
    <row r="1876" spans="1:23" ht="15" x14ac:dyDescent="0.2">
      <c r="A1876" s="2043" t="s">
        <v>19</v>
      </c>
      <c r="B1876" s="2044">
        <f>SUM(H1875:H1881)</f>
        <v>33.4</v>
      </c>
      <c r="C1876" s="1944">
        <v>44964</v>
      </c>
      <c r="D1876" s="1876">
        <v>15</v>
      </c>
      <c r="E1876" s="2189" t="s">
        <v>33</v>
      </c>
      <c r="F1876" s="1986" t="s">
        <v>332</v>
      </c>
      <c r="G1876" s="1945">
        <v>2.8171296296296302E-2</v>
      </c>
      <c r="H1876" s="1946">
        <v>7.27</v>
      </c>
      <c r="I1876" s="1947">
        <f t="shared" si="257"/>
        <v>3.8750063681287899E-3</v>
      </c>
      <c r="J1876" s="1948">
        <v>136</v>
      </c>
      <c r="K1876" s="1949">
        <v>52</v>
      </c>
      <c r="L1876" s="1950">
        <v>213</v>
      </c>
      <c r="M1876" s="1948">
        <v>19</v>
      </c>
      <c r="N1876" s="1816">
        <f>IFERROR((L1876/67)/(1/(I1876*24)/3.6),"")</f>
        <v>1.0643659282678768</v>
      </c>
      <c r="O1876" s="2402" t="s">
        <v>327</v>
      </c>
      <c r="P1876" s="1951" t="str">
        <f>IFERROR(VLOOKUP(F1876,[1]Trainingsarten!$A$9:$N$84,12,FALSE),"")</f>
        <v/>
      </c>
      <c r="Q1876" s="1952" t="s">
        <v>14</v>
      </c>
      <c r="R1876" s="1953" t="str">
        <f>IFERROR(VLOOKUP(F1876,[1]Trainingsarten!$A$9:$N$84,14,FALSE),"")</f>
        <v/>
      </c>
      <c r="S1876" s="1877">
        <f>IFERROR(L1876/J1876,"")</f>
        <v>1.5661764705882353</v>
      </c>
      <c r="T1876" s="1876">
        <f>T1875+(K1876-T1875)/7</f>
        <v>31.71825824987447</v>
      </c>
      <c r="U1876" s="1876">
        <f>U1875+(K1876-U1875)/42</f>
        <v>20.153485598690317</v>
      </c>
      <c r="V1876" s="1876">
        <f t="shared" si="256"/>
        <v>-8.9612266131870442</v>
      </c>
      <c r="W1876" s="1954">
        <f t="shared" si="255"/>
        <v>1.5738348631829571</v>
      </c>
    </row>
    <row r="1877" spans="1:23" ht="15" x14ac:dyDescent="0.2">
      <c r="A1877" s="2046" t="s">
        <v>9</v>
      </c>
      <c r="B1877" s="2047">
        <f>SUM(K1875:K1881)</f>
        <v>219</v>
      </c>
      <c r="C1877" s="1944">
        <v>44965</v>
      </c>
      <c r="D1877" s="1876"/>
      <c r="E1877" s="2189"/>
      <c r="F1877" s="1986"/>
      <c r="G1877" s="1945"/>
      <c r="H1877" s="1946" t="str">
        <f>IFERROR(VLOOKUP(F1877,[1]Trainingsarten!$A$9:$K$84,10,FALSE),"")</f>
        <v/>
      </c>
      <c r="I1877" s="1947" t="str">
        <f t="shared" si="257"/>
        <v/>
      </c>
      <c r="J1877" s="1948"/>
      <c r="K1877" s="1949" t="str">
        <f>IFERROR(VLOOKUP(F1877,[1]Trainingsarten!$A$9:$K$84,11,FALSE),"0")</f>
        <v>0</v>
      </c>
      <c r="L1877" s="1950"/>
      <c r="M1877" s="1948"/>
      <c r="N1877" s="1816" t="str">
        <f>IFERROR((L1877/67)/(1/(I1877*24)/3.6),"")</f>
        <v/>
      </c>
      <c r="O1877" s="2402"/>
      <c r="P1877" s="1951" t="str">
        <f>IFERROR(VLOOKUP(F1877,[1]Trainingsarten!$A$9:$N$84,12,FALSE),"")</f>
        <v/>
      </c>
      <c r="Q1877" s="1952" t="s">
        <v>14</v>
      </c>
      <c r="R1877" s="1953" t="str">
        <f>IFERROR(VLOOKUP(F1877,[1]Trainingsarten!$A$9:$N$84,14,FALSE),"")</f>
        <v/>
      </c>
      <c r="S1877" s="1877" t="str">
        <f>IFERROR(L1877/J1877,"")</f>
        <v/>
      </c>
      <c r="T1877" s="1876">
        <f>T1876+(K1877-T1876)/7</f>
        <v>27.187078499892401</v>
      </c>
      <c r="U1877" s="1876">
        <f>U1876+(K1877-U1876)/42</f>
        <v>19.673640703483404</v>
      </c>
      <c r="V1877" s="1876">
        <f t="shared" si="256"/>
        <v>-11.564772651184153</v>
      </c>
      <c r="W1877" s="1954">
        <f t="shared" si="255"/>
        <v>1.3819037823069866</v>
      </c>
    </row>
    <row r="1878" spans="1:23" ht="15" x14ac:dyDescent="0.2">
      <c r="A1878" s="2046" t="s">
        <v>20</v>
      </c>
      <c r="B1878" s="2048">
        <f>AVERAGE(W1875:W1881)</f>
        <v>1.4310845800998391</v>
      </c>
      <c r="C1878" s="1944">
        <v>44966</v>
      </c>
      <c r="D1878" s="1876">
        <v>16</v>
      </c>
      <c r="E1878" s="2189" t="s">
        <v>33</v>
      </c>
      <c r="F1878" s="1986" t="s">
        <v>331</v>
      </c>
      <c r="G1878" s="1945">
        <v>2.3912037037037034E-2</v>
      </c>
      <c r="H1878" s="1946">
        <v>5.99</v>
      </c>
      <c r="I1878" s="1947">
        <f t="shared" si="257"/>
        <v>3.9919928275520926E-3</v>
      </c>
      <c r="J1878" s="1948">
        <v>136</v>
      </c>
      <c r="K1878" s="1949">
        <v>40</v>
      </c>
      <c r="L1878" s="1950">
        <v>205</v>
      </c>
      <c r="M1878" s="1948">
        <v>19</v>
      </c>
      <c r="N1878" s="1816">
        <f>IFERROR((L1878/67)/(1/(I1878*24)/3.6),"")</f>
        <v>1.055316074053771</v>
      </c>
      <c r="O1878" s="2402" t="s">
        <v>280</v>
      </c>
      <c r="P1878" s="1951">
        <f>IFERROR(VLOOKUP(F1878,[1]Trainingsarten!$A$9:$N$84,12,FALSE),"")</f>
        <v>274</v>
      </c>
      <c r="Q1878" s="1952" t="s">
        <v>14</v>
      </c>
      <c r="R1878" s="1953">
        <f>IFERROR(VLOOKUP(F1878,[1]Trainingsarten!$A$9:$N$84,14,FALSE),"")</f>
        <v>299</v>
      </c>
      <c r="S1878" s="1877">
        <f>IFERROR(L1878/J1878,"")</f>
        <v>1.5073529411764706</v>
      </c>
      <c r="T1878" s="1876">
        <f>T1877+(K1878-T1877)/7</f>
        <v>29.01749585705063</v>
      </c>
      <c r="U1878" s="1876">
        <f>U1877+(K1878-U1877)/42</f>
        <v>20.157601639114752</v>
      </c>
      <c r="V1878" s="1876">
        <f t="shared" si="256"/>
        <v>-7.5134377964089971</v>
      </c>
      <c r="W1878" s="1954">
        <f t="shared" si="255"/>
        <v>1.4395311692609167</v>
      </c>
    </row>
    <row r="1879" spans="1:23" ht="15" x14ac:dyDescent="0.2">
      <c r="A1879" s="2046" t="s">
        <v>329</v>
      </c>
      <c r="B1879" s="2049">
        <f>IFERROR(AVERAGE(N1875:N1881),"")</f>
        <v>1.0620130047123659</v>
      </c>
      <c r="C1879" s="1944">
        <v>44967</v>
      </c>
      <c r="D1879" s="1876">
        <v>17</v>
      </c>
      <c r="E1879" s="2189" t="s">
        <v>33</v>
      </c>
      <c r="F1879" s="1986" t="s">
        <v>316</v>
      </c>
      <c r="G1879" s="1945">
        <v>2.6192129629629631E-2</v>
      </c>
      <c r="H1879" s="1946">
        <v>6.34</v>
      </c>
      <c r="I1879" s="1947">
        <f t="shared" si="257"/>
        <v>4.1312507302254942E-3</v>
      </c>
      <c r="J1879" s="1948">
        <v>129</v>
      </c>
      <c r="K1879" s="1949">
        <v>39</v>
      </c>
      <c r="L1879" s="1950">
        <v>196</v>
      </c>
      <c r="M1879" s="1948">
        <v>17</v>
      </c>
      <c r="N1879" s="1816">
        <f>IFERROR((L1879/67)/(1/(I1879*24)/3.6),"")</f>
        <v>1.0441828711332926</v>
      </c>
      <c r="O1879" s="2402" t="s">
        <v>295</v>
      </c>
      <c r="P1879" s="1951">
        <f>IFERROR(VLOOKUP(F1879,[1]Trainingsarten!$A$9:$N$84,12,FALSE),"")</f>
        <v>209</v>
      </c>
      <c r="Q1879" s="1952" t="s">
        <v>14</v>
      </c>
      <c r="R1879" s="1953">
        <f>IFERROR(VLOOKUP(F1879,[1]Trainingsarten!$A$9:$N$84,14,FALSE),"")</f>
        <v>228.8</v>
      </c>
      <c r="S1879" s="1877">
        <f>IFERROR(L1879/J1879,"")</f>
        <v>1.5193798449612403</v>
      </c>
      <c r="T1879" s="1876">
        <f>T1878+(K1879-T1878)/7</f>
        <v>30.443567877471967</v>
      </c>
      <c r="U1879" s="1876">
        <f>U1878+(K1879-U1878)/42</f>
        <v>20.606230171516781</v>
      </c>
      <c r="V1879" s="1876">
        <f t="shared" si="256"/>
        <v>-8.8598942179358779</v>
      </c>
      <c r="W1879" s="1954">
        <f t="shared" si="255"/>
        <v>1.4773962837488328</v>
      </c>
    </row>
    <row r="1880" spans="1:23" ht="15" x14ac:dyDescent="0.2">
      <c r="A1880" s="2046" t="s">
        <v>330</v>
      </c>
      <c r="B1880" s="2048">
        <f>IFERROR(AVERAGE(S1875:S1881),"")</f>
        <v>1.5201666919997971</v>
      </c>
      <c r="C1880" s="1944">
        <v>44968</v>
      </c>
      <c r="D1880" s="1876"/>
      <c r="E1880" s="2189"/>
      <c r="F1880" s="1986"/>
      <c r="G1880" s="1945"/>
      <c r="H1880" s="1946" t="str">
        <f>IFERROR(VLOOKUP(F1880,[1]Trainingsarten!$A$9:$K$84,10,FALSE),"")</f>
        <v/>
      </c>
      <c r="I1880" s="1947" t="str">
        <f t="shared" si="257"/>
        <v/>
      </c>
      <c r="J1880" s="1948"/>
      <c r="K1880" s="1949" t="str">
        <f>IFERROR(VLOOKUP(F1880,[1]Trainingsarten!$A$9:$K$84,11,FALSE),"0")</f>
        <v>0</v>
      </c>
      <c r="L1880" s="1950"/>
      <c r="M1880" s="1948"/>
      <c r="N1880" s="1816" t="str">
        <f>IFERROR((L1880/67)/(1/(I1880*24)/3.6),"")</f>
        <v/>
      </c>
      <c r="O1880" s="2402"/>
      <c r="P1880" s="1951" t="str">
        <f>IFERROR(VLOOKUP(F1880,[1]Trainingsarten!$A$9:$N$84,12,FALSE),"")</f>
        <v/>
      </c>
      <c r="Q1880" s="1952" t="s">
        <v>14</v>
      </c>
      <c r="R1880" s="1953" t="str">
        <f>IFERROR(VLOOKUP(F1880,[1]Trainingsarten!$A$9:$N$84,14,FALSE),"")</f>
        <v/>
      </c>
      <c r="S1880" s="1877" t="str">
        <f>IFERROR(L1880/J1880,"")</f>
        <v/>
      </c>
      <c r="T1880" s="1876">
        <f>T1879+(K1880-T1879)/7</f>
        <v>26.094486752118829</v>
      </c>
      <c r="U1880" s="1876">
        <f>U1879+(K1880-U1879)/42</f>
        <v>20.115605643623525</v>
      </c>
      <c r="V1880" s="1876">
        <f t="shared" si="256"/>
        <v>-9.8373377059551856</v>
      </c>
      <c r="W1880" s="1954">
        <f t="shared" si="255"/>
        <v>1.2972260052428777</v>
      </c>
    </row>
    <row r="1881" spans="1:23" ht="16" thickBot="1" x14ac:dyDescent="0.25">
      <c r="A1881" s="2050" t="s">
        <v>11</v>
      </c>
      <c r="B1881" s="2051">
        <f>IFERROR(SUM(M1875:M1881),"")</f>
        <v>101</v>
      </c>
      <c r="C1881" s="2034">
        <v>44969</v>
      </c>
      <c r="D1881" s="1640">
        <v>18</v>
      </c>
      <c r="E1881" s="2171" t="s">
        <v>281</v>
      </c>
      <c r="F1881" s="1989" t="s">
        <v>316</v>
      </c>
      <c r="G1881" s="2035">
        <v>2.9803240740740741E-2</v>
      </c>
      <c r="H1881" s="2036">
        <v>6.99</v>
      </c>
      <c r="I1881" s="2037">
        <f t="shared" si="257"/>
        <v>4.2636968155566153E-3</v>
      </c>
      <c r="J1881" s="969">
        <v>129</v>
      </c>
      <c r="K1881" s="2038">
        <v>44</v>
      </c>
      <c r="L1881" s="973">
        <v>195</v>
      </c>
      <c r="M1881" s="969">
        <v>24</v>
      </c>
      <c r="N1881" s="2039">
        <f>IFERROR((L1881/67)/(1/(I1881*24)/3.6),"")</f>
        <v>1.0721606559477292</v>
      </c>
      <c r="O1881" s="2407" t="s">
        <v>322</v>
      </c>
      <c r="P1881" s="2040">
        <f>IFERROR(VLOOKUP(F1881,[1]Trainingsarten!$A$9:$N$84,12,FALSE),"")</f>
        <v>209</v>
      </c>
      <c r="Q1881" s="2041" t="s">
        <v>14</v>
      </c>
      <c r="R1881" s="2042">
        <f>IFERROR(VLOOKUP(F1881,[1]Trainingsarten!$A$9:$N$84,14,FALSE),"")</f>
        <v>228.8</v>
      </c>
      <c r="S1881" s="4">
        <f>IFERROR(L1881/J1881,"")</f>
        <v>1.5116279069767442</v>
      </c>
      <c r="T1881" s="1640">
        <f>T1880+(K1881-T1880)/7</f>
        <v>28.652417216101853</v>
      </c>
      <c r="U1881" s="1640">
        <f>U1880+(K1881-U1880)/42</f>
        <v>20.684281699727727</v>
      </c>
      <c r="V1881" s="1640">
        <f t="shared" si="256"/>
        <v>-5.9788811084953046</v>
      </c>
      <c r="W1881" s="1934">
        <f t="shared" si="255"/>
        <v>1.3852266001810938</v>
      </c>
    </row>
    <row r="1882" spans="1:23" ht="16" thickBot="1" x14ac:dyDescent="0.25">
      <c r="A1882" s="2472">
        <f>WEEKNUM(C1882,1)</f>
        <v>7</v>
      </c>
      <c r="B1882" s="2473"/>
      <c r="C1882" s="1935">
        <v>44970</v>
      </c>
      <c r="D1882" s="1744">
        <v>19</v>
      </c>
      <c r="E1882" s="2176" t="s">
        <v>33</v>
      </c>
      <c r="F1882" s="1988" t="s">
        <v>315</v>
      </c>
      <c r="G1882" s="1937">
        <v>2.6018518518518521E-2</v>
      </c>
      <c r="H1882" s="1938">
        <v>6.56</v>
      </c>
      <c r="I1882" s="1939">
        <f t="shared" si="257"/>
        <v>3.9662375790424573E-3</v>
      </c>
      <c r="J1882" s="1940">
        <v>126</v>
      </c>
      <c r="K1882" s="1941">
        <v>43</v>
      </c>
      <c r="L1882" s="1942">
        <v>209</v>
      </c>
      <c r="M1882" s="1940">
        <v>19</v>
      </c>
      <c r="N1882" s="1753">
        <f>IFERROR((L1882/67)/(1/(I1882*24)/3.6),"")</f>
        <v>1.0689661448853296</v>
      </c>
      <c r="O1882" s="2401" t="s">
        <v>327</v>
      </c>
      <c r="P1882" s="1754">
        <f>IFERROR(VLOOKUP(F1882,[1]Trainingsarten!$A$9:$N$84,12,FALSE),"")</f>
        <v>209</v>
      </c>
      <c r="Q1882" s="1755" t="s">
        <v>14</v>
      </c>
      <c r="R1882" s="1943">
        <f>IFERROR(VLOOKUP(F1882,[1]Trainingsarten!$A$9:$N$84,14,FALSE),"")</f>
        <v>228.8</v>
      </c>
      <c r="S1882" s="1756">
        <f>IFERROR(L1882/J1882,"")</f>
        <v>1.6587301587301588</v>
      </c>
      <c r="T1882" s="1744">
        <f>T1881+(K1882-T1881)/7</f>
        <v>30.702071899515875</v>
      </c>
      <c r="U1882" s="1744">
        <f>U1881+(K1882-U1881)/42</f>
        <v>21.215608325924684</v>
      </c>
      <c r="V1882" s="1744">
        <f t="shared" si="256"/>
        <v>-7.9681355163741259</v>
      </c>
      <c r="W1882" s="1927">
        <f t="shared" si="255"/>
        <v>1.4471454896722939</v>
      </c>
    </row>
    <row r="1883" spans="1:23" ht="15" x14ac:dyDescent="0.2">
      <c r="A1883" s="2043" t="s">
        <v>19</v>
      </c>
      <c r="B1883" s="2044">
        <f>SUM(H1882:H1888)</f>
        <v>32.85</v>
      </c>
      <c r="C1883" s="1944">
        <v>44971</v>
      </c>
      <c r="D1883" s="1876">
        <v>20</v>
      </c>
      <c r="E1883" s="2189" t="s">
        <v>33</v>
      </c>
      <c r="F1883" s="1986" t="s">
        <v>312</v>
      </c>
      <c r="G1883" s="1945">
        <v>3.7743055555555557E-2</v>
      </c>
      <c r="H1883" s="1946">
        <v>9.74</v>
      </c>
      <c r="I1883" s="1947">
        <f t="shared" si="257"/>
        <v>3.8750570385580655E-3</v>
      </c>
      <c r="J1883" s="1948">
        <v>143</v>
      </c>
      <c r="K1883" s="1949">
        <v>72</v>
      </c>
      <c r="L1883" s="1950">
        <v>213</v>
      </c>
      <c r="M1883" s="1948">
        <v>24</v>
      </c>
      <c r="N1883" s="1816">
        <f>IFERROR((L1883/67)/(1/(I1883*24)/3.6),"")</f>
        <v>1.0643798461491312</v>
      </c>
      <c r="O1883" s="2402" t="s">
        <v>304</v>
      </c>
      <c r="P1883" s="1951">
        <f>IFERROR(VLOOKUP(F1883,[1]Trainingsarten!$A$9:$N$84,12,FALSE),"")</f>
        <v>274</v>
      </c>
      <c r="Q1883" s="1952" t="s">
        <v>14</v>
      </c>
      <c r="R1883" s="1953">
        <f>IFERROR(VLOOKUP(F1883,[1]Trainingsarten!$A$9:$N$84,14,FALSE),"")</f>
        <v>299</v>
      </c>
      <c r="S1883" s="1877">
        <f>IFERROR(L1883/J1883,"")</f>
        <v>1.4895104895104896</v>
      </c>
      <c r="T1883" s="1876">
        <f>T1882+(K1883-T1882)/7</f>
        <v>36.601775913870753</v>
      </c>
      <c r="U1883" s="1876">
        <f>U1882+(K1883-U1882)/42</f>
        <v>22.424760508640762</v>
      </c>
      <c r="V1883" s="1876">
        <f t="shared" si="256"/>
        <v>-9.4864635735911911</v>
      </c>
      <c r="W1883" s="1954">
        <f t="shared" si="255"/>
        <v>1.6322036482738476</v>
      </c>
    </row>
    <row r="1884" spans="1:23" ht="15" x14ac:dyDescent="0.2">
      <c r="A1884" s="2046" t="s">
        <v>9</v>
      </c>
      <c r="B1884" s="2047">
        <f>SUM(K1882:K1888)</f>
        <v>228</v>
      </c>
      <c r="C1884" s="1944">
        <v>44972</v>
      </c>
      <c r="D1884" s="1876"/>
      <c r="E1884" s="2189"/>
      <c r="F1884" s="1986"/>
      <c r="G1884" s="1945"/>
      <c r="H1884" s="1946" t="str">
        <f>IFERROR(VLOOKUP(F1884,[1]Trainingsarten!$A$9:$K$84,10,FALSE),"")</f>
        <v/>
      </c>
      <c r="I1884" s="1947" t="str">
        <f t="shared" si="257"/>
        <v/>
      </c>
      <c r="J1884" s="1948"/>
      <c r="K1884" s="1949" t="str">
        <f>IFERROR(VLOOKUP(F1884,[1]Trainingsarten!$A$9:$K$84,11,FALSE),"0")</f>
        <v>0</v>
      </c>
      <c r="L1884" s="1950"/>
      <c r="M1884" s="1948"/>
      <c r="N1884" s="1816" t="str">
        <f>IFERROR((L1884/67)/(1/(I1884*24)/3.6),"")</f>
        <v/>
      </c>
      <c r="O1884" s="2402"/>
      <c r="P1884" s="1951" t="str">
        <f>IFERROR(VLOOKUP(F1884,[1]Trainingsarten!$A$9:$N$84,12,FALSE),"")</f>
        <v/>
      </c>
      <c r="Q1884" s="1952" t="s">
        <v>14</v>
      </c>
      <c r="R1884" s="1953" t="str">
        <f>IFERROR(VLOOKUP(F1884,[1]Trainingsarten!$A$9:$N$84,14,FALSE),"")</f>
        <v/>
      </c>
      <c r="S1884" s="1877" t="str">
        <f>IFERROR(L1884/J1884,"")</f>
        <v/>
      </c>
      <c r="T1884" s="1876">
        <f>T1883+(K1884-T1883)/7</f>
        <v>31.372950783317791</v>
      </c>
      <c r="U1884" s="1876">
        <f>U1883+(K1884-U1883)/42</f>
        <v>21.89083763938741</v>
      </c>
      <c r="V1884" s="1876">
        <f t="shared" si="256"/>
        <v>-14.177015405229991</v>
      </c>
      <c r="W1884" s="1954">
        <f t="shared" si="255"/>
        <v>1.433154422874598</v>
      </c>
    </row>
    <row r="1885" spans="1:23" ht="15" x14ac:dyDescent="0.2">
      <c r="A1885" s="2046" t="s">
        <v>20</v>
      </c>
      <c r="B1885" s="2048">
        <f>AVERAGE(W1882:W1888)</f>
        <v>1.4409278375561765</v>
      </c>
      <c r="C1885" s="1944">
        <v>44973</v>
      </c>
      <c r="D1885" s="1876">
        <v>21</v>
      </c>
      <c r="E1885" s="2189" t="s">
        <v>33</v>
      </c>
      <c r="F1885" s="1986" t="s">
        <v>331</v>
      </c>
      <c r="G1885" s="1945">
        <v>2.5752314814814815E-2</v>
      </c>
      <c r="H1885" s="1946">
        <v>6.52</v>
      </c>
      <c r="I1885" s="1947">
        <f t="shared" si="257"/>
        <v>3.9497415360145423E-3</v>
      </c>
      <c r="J1885" s="1948">
        <v>138</v>
      </c>
      <c r="K1885" s="1949">
        <v>44</v>
      </c>
      <c r="L1885" s="1950">
        <v>208</v>
      </c>
      <c r="M1885" s="1948">
        <v>20</v>
      </c>
      <c r="N1885" s="1816">
        <f>IFERROR((L1885/67)/(1/(I1885*24)/3.6),"")</f>
        <v>1.059426792418277</v>
      </c>
      <c r="O1885" s="2402" t="s">
        <v>333</v>
      </c>
      <c r="P1885" s="1951">
        <f>IFERROR(VLOOKUP(F1885,[1]Trainingsarten!$A$9:$N$84,12,FALSE),"")</f>
        <v>274</v>
      </c>
      <c r="Q1885" s="1952" t="s">
        <v>14</v>
      </c>
      <c r="R1885" s="1953">
        <f>IFERROR(VLOOKUP(F1885,[1]Trainingsarten!$A$9:$N$84,14,FALSE),"")</f>
        <v>299</v>
      </c>
      <c r="S1885" s="1877">
        <f>IFERROR(L1885/J1885,"")</f>
        <v>1.5072463768115942</v>
      </c>
      <c r="T1885" s="1876">
        <f>T1884+(K1885-T1884)/7</f>
        <v>33.176814957129537</v>
      </c>
      <c r="U1885" s="1876">
        <f>U1884+(K1885-U1884)/42</f>
        <v>22.417246267021042</v>
      </c>
      <c r="V1885" s="1876">
        <f t="shared" si="256"/>
        <v>-9.4821131439303805</v>
      </c>
      <c r="W1885" s="1954">
        <f t="shared" si="255"/>
        <v>1.4799683494550064</v>
      </c>
    </row>
    <row r="1886" spans="1:23" ht="15" x14ac:dyDescent="0.2">
      <c r="A1886" s="2046" t="s">
        <v>329</v>
      </c>
      <c r="B1886" s="2049">
        <f>IFERROR(AVERAGE(N1882:N1888),"")</f>
        <v>1.0646326833708109</v>
      </c>
      <c r="C1886" s="1944">
        <v>44974</v>
      </c>
      <c r="D1886" s="1876"/>
      <c r="E1886" s="2189"/>
      <c r="F1886" s="1986"/>
      <c r="G1886" s="1945"/>
      <c r="H1886" s="1946" t="str">
        <f>IFERROR(VLOOKUP(F1886,[1]Trainingsarten!$A$9:$K$84,10,FALSE),"")</f>
        <v/>
      </c>
      <c r="I1886" s="1947" t="str">
        <f t="shared" si="257"/>
        <v/>
      </c>
      <c r="J1886" s="1948"/>
      <c r="K1886" s="1949" t="str">
        <f>IFERROR(VLOOKUP(F1886,[1]Trainingsarten!$A$9:$K$84,11,FALSE),"0")</f>
        <v>0</v>
      </c>
      <c r="L1886" s="1950"/>
      <c r="M1886" s="1948"/>
      <c r="N1886" s="1816" t="str">
        <f>IFERROR((L1886/67)/(1/(I1886*24)/3.6),"")</f>
        <v/>
      </c>
      <c r="O1886" s="2402"/>
      <c r="P1886" s="1951" t="str">
        <f>IFERROR(VLOOKUP(F1886,[1]Trainingsarten!$A$9:$N$84,12,FALSE),"")</f>
        <v/>
      </c>
      <c r="Q1886" s="1952" t="s">
        <v>14</v>
      </c>
      <c r="R1886" s="1953" t="str">
        <f>IFERROR(VLOOKUP(F1886,[1]Trainingsarten!$A$9:$N$84,14,FALSE),"")</f>
        <v/>
      </c>
      <c r="S1886" s="1877" t="str">
        <f>IFERROR(L1886/J1886,"")</f>
        <v/>
      </c>
      <c r="T1886" s="1876">
        <f>T1885+(K1886-T1885)/7</f>
        <v>28.43726996325389</v>
      </c>
      <c r="U1886" s="1876">
        <f>U1885+(K1886-U1885)/42</f>
        <v>21.883502308282445</v>
      </c>
      <c r="V1886" s="1876">
        <f t="shared" si="256"/>
        <v>-10.759568690108495</v>
      </c>
      <c r="W1886" s="1954">
        <f t="shared" si="255"/>
        <v>1.299484404399518</v>
      </c>
    </row>
    <row r="1887" spans="1:23" ht="15" x14ac:dyDescent="0.2">
      <c r="A1887" s="2046" t="s">
        <v>330</v>
      </c>
      <c r="B1887" s="2048">
        <f>IFERROR(AVERAGE(S1882:S1888),"")</f>
        <v>1.5398116058871207</v>
      </c>
      <c r="C1887" s="1944">
        <v>44975</v>
      </c>
      <c r="D1887" s="1876">
        <v>22</v>
      </c>
      <c r="E1887" s="2189" t="s">
        <v>281</v>
      </c>
      <c r="F1887" s="1986" t="s">
        <v>276</v>
      </c>
      <c r="G1887" s="1945">
        <v>4.144675925925926E-2</v>
      </c>
      <c r="H1887" s="1946">
        <v>10.029999999999999</v>
      </c>
      <c r="I1887" s="1947">
        <f t="shared" si="257"/>
        <v>4.1322790886599466E-3</v>
      </c>
      <c r="J1887" s="1948">
        <v>133</v>
      </c>
      <c r="K1887" s="1949">
        <v>69</v>
      </c>
      <c r="L1887" s="1950">
        <v>200</v>
      </c>
      <c r="M1887" s="1948">
        <v>35</v>
      </c>
      <c r="N1887" s="1816">
        <f>IFERROR((L1887/67)/(1/(I1887*24)/3.6),"")</f>
        <v>1.0657579500305057</v>
      </c>
      <c r="O1887" s="2402" t="s">
        <v>327</v>
      </c>
      <c r="P1887" s="1951">
        <f>IFERROR(VLOOKUP(F1887,[1]Trainingsarten!$A$9:$N$84,12,FALSE),"")</f>
        <v>209</v>
      </c>
      <c r="Q1887" s="1952" t="s">
        <v>14</v>
      </c>
      <c r="R1887" s="1953">
        <f>IFERROR(VLOOKUP(F1887,[1]Trainingsarten!$A$9:$N$84,14,FALSE),"")</f>
        <v>228.8</v>
      </c>
      <c r="S1887" s="1877">
        <f>IFERROR(L1887/J1887,"")</f>
        <v>1.5037593984962405</v>
      </c>
      <c r="T1887" s="1876">
        <f>T1886+(K1887-T1886)/7</f>
        <v>34.231945682789046</v>
      </c>
      <c r="U1887" s="1876">
        <f>U1886+(K1887-U1886)/42</f>
        <v>23.005323681894769</v>
      </c>
      <c r="V1887" s="1876">
        <f t="shared" si="256"/>
        <v>-6.5537676549714448</v>
      </c>
      <c r="W1887" s="1954">
        <f t="shared" si="255"/>
        <v>1.4880010451550243</v>
      </c>
    </row>
    <row r="1888" spans="1:23" ht="16" thickBot="1" x14ac:dyDescent="0.25">
      <c r="A1888" s="2050" t="s">
        <v>11</v>
      </c>
      <c r="B1888" s="2051">
        <f>IFERROR(SUM(M1882:M1888),"")</f>
        <v>98</v>
      </c>
      <c r="C1888" s="2034">
        <v>44976</v>
      </c>
      <c r="D1888" s="1640"/>
      <c r="E1888" s="2171"/>
      <c r="F1888" s="1989"/>
      <c r="G1888" s="2035"/>
      <c r="H1888" s="2036" t="str">
        <f>IFERROR(VLOOKUP(F1888,[1]Trainingsarten!$A$9:$K$84,10,FALSE),"")</f>
        <v/>
      </c>
      <c r="I1888" s="2037" t="str">
        <f t="shared" si="257"/>
        <v/>
      </c>
      <c r="J1888" s="969"/>
      <c r="K1888" s="2038" t="str">
        <f>IFERROR(VLOOKUP(F1888,[1]Trainingsarten!$A$9:$K$84,11,FALSE),"0")</f>
        <v>0</v>
      </c>
      <c r="L1888" s="973"/>
      <c r="M1888" s="969"/>
      <c r="N1888" s="2039" t="str">
        <f>IFERROR((L1888/67)/(1/(I1888*24)/3.6),"")</f>
        <v/>
      </c>
      <c r="O1888" s="2407"/>
      <c r="P1888" s="2040" t="str">
        <f>IFERROR(VLOOKUP(F1888,[1]Trainingsarten!$A$9:$N$84,12,FALSE),"")</f>
        <v/>
      </c>
      <c r="Q1888" s="2041" t="s">
        <v>14</v>
      </c>
      <c r="R1888" s="2042" t="str">
        <f>IFERROR(VLOOKUP(F1888,[1]Trainingsarten!$A$9:$N$84,14,FALSE),"")</f>
        <v/>
      </c>
      <c r="S1888" s="4" t="str">
        <f>IFERROR(L1888/J1888,"")</f>
        <v/>
      </c>
      <c r="T1888" s="1640">
        <f>T1887+(K1888-T1887)/7</f>
        <v>29.341667728104895</v>
      </c>
      <c r="U1888" s="1640">
        <f>U1887+(K1888-U1887)/42</f>
        <v>22.457577879944893</v>
      </c>
      <c r="V1888" s="1640">
        <f t="shared" si="256"/>
        <v>-11.226622000894277</v>
      </c>
      <c r="W1888" s="1934">
        <f t="shared" si="255"/>
        <v>1.306537503062948</v>
      </c>
    </row>
    <row r="1889" spans="1:23" ht="16" thickBot="1" x14ac:dyDescent="0.25">
      <c r="A1889" s="2472">
        <f>WEEKNUM(C1889,1)</f>
        <v>8</v>
      </c>
      <c r="B1889" s="2473"/>
      <c r="C1889" s="1935">
        <v>44977</v>
      </c>
      <c r="D1889" s="1744">
        <v>23</v>
      </c>
      <c r="E1889" s="2176" t="s">
        <v>33</v>
      </c>
      <c r="F1889" s="1988" t="s">
        <v>315</v>
      </c>
      <c r="G1889" s="1937">
        <v>2.7314814814814816E-2</v>
      </c>
      <c r="H1889" s="1938">
        <v>6.72</v>
      </c>
      <c r="I1889" s="1939">
        <f t="shared" si="257"/>
        <v>4.0647045855379191E-3</v>
      </c>
      <c r="J1889" s="1940">
        <v>133</v>
      </c>
      <c r="K1889" s="1941">
        <v>43</v>
      </c>
      <c r="L1889" s="1942">
        <v>202</v>
      </c>
      <c r="M1889" s="1940">
        <v>14</v>
      </c>
      <c r="N1889" s="1753">
        <f>IFERROR((L1889/67)/(1/(I1889*24)/3.6),"")</f>
        <v>1.0588130774697939</v>
      </c>
      <c r="O1889" s="2401" t="s">
        <v>333</v>
      </c>
      <c r="P1889" s="1754">
        <f>IFERROR(VLOOKUP(F1889,[1]Trainingsarten!$A$9:$N$84,12,FALSE),"")</f>
        <v>209</v>
      </c>
      <c r="Q1889" s="1755" t="s">
        <v>14</v>
      </c>
      <c r="R1889" s="1943">
        <f>IFERROR(VLOOKUP(F1889,[1]Trainingsarten!$A$9:$N$84,14,FALSE),"")</f>
        <v>228.8</v>
      </c>
      <c r="S1889" s="1756">
        <f>IFERROR(L1889/J1889,"")</f>
        <v>1.518796992481203</v>
      </c>
      <c r="T1889" s="1744">
        <f>T1888+(K1889-T1888)/7</f>
        <v>31.292858052661337</v>
      </c>
      <c r="U1889" s="1744">
        <f>U1888+(K1889-U1888)/42</f>
        <v>22.946683168517634</v>
      </c>
      <c r="V1889" s="1744">
        <f t="shared" si="256"/>
        <v>-6.8840898481600021</v>
      </c>
      <c r="W1889" s="1927">
        <f t="shared" si="255"/>
        <v>1.3637203173482815</v>
      </c>
    </row>
    <row r="1890" spans="1:23" ht="15" x14ac:dyDescent="0.2">
      <c r="A1890" s="2043" t="s">
        <v>19</v>
      </c>
      <c r="B1890" s="2044">
        <f>SUM(H1889:H1895)</f>
        <v>40.25</v>
      </c>
      <c r="C1890" s="1944">
        <v>44978</v>
      </c>
      <c r="D1890" s="1876">
        <v>24</v>
      </c>
      <c r="E1890" s="2189" t="s">
        <v>33</v>
      </c>
      <c r="F1890" s="1986" t="s">
        <v>312</v>
      </c>
      <c r="G1890" s="1945">
        <v>3.5046296296296298E-2</v>
      </c>
      <c r="H1890" s="1946">
        <v>9.2200000000000006</v>
      </c>
      <c r="I1890" s="1947">
        <f t="shared" si="257"/>
        <v>3.8011167349562142E-3</v>
      </c>
      <c r="J1890" s="1948">
        <v>135</v>
      </c>
      <c r="K1890" s="1949">
        <v>67</v>
      </c>
      <c r="L1890" s="1950">
        <v>215</v>
      </c>
      <c r="M1890" s="1948">
        <v>15</v>
      </c>
      <c r="N1890" s="1816">
        <f>IFERROR((L1890/67)/(1/(I1890*24)/3.6),"")</f>
        <v>1.0538737980380095</v>
      </c>
      <c r="O1890" s="2402" t="s">
        <v>304</v>
      </c>
      <c r="P1890" s="1951">
        <f>IFERROR(VLOOKUP(F1890,[1]Trainingsarten!$A$9:$N$84,12,FALSE),"")</f>
        <v>274</v>
      </c>
      <c r="Q1890" s="1952" t="s">
        <v>14</v>
      </c>
      <c r="R1890" s="1953">
        <f>IFERROR(VLOOKUP(F1890,[1]Trainingsarten!$A$9:$N$84,14,FALSE),"")</f>
        <v>299</v>
      </c>
      <c r="S1890" s="1877">
        <f>IFERROR(L1890/J1890,"")</f>
        <v>1.5925925925925926</v>
      </c>
      <c r="T1890" s="1876">
        <f>T1889+(K1890-T1889)/7</f>
        <v>36.393878330852573</v>
      </c>
      <c r="U1890" s="1876">
        <f>U1889+(K1890-U1889)/42</f>
        <v>23.995571664505309</v>
      </c>
      <c r="V1890" s="1876">
        <f t="shared" si="256"/>
        <v>-8.3461748841437036</v>
      </c>
      <c r="W1890" s="1954">
        <f t="shared" si="255"/>
        <v>1.5166914478927405</v>
      </c>
    </row>
    <row r="1891" spans="1:23" ht="15" x14ac:dyDescent="0.2">
      <c r="A1891" s="2046" t="s">
        <v>9</v>
      </c>
      <c r="B1891" s="2047">
        <f>SUM(K1889:K1895)</f>
        <v>271</v>
      </c>
      <c r="C1891" s="1944">
        <v>44979</v>
      </c>
      <c r="D1891" s="1876"/>
      <c r="E1891" s="2189"/>
      <c r="F1891" s="1986"/>
      <c r="G1891" s="1945"/>
      <c r="H1891" s="1946" t="str">
        <f>IFERROR(VLOOKUP(F1891,[1]Trainingsarten!$A$9:$K$84,10,FALSE),"")</f>
        <v/>
      </c>
      <c r="I1891" s="1947" t="str">
        <f t="shared" si="257"/>
        <v/>
      </c>
      <c r="J1891" s="1948"/>
      <c r="K1891" s="1949" t="str">
        <f>IFERROR(VLOOKUP(F1891,[1]Trainingsarten!$A$9:$K$84,11,FALSE),"0")</f>
        <v>0</v>
      </c>
      <c r="L1891" s="1950"/>
      <c r="M1891" s="1948"/>
      <c r="N1891" s="1816" t="str">
        <f>IFERROR((L1891/67)/(1/(I1891*24)/3.6),"")</f>
        <v/>
      </c>
      <c r="O1891" s="2402"/>
      <c r="P1891" s="1951" t="str">
        <f>IFERROR(VLOOKUP(F1891,[1]Trainingsarten!$A$9:$N$84,12,FALSE),"")</f>
        <v/>
      </c>
      <c r="Q1891" s="1952" t="s">
        <v>14</v>
      </c>
      <c r="R1891" s="1953" t="str">
        <f>IFERROR(VLOOKUP(F1891,[1]Trainingsarten!$A$9:$N$84,14,FALSE),"")</f>
        <v/>
      </c>
      <c r="S1891" s="1877" t="str">
        <f>IFERROR(L1891/J1891,"")</f>
        <v/>
      </c>
      <c r="T1891" s="1876">
        <f>T1890+(K1891-T1890)/7</f>
        <v>31.194752855016489</v>
      </c>
      <c r="U1891" s="1876">
        <f>U1890+(K1891-U1890)/42</f>
        <v>23.424248529636134</v>
      </c>
      <c r="V1891" s="1876">
        <f t="shared" si="256"/>
        <v>-12.398306666347263</v>
      </c>
      <c r="W1891" s="1954">
        <f t="shared" si="255"/>
        <v>1.3317290761985037</v>
      </c>
    </row>
    <row r="1892" spans="1:23" ht="15" x14ac:dyDescent="0.2">
      <c r="A1892" s="2046" t="s">
        <v>20</v>
      </c>
      <c r="B1892" s="2048">
        <f>AVERAGE(W1889:W1895)</f>
        <v>1.4182911846858322</v>
      </c>
      <c r="C1892" s="1944">
        <v>44980</v>
      </c>
      <c r="D1892" s="1876">
        <v>25</v>
      </c>
      <c r="E1892" s="2189" t="s">
        <v>33</v>
      </c>
      <c r="F1892" s="1986" t="s">
        <v>331</v>
      </c>
      <c r="G1892" s="1945">
        <v>2.4826388888888887E-2</v>
      </c>
      <c r="H1892" s="1946">
        <v>6.2</v>
      </c>
      <c r="I1892" s="1947">
        <f t="shared" si="257"/>
        <v>4.0042562724014333E-3</v>
      </c>
      <c r="J1892" s="1948">
        <v>136</v>
      </c>
      <c r="K1892" s="1949">
        <v>41</v>
      </c>
      <c r="L1892" s="1950">
        <v>205</v>
      </c>
      <c r="M1892" s="1948">
        <v>12</v>
      </c>
      <c r="N1892" s="1816">
        <f>IFERROR((L1892/67)/(1/(I1892*24)/3.6),"")</f>
        <v>1.0585580163697641</v>
      </c>
      <c r="O1892" s="2402" t="s">
        <v>327</v>
      </c>
      <c r="P1892" s="1951">
        <f>IFERROR(VLOOKUP(F1892,[1]Trainingsarten!$A$9:$N$84,12,FALSE),"")</f>
        <v>274</v>
      </c>
      <c r="Q1892" s="1952" t="s">
        <v>14</v>
      </c>
      <c r="R1892" s="1953">
        <f>IFERROR(VLOOKUP(F1892,[1]Trainingsarten!$A$9:$N$84,14,FALSE),"")</f>
        <v>299</v>
      </c>
      <c r="S1892" s="1877">
        <f>IFERROR(L1892/J1892,"")</f>
        <v>1.5073529411764706</v>
      </c>
      <c r="T1892" s="1876">
        <f>T1891+(K1892-T1891)/7</f>
        <v>32.595502447156989</v>
      </c>
      <c r="U1892" s="1876">
        <f>U1891+(K1892-U1891)/42</f>
        <v>23.842718802740038</v>
      </c>
      <c r="V1892" s="1876">
        <f t="shared" si="256"/>
        <v>-7.7705043253803545</v>
      </c>
      <c r="W1892" s="1954">
        <f t="shared" si="255"/>
        <v>1.3671050989122544</v>
      </c>
    </row>
    <row r="1893" spans="1:23" ht="15" x14ac:dyDescent="0.2">
      <c r="A1893" s="2046" t="s">
        <v>329</v>
      </c>
      <c r="B1893" s="2049">
        <f>IFERROR(AVERAGE(N1889:N1895),"")</f>
        <v>1.0587070635645925</v>
      </c>
      <c r="C1893" s="1944">
        <v>44981</v>
      </c>
      <c r="D1893" s="1876">
        <v>26</v>
      </c>
      <c r="E1893" s="2189" t="s">
        <v>281</v>
      </c>
      <c r="F1893" s="1986" t="s">
        <v>316</v>
      </c>
      <c r="G1893" s="1945">
        <v>2.6944444444444441E-2</v>
      </c>
      <c r="H1893" s="1946">
        <v>6.41</v>
      </c>
      <c r="I1893" s="1947">
        <f t="shared" si="257"/>
        <v>4.2035014733922682E-3</v>
      </c>
      <c r="J1893" s="1948">
        <v>132</v>
      </c>
      <c r="K1893" s="1949">
        <v>40</v>
      </c>
      <c r="L1893" s="1950">
        <v>193</v>
      </c>
      <c r="M1893" s="1948">
        <v>14</v>
      </c>
      <c r="N1893" s="1816">
        <f>IFERROR((L1893/67)/(1/(I1893*24)/3.6),"")</f>
        <v>1.0461825040165784</v>
      </c>
      <c r="O1893" s="2402" t="s">
        <v>333</v>
      </c>
      <c r="P1893" s="1951">
        <f>IFERROR(VLOOKUP(F1893,[1]Trainingsarten!$A$9:$N$84,12,FALSE),"")</f>
        <v>209</v>
      </c>
      <c r="Q1893" s="1952" t="s">
        <v>14</v>
      </c>
      <c r="R1893" s="1953">
        <f>IFERROR(VLOOKUP(F1893,[1]Trainingsarten!$A$9:$N$84,14,FALSE),"")</f>
        <v>228.8</v>
      </c>
      <c r="S1893" s="1877">
        <f>IFERROR(L1893/J1893,"")</f>
        <v>1.4621212121212122</v>
      </c>
      <c r="T1893" s="1876">
        <f>T1892+(K1893-T1892)/7</f>
        <v>33.653287811848848</v>
      </c>
      <c r="U1893" s="1876">
        <f>U1892+(K1893-U1892)/42</f>
        <v>24.227415974103369</v>
      </c>
      <c r="V1893" s="1876">
        <f t="shared" si="256"/>
        <v>-8.7527836444169509</v>
      </c>
      <c r="W1893" s="1954">
        <f t="shared" si="255"/>
        <v>1.3890580756866837</v>
      </c>
    </row>
    <row r="1894" spans="1:23" ht="15" x14ac:dyDescent="0.2">
      <c r="A1894" s="2046" t="s">
        <v>330</v>
      </c>
      <c r="B1894" s="2048">
        <f>IFERROR(AVERAGE(S1889:S1895),"")</f>
        <v>1.5199895415674252</v>
      </c>
      <c r="C1894" s="1944">
        <v>44982</v>
      </c>
      <c r="D1894" s="1876">
        <v>27</v>
      </c>
      <c r="E1894" s="2189" t="s">
        <v>281</v>
      </c>
      <c r="F1894" s="1986" t="s">
        <v>276</v>
      </c>
      <c r="G1894" s="1945">
        <v>4.9062500000000002E-2</v>
      </c>
      <c r="H1894" s="1946">
        <v>11.7</v>
      </c>
      <c r="I1894" s="1947">
        <f t="shared" si="257"/>
        <v>4.1933760683760691E-3</v>
      </c>
      <c r="J1894" s="1948">
        <v>131</v>
      </c>
      <c r="K1894" s="1949">
        <v>80</v>
      </c>
      <c r="L1894" s="1950">
        <v>199</v>
      </c>
      <c r="M1894" s="1948">
        <v>45</v>
      </c>
      <c r="N1894" s="1816">
        <f>IFERROR((L1894/67)/(1/(I1894*24)/3.6),"")</f>
        <v>1.0761079219288177</v>
      </c>
      <c r="O1894" s="2402" t="s">
        <v>322</v>
      </c>
      <c r="P1894" s="1951">
        <f>IFERROR(VLOOKUP(F1894,[1]Trainingsarten!$A$9:$N$84,12,FALSE),"")</f>
        <v>209</v>
      </c>
      <c r="Q1894" s="1952" t="s">
        <v>14</v>
      </c>
      <c r="R1894" s="1953">
        <f>IFERROR(VLOOKUP(F1894,[1]Trainingsarten!$A$9:$N$84,14,FALSE),"")</f>
        <v>228.8</v>
      </c>
      <c r="S1894" s="1877">
        <f>IFERROR(L1894/J1894,"")</f>
        <v>1.5190839694656488</v>
      </c>
      <c r="T1894" s="1876">
        <f>T1893+(K1894-T1893)/7</f>
        <v>40.274246695870438</v>
      </c>
      <c r="U1894" s="1876">
        <f>U1893+(K1894-U1893)/42</f>
        <v>25.555334641386622</v>
      </c>
      <c r="V1894" s="1876">
        <f t="shared" si="256"/>
        <v>-9.4258718377454791</v>
      </c>
      <c r="W1894" s="1954">
        <f t="shared" si="255"/>
        <v>1.5759624071072298</v>
      </c>
    </row>
    <row r="1895" spans="1:23" ht="16" thickBot="1" x14ac:dyDescent="0.25">
      <c r="A1895" s="2050" t="s">
        <v>11</v>
      </c>
      <c r="B1895" s="2051">
        <f>IFERROR(SUM(M1889:M1895),"")</f>
        <v>100</v>
      </c>
      <c r="C1895" s="2034">
        <v>44983</v>
      </c>
      <c r="D1895" s="1640"/>
      <c r="E1895" s="2171"/>
      <c r="F1895" s="1989"/>
      <c r="G1895" s="2035"/>
      <c r="H1895" s="2036" t="str">
        <f>IFERROR(VLOOKUP(F1895,[1]Trainingsarten!$A$9:$K$84,10,FALSE),"")</f>
        <v/>
      </c>
      <c r="I1895" s="2037" t="str">
        <f t="shared" si="257"/>
        <v/>
      </c>
      <c r="J1895" s="969"/>
      <c r="K1895" s="2038" t="str">
        <f>IFERROR(VLOOKUP(F1895,[1]Trainingsarten!$A$9:$K$84,11,FALSE),"0")</f>
        <v>0</v>
      </c>
      <c r="L1895" s="973"/>
      <c r="M1895" s="969"/>
      <c r="N1895" s="2039" t="str">
        <f>IFERROR((L1895/67)/(1/(I1895*24)/3.6),"")</f>
        <v/>
      </c>
      <c r="O1895" s="2407"/>
      <c r="P1895" s="2040" t="str">
        <f>IFERROR(VLOOKUP(F1895,[1]Trainingsarten!$A$9:$N$84,12,FALSE),"")</f>
        <v/>
      </c>
      <c r="Q1895" s="2041" t="s">
        <v>14</v>
      </c>
      <c r="R1895" s="2042" t="str">
        <f>IFERROR(VLOOKUP(F1895,[1]Trainingsarten!$A$9:$N$84,14,FALSE),"")</f>
        <v/>
      </c>
      <c r="S1895" s="4" t="str">
        <f>IFERROR(L1895/J1895,"")</f>
        <v/>
      </c>
      <c r="T1895" s="1640">
        <f>T1894+(K1895-T1894)/7</f>
        <v>34.520782882174665</v>
      </c>
      <c r="U1895" s="1640">
        <f>U1894+(K1895-U1894)/42</f>
        <v>24.94687429278218</v>
      </c>
      <c r="V1895" s="1640">
        <f t="shared" si="256"/>
        <v>-14.718912054483816</v>
      </c>
      <c r="W1895" s="1934">
        <f t="shared" si="255"/>
        <v>1.3837718696551287</v>
      </c>
    </row>
    <row r="1896" spans="1:23" ht="16" thickBot="1" x14ac:dyDescent="0.25">
      <c r="A1896" s="2472">
        <f>WEEKNUM(C1896,1)</f>
        <v>9</v>
      </c>
      <c r="B1896" s="2473"/>
      <c r="C1896" s="1935">
        <v>44984</v>
      </c>
      <c r="D1896" s="1744">
        <v>28</v>
      </c>
      <c r="E1896" s="2176" t="s">
        <v>33</v>
      </c>
      <c r="F1896" s="1988" t="s">
        <v>316</v>
      </c>
      <c r="G1896" s="1937">
        <v>2.8993055555555553E-2</v>
      </c>
      <c r="H1896" s="1938">
        <v>7.24</v>
      </c>
      <c r="I1896" s="1939">
        <f t="shared" si="257"/>
        <v>4.0045656844689987E-3</v>
      </c>
      <c r="J1896" s="1940">
        <v>133</v>
      </c>
      <c r="K1896" s="1941">
        <v>47</v>
      </c>
      <c r="L1896" s="1942">
        <v>205</v>
      </c>
      <c r="M1896" s="1940">
        <v>21</v>
      </c>
      <c r="N1896" s="1753">
        <f>IFERROR((L1896/67)/(1/(I1896*24)/3.6),"")</f>
        <v>1.0586398119897749</v>
      </c>
      <c r="O1896" s="2401" t="s">
        <v>333</v>
      </c>
      <c r="P1896" s="1754">
        <f>IFERROR(VLOOKUP(F1896,[1]Trainingsarten!$A$9:$N$84,12,FALSE),"")</f>
        <v>209</v>
      </c>
      <c r="Q1896" s="1755" t="s">
        <v>14</v>
      </c>
      <c r="R1896" s="1943">
        <f>IFERROR(VLOOKUP(F1896,[1]Trainingsarten!$A$9:$N$84,14,FALSE),"")</f>
        <v>228.8</v>
      </c>
      <c r="S1896" s="1756">
        <f>IFERROR(L1896/J1896,"")</f>
        <v>1.5413533834586466</v>
      </c>
      <c r="T1896" s="1744">
        <f>T1895+(K1896-T1895)/7</f>
        <v>36.303528184721138</v>
      </c>
      <c r="U1896" s="1744">
        <f>U1895+(K1896-U1895)/42</f>
        <v>25.471948714382606</v>
      </c>
      <c r="V1896" s="1744">
        <f t="shared" si="256"/>
        <v>-9.5739085893924845</v>
      </c>
      <c r="W1896" s="1927">
        <f t="shared" si="255"/>
        <v>1.4252356029683169</v>
      </c>
    </row>
    <row r="1897" spans="1:23" ht="15" x14ac:dyDescent="0.2">
      <c r="A1897" s="2043" t="s">
        <v>19</v>
      </c>
      <c r="B1897" s="2044">
        <f>SUM(H1896:H1902)</f>
        <v>40.75</v>
      </c>
      <c r="C1897" s="1944">
        <v>44985</v>
      </c>
      <c r="D1897" s="1876">
        <v>29</v>
      </c>
      <c r="E1897" s="2189" t="s">
        <v>33</v>
      </c>
      <c r="F1897" s="1986" t="s">
        <v>334</v>
      </c>
      <c r="G1897" s="1945">
        <v>3.5439814814814813E-2</v>
      </c>
      <c r="H1897" s="1946">
        <v>9.0399999999999991</v>
      </c>
      <c r="I1897" s="1947">
        <f t="shared" si="257"/>
        <v>3.9203334972140284E-3</v>
      </c>
      <c r="J1897" s="1948">
        <v>137</v>
      </c>
      <c r="K1897" s="1949">
        <v>65</v>
      </c>
      <c r="L1897" s="1950">
        <v>209</v>
      </c>
      <c r="M1897" s="1948">
        <v>15</v>
      </c>
      <c r="N1897" s="1816">
        <f>IFERROR((L1897/67)/(1/(I1897*24)/3.6),"")</f>
        <v>1.0565942411834632</v>
      </c>
      <c r="O1897" s="2402" t="s">
        <v>304</v>
      </c>
      <c r="P1897" s="1951" t="str">
        <f>IFERROR(VLOOKUP(F1897,[1]Trainingsarten!$A$9:$N$84,12,FALSE),"")</f>
        <v/>
      </c>
      <c r="Q1897" s="1952" t="s">
        <v>14</v>
      </c>
      <c r="R1897" s="1953" t="str">
        <f>IFERROR(VLOOKUP(F1897,[1]Trainingsarten!$A$9:$N$84,14,FALSE),"")</f>
        <v/>
      </c>
      <c r="S1897" s="1877">
        <f>IFERROR(L1897/J1897,"")</f>
        <v>1.5255474452554745</v>
      </c>
      <c r="T1897" s="1876">
        <f>T1896+(K1897-T1896)/7</f>
        <v>40.403024158332407</v>
      </c>
      <c r="U1897" s="1876">
        <f>U1896+(K1897-U1896)/42</f>
        <v>26.413092792611593</v>
      </c>
      <c r="V1897" s="1876">
        <f t="shared" si="256"/>
        <v>-10.831579470338532</v>
      </c>
      <c r="W1897" s="1954">
        <f t="shared" si="255"/>
        <v>1.5296589640435501</v>
      </c>
    </row>
    <row r="1898" spans="1:23" ht="15" x14ac:dyDescent="0.2">
      <c r="A1898" s="2046" t="s">
        <v>9</v>
      </c>
      <c r="B1898" s="2047">
        <f>SUM(K1896:K1902)</f>
        <v>283</v>
      </c>
      <c r="C1898" s="1944">
        <v>44986</v>
      </c>
      <c r="D1898" s="1876"/>
      <c r="E1898" s="2189"/>
      <c r="F1898" s="1986"/>
      <c r="G1898" s="1945"/>
      <c r="H1898" s="1946" t="str">
        <f>IFERROR(VLOOKUP(F1898,[1]Trainingsarten!$A$9:$K$84,10,FALSE),"")</f>
        <v/>
      </c>
      <c r="I1898" s="1947" t="str">
        <f t="shared" si="257"/>
        <v/>
      </c>
      <c r="J1898" s="1948"/>
      <c r="K1898" s="1949" t="str">
        <f>IFERROR(VLOOKUP(F1898,[1]Trainingsarten!$A$9:$K$84,11,FALSE),"0")</f>
        <v>0</v>
      </c>
      <c r="L1898" s="1950"/>
      <c r="M1898" s="1948"/>
      <c r="N1898" s="1816" t="str">
        <f>IFERROR((L1898/67)/(1/(I1898*24)/3.6),"")</f>
        <v/>
      </c>
      <c r="O1898" s="2402"/>
      <c r="P1898" s="1951" t="str">
        <f>IFERROR(VLOOKUP(F1898,[1]Trainingsarten!$A$9:$N$84,12,FALSE),"")</f>
        <v/>
      </c>
      <c r="Q1898" s="1952" t="s">
        <v>14</v>
      </c>
      <c r="R1898" s="1953" t="str">
        <f>IFERROR(VLOOKUP(F1898,[1]Trainingsarten!$A$9:$N$84,14,FALSE),"")</f>
        <v/>
      </c>
      <c r="S1898" s="1877" t="str">
        <f>IFERROR(L1898/J1898,"")</f>
        <v/>
      </c>
      <c r="T1898" s="1876">
        <f>T1897+(K1898-T1897)/7</f>
        <v>34.631163564284918</v>
      </c>
      <c r="U1898" s="1876">
        <f>U1897+(K1898-U1897)/42</f>
        <v>25.784209630882746</v>
      </c>
      <c r="V1898" s="1876">
        <f t="shared" si="256"/>
        <v>-13.989931365720814</v>
      </c>
      <c r="W1898" s="1954">
        <f t="shared" si="255"/>
        <v>1.343115187940678</v>
      </c>
    </row>
    <row r="1899" spans="1:23" ht="15" x14ac:dyDescent="0.2">
      <c r="A1899" s="2046" t="s">
        <v>20</v>
      </c>
      <c r="B1899" s="2048">
        <f>AVERAGE(W1896:W1902)</f>
        <v>1.4039225372942234</v>
      </c>
      <c r="C1899" s="1944">
        <v>44987</v>
      </c>
      <c r="D1899" s="1876">
        <v>30</v>
      </c>
      <c r="E1899" s="2189" t="s">
        <v>33</v>
      </c>
      <c r="F1899" s="1986" t="s">
        <v>331</v>
      </c>
      <c r="G1899" s="1945">
        <v>2.8437500000000001E-2</v>
      </c>
      <c r="H1899" s="1946">
        <v>7.46</v>
      </c>
      <c r="I1899" s="1947">
        <f t="shared" si="257"/>
        <v>3.8119973190348525E-3</v>
      </c>
      <c r="J1899" s="1948">
        <v>134</v>
      </c>
      <c r="K1899" s="1949">
        <v>54</v>
      </c>
      <c r="L1899" s="1950">
        <v>222</v>
      </c>
      <c r="M1899" s="1948">
        <v>21</v>
      </c>
      <c r="N1899" s="1816">
        <f>IFERROR((L1899/67)/(1/(I1899*24)/3.6),"")</f>
        <v>1.0913008683125927</v>
      </c>
      <c r="O1899" s="2402" t="s">
        <v>327</v>
      </c>
      <c r="P1899" s="1951">
        <f>IFERROR(VLOOKUP(F1899,[1]Trainingsarten!$A$9:$N$84,12,FALSE),"")</f>
        <v>274</v>
      </c>
      <c r="Q1899" s="1952" t="s">
        <v>14</v>
      </c>
      <c r="R1899" s="1953">
        <f>IFERROR(VLOOKUP(F1899,[1]Trainingsarten!$A$9:$N$84,14,FALSE),"")</f>
        <v>299</v>
      </c>
      <c r="S1899" s="1877">
        <f>IFERROR(L1899/J1899,"")</f>
        <v>1.6567164179104477</v>
      </c>
      <c r="T1899" s="1876">
        <f>T1898+(K1899-T1898)/7</f>
        <v>37.398140197958504</v>
      </c>
      <c r="U1899" s="1876">
        <f>U1898+(K1899-U1898)/42</f>
        <v>26.456014163480777</v>
      </c>
      <c r="V1899" s="1876">
        <f t="shared" si="256"/>
        <v>-8.8469539334021725</v>
      </c>
      <c r="W1899" s="1954">
        <f t="shared" si="255"/>
        <v>1.4135969223051734</v>
      </c>
    </row>
    <row r="1900" spans="1:23" ht="15" x14ac:dyDescent="0.2">
      <c r="A1900" s="2046" t="s">
        <v>329</v>
      </c>
      <c r="B1900" s="2049">
        <f>IFERROR(AVERAGE(N1896:N1902),"")</f>
        <v>1.0754826107243012</v>
      </c>
      <c r="C1900" s="1944">
        <v>44988</v>
      </c>
      <c r="D1900" s="1876">
        <v>31</v>
      </c>
      <c r="E1900" s="2189" t="s">
        <v>33</v>
      </c>
      <c r="F1900" s="1986" t="s">
        <v>316</v>
      </c>
      <c r="G1900" s="1945">
        <v>2.7939814814814817E-2</v>
      </c>
      <c r="H1900" s="1946">
        <v>7.14</v>
      </c>
      <c r="I1900" s="1947">
        <f t="shared" si="257"/>
        <v>3.9131393298059971E-3</v>
      </c>
      <c r="J1900" s="1948">
        <v>129</v>
      </c>
      <c r="K1900" s="1949">
        <v>48</v>
      </c>
      <c r="L1900" s="1950">
        <v>212</v>
      </c>
      <c r="M1900" s="1948">
        <v>17</v>
      </c>
      <c r="N1900" s="1816">
        <f>IFERROR((L1900/67)/(1/(I1900*24)/3.6),"")</f>
        <v>1.0697938877043356</v>
      </c>
      <c r="O1900" s="2402" t="s">
        <v>333</v>
      </c>
      <c r="P1900" s="1951">
        <f>IFERROR(VLOOKUP(F1900,[1]Trainingsarten!$A$9:$N$84,12,FALSE),"")</f>
        <v>209</v>
      </c>
      <c r="Q1900" s="1952" t="s">
        <v>14</v>
      </c>
      <c r="R1900" s="1953">
        <f>IFERROR(VLOOKUP(F1900,[1]Trainingsarten!$A$9:$N$84,14,FALSE),"")</f>
        <v>228.8</v>
      </c>
      <c r="S1900" s="1877">
        <f>IFERROR(L1900/J1900,"")</f>
        <v>1.6434108527131783</v>
      </c>
      <c r="T1900" s="1876">
        <f>T1899+(K1900-T1899)/7</f>
        <v>38.912691598250149</v>
      </c>
      <c r="U1900" s="1876">
        <f>U1899+(K1900-U1899)/42</f>
        <v>26.968966207207426</v>
      </c>
      <c r="V1900" s="1876">
        <f t="shared" si="256"/>
        <v>-10.942126034477727</v>
      </c>
      <c r="W1900" s="1954">
        <f t="shared" si="255"/>
        <v>1.4428692334469526</v>
      </c>
    </row>
    <row r="1901" spans="1:23" ht="15" x14ac:dyDescent="0.2">
      <c r="A1901" s="2046" t="s">
        <v>330</v>
      </c>
      <c r="B1901" s="2048">
        <f>IFERROR(AVERAGE(S1896:S1902),"")</f>
        <v>1.6057133121752418</v>
      </c>
      <c r="C1901" s="1944">
        <v>44989</v>
      </c>
      <c r="D1901" s="1876"/>
      <c r="E1901" s="2189"/>
      <c r="F1901" s="1986"/>
      <c r="G1901" s="1945"/>
      <c r="H1901" s="1946" t="str">
        <f>IFERROR(VLOOKUP(F1901,[1]Trainingsarten!$A$9:$K$84,10,FALSE),"")</f>
        <v/>
      </c>
      <c r="I1901" s="1947" t="str">
        <f t="shared" si="257"/>
        <v/>
      </c>
      <c r="J1901" s="1948"/>
      <c r="K1901" s="1949" t="str">
        <f>IFERROR(VLOOKUP(F1901,[1]Trainingsarten!$A$9:$K$84,11,FALSE),"0")</f>
        <v>0</v>
      </c>
      <c r="L1901" s="1950"/>
      <c r="M1901" s="1948"/>
      <c r="N1901" s="1816" t="str">
        <f>IFERROR((L1901/67)/(1/(I1901*24)/3.6),"")</f>
        <v/>
      </c>
      <c r="O1901" s="2402"/>
      <c r="P1901" s="1951" t="str">
        <f>IFERROR(VLOOKUP(F1901,[1]Trainingsarten!$A$9:$N$84,12,FALSE),"")</f>
        <v/>
      </c>
      <c r="Q1901" s="1952" t="s">
        <v>14</v>
      </c>
      <c r="R1901" s="1953" t="str">
        <f>IFERROR(VLOOKUP(F1901,[1]Trainingsarten!$A$9:$N$84,14,FALSE),"")</f>
        <v/>
      </c>
      <c r="S1901" s="1877" t="str">
        <f>IFERROR(L1901/J1901,"")</f>
        <v/>
      </c>
      <c r="T1901" s="1876">
        <f>T1900+(K1901-T1900)/7</f>
        <v>33.353735655642986</v>
      </c>
      <c r="U1901" s="1876">
        <f>U1900+(K1901-U1900)/42</f>
        <v>26.326847964178679</v>
      </c>
      <c r="V1901" s="1876">
        <f t="shared" si="256"/>
        <v>-11.943725391042722</v>
      </c>
      <c r="W1901" s="1954">
        <f t="shared" si="255"/>
        <v>1.2669095708314706</v>
      </c>
    </row>
    <row r="1902" spans="1:23" ht="16" thickBot="1" x14ac:dyDescent="0.25">
      <c r="A1902" s="2050" t="s">
        <v>11</v>
      </c>
      <c r="B1902" s="2051">
        <f>IFERROR(SUM(M1896:M1902),"")</f>
        <v>97</v>
      </c>
      <c r="C1902" s="2034">
        <v>44990</v>
      </c>
      <c r="D1902" s="1640">
        <v>32</v>
      </c>
      <c r="E1902" s="2171" t="s">
        <v>33</v>
      </c>
      <c r="F1902" s="1989" t="s">
        <v>276</v>
      </c>
      <c r="G1902" s="2035">
        <v>3.9016203703703699E-2</v>
      </c>
      <c r="H1902" s="2036">
        <v>9.8699999999999992</v>
      </c>
      <c r="I1902" s="2037">
        <f t="shared" si="257"/>
        <v>3.9530094937896354E-3</v>
      </c>
      <c r="J1902" s="969">
        <v>130</v>
      </c>
      <c r="K1902" s="2038">
        <v>69</v>
      </c>
      <c r="L1902" s="973">
        <v>216</v>
      </c>
      <c r="M1902" s="969">
        <v>23</v>
      </c>
      <c r="N1902" s="2039">
        <f>IFERROR((L1902/67)/(1/(I1902*24)/3.6),"")</f>
        <v>1.1010842444313389</v>
      </c>
      <c r="O1902" s="2407" t="s">
        <v>322</v>
      </c>
      <c r="P1902" s="2040">
        <f>IFERROR(VLOOKUP(F1902,[1]Trainingsarten!$A$9:$N$84,12,FALSE),"")</f>
        <v>209</v>
      </c>
      <c r="Q1902" s="2041" t="s">
        <v>14</v>
      </c>
      <c r="R1902" s="2042">
        <f>IFERROR(VLOOKUP(F1902,[1]Trainingsarten!$A$9:$N$84,14,FALSE),"")</f>
        <v>228.8</v>
      </c>
      <c r="S1902" s="4">
        <f>IFERROR(L1902/J1902,"")</f>
        <v>1.6615384615384616</v>
      </c>
      <c r="T1902" s="1640">
        <f>T1901+(K1902-T1901)/7</f>
        <v>38.446059133408276</v>
      </c>
      <c r="U1902" s="1640">
        <f>U1901+(K1902-U1901)/42</f>
        <v>27.342875393602995</v>
      </c>
      <c r="V1902" s="1640">
        <f t="shared" si="256"/>
        <v>-7.0268876914643066</v>
      </c>
      <c r="W1902" s="1934">
        <f t="shared" si="255"/>
        <v>1.4060722795234231</v>
      </c>
    </row>
    <row r="1903" spans="1:23" ht="16" thickBot="1" x14ac:dyDescent="0.25">
      <c r="A1903" s="2472">
        <f>WEEKNUM(C1903,1)</f>
        <v>10</v>
      </c>
      <c r="B1903" s="2473"/>
      <c r="C1903" s="1935">
        <v>44991</v>
      </c>
      <c r="D1903" s="1744"/>
      <c r="E1903" s="2176"/>
      <c r="F1903" s="1988"/>
      <c r="G1903" s="1937"/>
      <c r="H1903" s="1938" t="str">
        <f>IFERROR(VLOOKUP(F1903,[1]Trainingsarten!$A$9:$K$84,10,FALSE),"")</f>
        <v/>
      </c>
      <c r="I1903" s="1939" t="str">
        <f t="shared" si="257"/>
        <v/>
      </c>
      <c r="J1903" s="1940"/>
      <c r="K1903" s="1941" t="str">
        <f>IFERROR(VLOOKUP(F1903,[1]Trainingsarten!$A$9:$K$84,11,FALSE),"0")</f>
        <v>0</v>
      </c>
      <c r="L1903" s="1942"/>
      <c r="M1903" s="1940"/>
      <c r="N1903" s="1753" t="str">
        <f>IFERROR((L1903/67)/(1/(I1903*24)/3.6),"")</f>
        <v/>
      </c>
      <c r="O1903" s="2401"/>
      <c r="P1903" s="1754" t="str">
        <f>IFERROR(VLOOKUP(F1903,[1]Trainingsarten!$A$9:$N$84,12,FALSE),"")</f>
        <v/>
      </c>
      <c r="Q1903" s="1755" t="s">
        <v>14</v>
      </c>
      <c r="R1903" s="1943" t="str">
        <f>IFERROR(VLOOKUP(F1903,[1]Trainingsarten!$A$9:$N$84,14,FALSE),"")</f>
        <v/>
      </c>
      <c r="S1903" s="1756" t="str">
        <f>IFERROR(L1903/J1903,"")</f>
        <v/>
      </c>
      <c r="T1903" s="1744">
        <f>T1902+(K1903-T1902)/7</f>
        <v>32.953764971492809</v>
      </c>
      <c r="U1903" s="1744">
        <f>U1902+(K1903-U1902)/42</f>
        <v>26.69185455089816</v>
      </c>
      <c r="V1903" s="1744">
        <f t="shared" si="256"/>
        <v>-11.103183739805282</v>
      </c>
      <c r="W1903" s="1927">
        <f t="shared" si="255"/>
        <v>1.2346000503132497</v>
      </c>
    </row>
    <row r="1904" spans="1:23" ht="15" x14ac:dyDescent="0.2">
      <c r="A1904" s="2043" t="s">
        <v>19</v>
      </c>
      <c r="B1904" s="2044">
        <f>SUM(H1903:H1909)</f>
        <v>15.24</v>
      </c>
      <c r="C1904" s="1944">
        <v>44992</v>
      </c>
      <c r="D1904" s="1876">
        <v>33</v>
      </c>
      <c r="E1904" s="2189" t="s">
        <v>33</v>
      </c>
      <c r="F1904" s="1986" t="s">
        <v>316</v>
      </c>
      <c r="G1904" s="1979">
        <v>2.7870370370370368E-2</v>
      </c>
      <c r="H1904" s="1980">
        <v>7.32</v>
      </c>
      <c r="I1904" s="1981">
        <f t="shared" si="257"/>
        <v>3.8074276462254598E-3</v>
      </c>
      <c r="J1904" s="506">
        <v>138</v>
      </c>
      <c r="K1904" s="1982">
        <v>53</v>
      </c>
      <c r="L1904" s="1983">
        <v>223</v>
      </c>
      <c r="M1904" s="506">
        <v>19</v>
      </c>
      <c r="N1904" s="1816">
        <f>IFERROR((L1904/67)/(1/(I1904*24)/3.6),"")</f>
        <v>1.0949025364978384</v>
      </c>
      <c r="O1904" s="2402" t="s">
        <v>327</v>
      </c>
      <c r="P1904" s="1951">
        <f>IFERROR(VLOOKUP(F1904,[1]Trainingsarten!$A$9:$N$84,12,FALSE),"")</f>
        <v>209</v>
      </c>
      <c r="Q1904" s="1952" t="s">
        <v>14</v>
      </c>
      <c r="R1904" s="1953">
        <f>IFERROR(VLOOKUP(F1904,[1]Trainingsarten!$A$9:$N$84,14,FALSE),"")</f>
        <v>228.8</v>
      </c>
      <c r="S1904" s="1877">
        <f>IFERROR(L1904/J1904,"")</f>
        <v>1.6159420289855073</v>
      </c>
      <c r="T1904" s="1876">
        <f>T1903+(K1904-T1903)/7</f>
        <v>35.817512832708125</v>
      </c>
      <c r="U1904" s="1876">
        <f>U1903+(K1904-U1903)/42</f>
        <v>27.318238966352965</v>
      </c>
      <c r="V1904" s="1876">
        <f t="shared" si="256"/>
        <v>-6.2619104205946492</v>
      </c>
      <c r="W1904" s="1954">
        <f t="shared" si="255"/>
        <v>1.3111208550750089</v>
      </c>
    </row>
    <row r="1905" spans="1:23" ht="15" x14ac:dyDescent="0.2">
      <c r="A1905" s="2046" t="s">
        <v>9</v>
      </c>
      <c r="B1905" s="2047">
        <f>SUM(K1903:K1909)</f>
        <v>111</v>
      </c>
      <c r="C1905" s="1944">
        <v>44993</v>
      </c>
      <c r="D1905" s="1876">
        <v>34</v>
      </c>
      <c r="E1905" s="2189" t="s">
        <v>33</v>
      </c>
      <c r="F1905" s="1986" t="s">
        <v>334</v>
      </c>
      <c r="G1905" s="1945">
        <v>2.8611111111111115E-2</v>
      </c>
      <c r="H1905" s="1946">
        <v>7.92</v>
      </c>
      <c r="I1905" s="1947">
        <f t="shared" si="257"/>
        <v>3.6125140291806963E-3</v>
      </c>
      <c r="J1905" s="1948">
        <v>141</v>
      </c>
      <c r="K1905" s="1949">
        <v>58</v>
      </c>
      <c r="L1905" s="1950">
        <v>228</v>
      </c>
      <c r="M1905" s="1948">
        <v>19</v>
      </c>
      <c r="N1905" s="1816">
        <f>IFERROR((L1905/67)/(1/(I1905*24)/3.6),"")</f>
        <v>1.062143826322931</v>
      </c>
      <c r="O1905" s="2402" t="s">
        <v>304</v>
      </c>
      <c r="P1905" s="1951" t="str">
        <f>IFERROR(VLOOKUP(F1905,[1]Trainingsarten!$A$9:$N$84,12,FALSE),"")</f>
        <v/>
      </c>
      <c r="Q1905" s="1952" t="s">
        <v>14</v>
      </c>
      <c r="R1905" s="1953" t="str">
        <f>IFERROR(VLOOKUP(F1905,[1]Trainingsarten!$A$9:$N$84,14,FALSE),"")</f>
        <v/>
      </c>
      <c r="S1905" s="1877">
        <f>IFERROR(L1905/J1905,"")</f>
        <v>1.6170212765957446</v>
      </c>
      <c r="T1905" s="1876">
        <f>T1904+(K1905-T1904)/7</f>
        <v>38.986439570892678</v>
      </c>
      <c r="U1905" s="1876">
        <f>U1904+(K1905-U1904)/42</f>
        <v>28.048757086201704</v>
      </c>
      <c r="V1905" s="1876">
        <f t="shared" si="256"/>
        <v>-8.4992738663551606</v>
      </c>
      <c r="W1905" s="1954">
        <f t="shared" ref="W1905:W1968" si="258">T1905/U1905</f>
        <v>1.3899524834942385</v>
      </c>
    </row>
    <row r="1906" spans="1:23" ht="15" x14ac:dyDescent="0.2">
      <c r="A1906" s="2046" t="s">
        <v>20</v>
      </c>
      <c r="B1906" s="2048">
        <f>AVERAGE(W1903:W1909)</f>
        <v>1.1421196127466662</v>
      </c>
      <c r="C1906" s="1944">
        <v>44994</v>
      </c>
      <c r="D1906" s="1876"/>
      <c r="E1906" s="2189"/>
      <c r="F1906" s="1986"/>
      <c r="G1906" s="1945"/>
      <c r="H1906" s="1946" t="str">
        <f>IFERROR(VLOOKUP(F1906,[1]Trainingsarten!$A$9:$K$84,10,FALSE),"")</f>
        <v/>
      </c>
      <c r="I1906" s="1947" t="str">
        <f t="shared" si="257"/>
        <v/>
      </c>
      <c r="J1906" s="1948"/>
      <c r="K1906" s="1949" t="str">
        <f>IFERROR(VLOOKUP(F1906,[1]Trainingsarten!$A$9:$K$84,11,FALSE),"0")</f>
        <v>0</v>
      </c>
      <c r="L1906" s="1950"/>
      <c r="M1906" s="1948"/>
      <c r="N1906" s="1816" t="str">
        <f>IFERROR((L1906/67)/(1/(I1906*24)/3.6),"")</f>
        <v/>
      </c>
      <c r="O1906" s="2402"/>
      <c r="P1906" s="1951" t="str">
        <f>IFERROR(VLOOKUP(F1906,[1]Trainingsarten!$A$9:$N$84,12,FALSE),"")</f>
        <v/>
      </c>
      <c r="Q1906" s="1952" t="s">
        <v>14</v>
      </c>
      <c r="R1906" s="1953" t="str">
        <f>IFERROR(VLOOKUP(F1906,[1]Trainingsarten!$A$9:$N$84,14,FALSE),"")</f>
        <v/>
      </c>
      <c r="S1906" s="1877" t="str">
        <f>IFERROR(L1906/J1906,"")</f>
        <v/>
      </c>
      <c r="T1906" s="1876">
        <f>T1905+(K1906-T1905)/7</f>
        <v>33.416948203622297</v>
      </c>
      <c r="U1906" s="1876">
        <f>U1905+(K1906-U1905)/42</f>
        <v>27.380929536530235</v>
      </c>
      <c r="V1906" s="1876">
        <f t="shared" si="256"/>
        <v>-10.937682484690974</v>
      </c>
      <c r="W1906" s="1954">
        <f t="shared" si="258"/>
        <v>1.2204460830681119</v>
      </c>
    </row>
    <row r="1907" spans="1:23" ht="15" x14ac:dyDescent="0.2">
      <c r="A1907" s="2046" t="s">
        <v>329</v>
      </c>
      <c r="B1907" s="2049">
        <f>IFERROR(AVERAGE(N1903:N1909),"")</f>
        <v>1.0785231814103846</v>
      </c>
      <c r="C1907" s="1944">
        <v>44995</v>
      </c>
      <c r="D1907" s="1876"/>
      <c r="E1907" s="2189"/>
      <c r="F1907" s="1986"/>
      <c r="G1907" s="1945"/>
      <c r="H1907" s="1946" t="str">
        <f>IFERROR(VLOOKUP(F1907,[1]Trainingsarten!$A$9:$K$84,10,FALSE),"")</f>
        <v/>
      </c>
      <c r="I1907" s="1947" t="str">
        <f t="shared" si="257"/>
        <v/>
      </c>
      <c r="J1907" s="1948"/>
      <c r="K1907" s="1949" t="str">
        <f>IFERROR(VLOOKUP(F1907,[1]Trainingsarten!$A$9:$K$84,11,FALSE),"0")</f>
        <v>0</v>
      </c>
      <c r="L1907" s="1950"/>
      <c r="M1907" s="1948"/>
      <c r="N1907" s="1816" t="str">
        <f>IFERROR((L1907/67)/(1/(I1907*24)/3.6),"")</f>
        <v/>
      </c>
      <c r="O1907" s="2402"/>
      <c r="P1907" s="1951" t="str">
        <f>IFERROR(VLOOKUP(F1907,[1]Trainingsarten!$A$9:$N$84,12,FALSE),"")</f>
        <v/>
      </c>
      <c r="Q1907" s="1952" t="s">
        <v>14</v>
      </c>
      <c r="R1907" s="1953" t="str">
        <f>IFERROR(VLOOKUP(F1907,[1]Trainingsarten!$A$9:$N$84,14,FALSE),"")</f>
        <v/>
      </c>
      <c r="S1907" s="1877" t="str">
        <f>IFERROR(L1907/J1907,"")</f>
        <v/>
      </c>
      <c r="T1907" s="1876">
        <f>T1906+(K1907-T1906)/7</f>
        <v>28.643098460247685</v>
      </c>
      <c r="U1907" s="1876">
        <f>U1906+(K1907-U1906)/42</f>
        <v>26.729002642803326</v>
      </c>
      <c r="V1907" s="1876">
        <f t="shared" si="256"/>
        <v>-6.0360186670920619</v>
      </c>
      <c r="W1907" s="1954">
        <f t="shared" si="258"/>
        <v>1.0716111948890739</v>
      </c>
    </row>
    <row r="1908" spans="1:23" ht="15" x14ac:dyDescent="0.2">
      <c r="A1908" s="2046" t="s">
        <v>330</v>
      </c>
      <c r="B1908" s="2048">
        <f>IFERROR(AVERAGE(S1903:S1909),"")</f>
        <v>1.6164816527906258</v>
      </c>
      <c r="C1908" s="1944">
        <v>44996</v>
      </c>
      <c r="D1908" s="1876"/>
      <c r="E1908" s="2189"/>
      <c r="F1908" s="1986"/>
      <c r="G1908" s="1945"/>
      <c r="H1908" s="1946" t="str">
        <f>IFERROR(VLOOKUP(F1908,[1]Trainingsarten!$A$9:$K$84,10,FALSE),"")</f>
        <v/>
      </c>
      <c r="I1908" s="1947" t="str">
        <f t="shared" si="257"/>
        <v/>
      </c>
      <c r="J1908" s="1948"/>
      <c r="K1908" s="1949" t="str">
        <f>IFERROR(VLOOKUP(F1908,[1]Trainingsarten!$A$9:$K$84,11,FALSE),"0")</f>
        <v>0</v>
      </c>
      <c r="L1908" s="1950"/>
      <c r="M1908" s="1948"/>
      <c r="N1908" s="1816" t="str">
        <f>IFERROR((L1908/67)/(1/(I1908*24)/3.6),"")</f>
        <v/>
      </c>
      <c r="O1908" s="2402"/>
      <c r="P1908" s="1951" t="str">
        <f>IFERROR(VLOOKUP(F1908,[1]Trainingsarten!$A$9:$N$84,12,FALSE),"")</f>
        <v/>
      </c>
      <c r="Q1908" s="1952" t="s">
        <v>14</v>
      </c>
      <c r="R1908" s="1953" t="str">
        <f>IFERROR(VLOOKUP(F1908,[1]Trainingsarten!$A$9:$N$84,14,FALSE),"")</f>
        <v/>
      </c>
      <c r="S1908" s="1877" t="str">
        <f>IFERROR(L1908/J1908,"")</f>
        <v/>
      </c>
      <c r="T1908" s="1876">
        <f>T1907+(K1908-T1907)/7</f>
        <v>24.551227251640874</v>
      </c>
      <c r="U1908" s="1876">
        <f>U1907+(K1908-U1907)/42</f>
        <v>26.092597817974674</v>
      </c>
      <c r="V1908" s="1876">
        <f t="shared" si="256"/>
        <v>-1.914095817444359</v>
      </c>
      <c r="W1908" s="1954">
        <f t="shared" si="258"/>
        <v>0.94092690282943081</v>
      </c>
    </row>
    <row r="1909" spans="1:23" ht="16" thickBot="1" x14ac:dyDescent="0.25">
      <c r="A1909" s="2050" t="s">
        <v>11</v>
      </c>
      <c r="B1909" s="2051">
        <f>IFERROR(SUM(M1903:M1909),"")</f>
        <v>38</v>
      </c>
      <c r="C1909" s="2034">
        <v>44997</v>
      </c>
      <c r="D1909" s="1640"/>
      <c r="E1909" s="2171"/>
      <c r="F1909" s="1989"/>
      <c r="G1909" s="2035"/>
      <c r="H1909" s="2036" t="str">
        <f>IFERROR(VLOOKUP(F1909,[1]Trainingsarten!$A$9:$K$84,10,FALSE),"")</f>
        <v/>
      </c>
      <c r="I1909" s="2037" t="str">
        <f t="shared" si="257"/>
        <v/>
      </c>
      <c r="J1909" s="969"/>
      <c r="K1909" s="2038" t="str">
        <f>IFERROR(VLOOKUP(F1909,[1]Trainingsarten!$A$9:$K$84,11,FALSE),"0")</f>
        <v>0</v>
      </c>
      <c r="L1909" s="973"/>
      <c r="M1909" s="969"/>
      <c r="N1909" s="2039" t="str">
        <f>IFERROR((L1909/67)/(1/(I1909*24)/3.6),"")</f>
        <v/>
      </c>
      <c r="O1909" s="2407"/>
      <c r="P1909" s="2040" t="str">
        <f>IFERROR(VLOOKUP(F1909,[1]Trainingsarten!$A$9:$N$84,12,FALSE),"")</f>
        <v/>
      </c>
      <c r="Q1909" s="2041" t="s">
        <v>14</v>
      </c>
      <c r="R1909" s="2042" t="str">
        <f>IFERROR(VLOOKUP(F1909,[1]Trainingsarten!$A$9:$N$84,14,FALSE),"")</f>
        <v/>
      </c>
      <c r="S1909" s="4" t="str">
        <f>IFERROR(L1909/J1909,"")</f>
        <v/>
      </c>
      <c r="T1909" s="1640">
        <f>T1908+(K1909-T1908)/7</f>
        <v>21.043909072835035</v>
      </c>
      <c r="U1909" s="1640">
        <f>U1908+(K1909-U1908)/42</f>
        <v>25.471345488975278</v>
      </c>
      <c r="V1909" s="1640">
        <f t="shared" si="256"/>
        <v>1.5413705663338</v>
      </c>
      <c r="W1909" s="1934">
        <f t="shared" si="258"/>
        <v>0.82617971955754899</v>
      </c>
    </row>
    <row r="1910" spans="1:23" ht="16" thickBot="1" x14ac:dyDescent="0.25">
      <c r="A1910" s="2472">
        <f>WEEKNUM(C1910,1)</f>
        <v>11</v>
      </c>
      <c r="B1910" s="2473"/>
      <c r="C1910" s="1935">
        <v>44998</v>
      </c>
      <c r="D1910" s="1744"/>
      <c r="E1910" s="2176"/>
      <c r="F1910" s="1988"/>
      <c r="G1910" s="1937"/>
      <c r="H1910" s="1938" t="str">
        <f>IFERROR(VLOOKUP(F1910,[1]Trainingsarten!$A$9:$K$84,10,FALSE),"")</f>
        <v/>
      </c>
      <c r="I1910" s="1939" t="str">
        <f t="shared" si="257"/>
        <v/>
      </c>
      <c r="J1910" s="1940"/>
      <c r="K1910" s="1941" t="str">
        <f>IFERROR(VLOOKUP(F1910,[1]Trainingsarten!$A$9:$K$84,11,FALSE),"0")</f>
        <v>0</v>
      </c>
      <c r="L1910" s="1942"/>
      <c r="M1910" s="1940"/>
      <c r="N1910" s="1753" t="str">
        <f>IFERROR((L1910/67)/(1/(I1910*24)/3.6),"")</f>
        <v/>
      </c>
      <c r="O1910" s="2401"/>
      <c r="P1910" s="1754" t="str">
        <f>IFERROR(VLOOKUP(F1910,[1]Trainingsarten!$A$9:$N$84,12,FALSE),"")</f>
        <v/>
      </c>
      <c r="Q1910" s="1755" t="s">
        <v>14</v>
      </c>
      <c r="R1910" s="1943" t="str">
        <f>IFERROR(VLOOKUP(F1910,[1]Trainingsarten!$A$9:$N$84,14,FALSE),"")</f>
        <v/>
      </c>
      <c r="S1910" s="1756" t="str">
        <f>IFERROR(L1910/J1910,"")</f>
        <v/>
      </c>
      <c r="T1910" s="1744">
        <f>T1909+(K1910-T1909)/7</f>
        <v>18.037636348144314</v>
      </c>
      <c r="U1910" s="1744">
        <f>U1909+(K1910-U1909)/42</f>
        <v>24.864884882094913</v>
      </c>
      <c r="V1910" s="1744">
        <f t="shared" si="256"/>
        <v>4.4274364161402424</v>
      </c>
      <c r="W1910" s="1927">
        <f t="shared" si="258"/>
        <v>0.72542609522126245</v>
      </c>
    </row>
    <row r="1911" spans="1:23" ht="15" x14ac:dyDescent="0.2">
      <c r="A1911" s="2043" t="s">
        <v>19</v>
      </c>
      <c r="B1911" s="2044">
        <f>SUM(H1910:H1916)</f>
        <v>0</v>
      </c>
      <c r="C1911" s="1944">
        <v>44999</v>
      </c>
      <c r="D1911" s="1876"/>
      <c r="E1911" s="2189"/>
      <c r="F1911" s="1986"/>
      <c r="G1911" s="1945"/>
      <c r="H1911" s="1946" t="str">
        <f>IFERROR(VLOOKUP(F1911,[1]Trainingsarten!$A$9:$K$84,10,FALSE),"")</f>
        <v/>
      </c>
      <c r="I1911" s="1947" t="str">
        <f t="shared" si="257"/>
        <v/>
      </c>
      <c r="J1911" s="1948"/>
      <c r="K1911" s="1949" t="str">
        <f>IFERROR(VLOOKUP(F1911,[1]Trainingsarten!$A$9:$K$84,11,FALSE),"0")</f>
        <v>0</v>
      </c>
      <c r="L1911" s="1950"/>
      <c r="M1911" s="1948"/>
      <c r="N1911" s="1816" t="str">
        <f>IFERROR((L1911/67)/(1/(I1911*24)/3.6),"")</f>
        <v/>
      </c>
      <c r="O1911" s="2402"/>
      <c r="P1911" s="1951" t="str">
        <f>IFERROR(VLOOKUP(F1911,[1]Trainingsarten!$A$9:$N$84,12,FALSE),"")</f>
        <v/>
      </c>
      <c r="Q1911" s="1952" t="s">
        <v>14</v>
      </c>
      <c r="R1911" s="1953" t="str">
        <f>IFERROR(VLOOKUP(F1911,[1]Trainingsarten!$A$9:$N$84,14,FALSE),"")</f>
        <v/>
      </c>
      <c r="S1911" s="1877" t="str">
        <f>IFERROR(L1911/J1911,"")</f>
        <v/>
      </c>
      <c r="T1911" s="1876">
        <f>T1910+(K1911-T1910)/7</f>
        <v>15.46083115555227</v>
      </c>
      <c r="U1911" s="1876">
        <f>U1910+(K1911-U1910)/42</f>
        <v>24.272863813473606</v>
      </c>
      <c r="V1911" s="1876">
        <f t="shared" si="256"/>
        <v>6.8272485339505984</v>
      </c>
      <c r="W1911" s="1954">
        <f t="shared" si="258"/>
        <v>0.63695949824305975</v>
      </c>
    </row>
    <row r="1912" spans="1:23" ht="15" x14ac:dyDescent="0.2">
      <c r="A1912" s="2046" t="s">
        <v>9</v>
      </c>
      <c r="B1912" s="2047">
        <f>SUM(K1910:K1916)</f>
        <v>0</v>
      </c>
      <c r="C1912" s="1944">
        <v>45000</v>
      </c>
      <c r="D1912" s="1876"/>
      <c r="E1912" s="2189"/>
      <c r="F1912" s="1986"/>
      <c r="G1912" s="1945"/>
      <c r="H1912" s="1946" t="str">
        <f>IFERROR(VLOOKUP(F1912,[1]Trainingsarten!$A$9:$K$84,10,FALSE),"")</f>
        <v/>
      </c>
      <c r="I1912" s="1947" t="str">
        <f t="shared" si="257"/>
        <v/>
      </c>
      <c r="J1912" s="1948"/>
      <c r="K1912" s="1949" t="str">
        <f>IFERROR(VLOOKUP(F1912,[1]Trainingsarten!$A$9:$K$84,11,FALSE),"0")</f>
        <v>0</v>
      </c>
      <c r="L1912" s="1950"/>
      <c r="M1912" s="1948"/>
      <c r="N1912" s="1816" t="str">
        <f>IFERROR((L1912/67)/(1/(I1912*24)/3.6),"")</f>
        <v/>
      </c>
      <c r="O1912" s="2402"/>
      <c r="P1912" s="1951" t="str">
        <f>IFERROR(VLOOKUP(F1912,[1]Trainingsarten!$A$9:$N$84,12,FALSE),"")</f>
        <v/>
      </c>
      <c r="Q1912" s="1952" t="s">
        <v>14</v>
      </c>
      <c r="R1912" s="1953" t="str">
        <f>IFERROR(VLOOKUP(F1912,[1]Trainingsarten!$A$9:$N$84,14,FALSE),"")</f>
        <v/>
      </c>
      <c r="S1912" s="1877" t="str">
        <f>IFERROR(L1912/J1912,"")</f>
        <v/>
      </c>
      <c r="T1912" s="1876">
        <f>T1911+(K1912-T1911)/7</f>
        <v>13.252140990473375</v>
      </c>
      <c r="U1912" s="1876">
        <f>U1911+(K1912-U1911)/42</f>
        <v>23.694938484581378</v>
      </c>
      <c r="V1912" s="1876">
        <f t="shared" si="256"/>
        <v>8.8120326579213355</v>
      </c>
      <c r="W1912" s="1954">
        <f t="shared" si="258"/>
        <v>0.55928151065244269</v>
      </c>
    </row>
    <row r="1913" spans="1:23" ht="15" x14ac:dyDescent="0.2">
      <c r="A1913" s="2046" t="s">
        <v>20</v>
      </c>
      <c r="B1913" s="2048">
        <f>AVERAGE(W1910:W1916)</f>
        <v>0.50785305260062941</v>
      </c>
      <c r="C1913" s="1944">
        <v>45001</v>
      </c>
      <c r="D1913" s="1876"/>
      <c r="E1913" s="2189"/>
      <c r="F1913" s="1986"/>
      <c r="G1913" s="1945"/>
      <c r="H1913" s="1946" t="str">
        <f>IFERROR(VLOOKUP(F1913,[1]Trainingsarten!$A$9:$K$84,10,FALSE),"")</f>
        <v/>
      </c>
      <c r="I1913" s="1947" t="str">
        <f t="shared" si="257"/>
        <v/>
      </c>
      <c r="J1913" s="1948"/>
      <c r="K1913" s="1949" t="str">
        <f>IFERROR(VLOOKUP(F1913,[1]Trainingsarten!$A$9:$K$84,11,FALSE),"0")</f>
        <v>0</v>
      </c>
      <c r="L1913" s="1950"/>
      <c r="M1913" s="1948"/>
      <c r="N1913" s="1816" t="str">
        <f>IFERROR((L1913/67)/(1/(I1913*24)/3.6),"")</f>
        <v/>
      </c>
      <c r="O1913" s="2402"/>
      <c r="P1913" s="1951" t="str">
        <f>IFERROR(VLOOKUP(F1913,[1]Trainingsarten!$A$9:$N$84,12,FALSE),"")</f>
        <v/>
      </c>
      <c r="Q1913" s="1952" t="s">
        <v>14</v>
      </c>
      <c r="R1913" s="1953" t="str">
        <f>IFERROR(VLOOKUP(F1913,[1]Trainingsarten!$A$9:$N$84,14,FALSE),"")</f>
        <v/>
      </c>
      <c r="S1913" s="1877" t="str">
        <f>IFERROR(L1913/J1913,"")</f>
        <v/>
      </c>
      <c r="T1913" s="1876">
        <f>T1912+(K1913-T1912)/7</f>
        <v>11.358977991834321</v>
      </c>
      <c r="U1913" s="1876">
        <f>U1912+(K1913-U1912)/42</f>
        <v>23.130773282567535</v>
      </c>
      <c r="V1913" s="1876">
        <f t="shared" si="256"/>
        <v>10.442797494108003</v>
      </c>
      <c r="W1913" s="1954">
        <f t="shared" si="258"/>
        <v>0.49107644837775455</v>
      </c>
    </row>
    <row r="1914" spans="1:23" ht="15" x14ac:dyDescent="0.2">
      <c r="A1914" s="2046" t="s">
        <v>329</v>
      </c>
      <c r="B1914" s="2049" t="str">
        <f>IFERROR(AVERAGE(N1910:N1916),"")</f>
        <v/>
      </c>
      <c r="C1914" s="1944">
        <v>45002</v>
      </c>
      <c r="D1914" s="1876"/>
      <c r="E1914" s="2189"/>
      <c r="F1914" s="1986"/>
      <c r="G1914" s="1945"/>
      <c r="H1914" s="1946" t="str">
        <f>IFERROR(VLOOKUP(F1914,[1]Trainingsarten!$A$9:$K$84,10,FALSE),"")</f>
        <v/>
      </c>
      <c r="I1914" s="1947" t="str">
        <f t="shared" si="257"/>
        <v/>
      </c>
      <c r="J1914" s="1948"/>
      <c r="K1914" s="1949" t="str">
        <f>IFERROR(VLOOKUP(F1914,[1]Trainingsarten!$A$9:$K$84,11,FALSE),"0")</f>
        <v>0</v>
      </c>
      <c r="L1914" s="1950"/>
      <c r="M1914" s="1948"/>
      <c r="N1914" s="1816" t="str">
        <f>IFERROR((L1914/67)/(1/(I1914*24)/3.6),"")</f>
        <v/>
      </c>
      <c r="O1914" s="2402"/>
      <c r="P1914" s="1951" t="str">
        <f>IFERROR(VLOOKUP(F1914,[1]Trainingsarten!$A$9:$N$84,12,FALSE),"")</f>
        <v/>
      </c>
      <c r="Q1914" s="1952" t="s">
        <v>14</v>
      </c>
      <c r="R1914" s="1953" t="str">
        <f>IFERROR(VLOOKUP(F1914,[1]Trainingsarten!$A$9:$N$84,14,FALSE),"")</f>
        <v/>
      </c>
      <c r="S1914" s="1877" t="str">
        <f>IFERROR(L1914/J1914,"")</f>
        <v/>
      </c>
      <c r="T1914" s="1876">
        <f>T1913+(K1914-T1913)/7</f>
        <v>9.7362668501437035</v>
      </c>
      <c r="U1914" s="1876">
        <f>U1913+(K1914-U1913)/42</f>
        <v>22.580040585363545</v>
      </c>
      <c r="V1914" s="1876">
        <f t="shared" ref="V1914:V1977" si="259">U1913-T1913</f>
        <v>11.771795290733214</v>
      </c>
      <c r="W1914" s="1954">
        <f t="shared" si="258"/>
        <v>0.43118907662436989</v>
      </c>
    </row>
    <row r="1915" spans="1:23" ht="15" x14ac:dyDescent="0.2">
      <c r="A1915" s="2046" t="s">
        <v>330</v>
      </c>
      <c r="B1915" s="2048" t="str">
        <f>IFERROR(AVERAGE(S1910:S1916),"")</f>
        <v/>
      </c>
      <c r="C1915" s="1944">
        <v>45003</v>
      </c>
      <c r="D1915" s="1876"/>
      <c r="E1915" s="2189"/>
      <c r="F1915" s="1986"/>
      <c r="G1915" s="1945"/>
      <c r="H1915" s="1946" t="str">
        <f>IFERROR(VLOOKUP(F1915,[1]Trainingsarten!$A$9:$K$84,10,FALSE),"")</f>
        <v/>
      </c>
      <c r="I1915" s="1947" t="str">
        <f t="shared" si="257"/>
        <v/>
      </c>
      <c r="J1915" s="1948"/>
      <c r="K1915" s="1949" t="str">
        <f>IFERROR(VLOOKUP(F1915,[1]Trainingsarten!$A$9:$K$84,11,FALSE),"0")</f>
        <v>0</v>
      </c>
      <c r="L1915" s="1950"/>
      <c r="M1915" s="1948"/>
      <c r="N1915" s="1816" t="str">
        <f>IFERROR((L1915/67)/(1/(I1915*24)/3.6),"")</f>
        <v/>
      </c>
      <c r="O1915" s="2402"/>
      <c r="P1915" s="1951" t="str">
        <f>IFERROR(VLOOKUP(F1915,[1]Trainingsarten!$A$9:$N$84,12,FALSE),"")</f>
        <v/>
      </c>
      <c r="Q1915" s="1952" t="s">
        <v>14</v>
      </c>
      <c r="R1915" s="1953" t="str">
        <f>IFERROR(VLOOKUP(F1915,[1]Trainingsarten!$A$9:$N$84,14,FALSE),"")</f>
        <v/>
      </c>
      <c r="S1915" s="1877" t="str">
        <f>IFERROR(L1915/J1915,"")</f>
        <v/>
      </c>
      <c r="T1915" s="1876">
        <f>T1914+(K1915-T1914)/7</f>
        <v>8.3453715858374604</v>
      </c>
      <c r="U1915" s="1876">
        <f>U1914+(K1915-U1914)/42</f>
        <v>22.042420571426316</v>
      </c>
      <c r="V1915" s="1876">
        <f t="shared" si="259"/>
        <v>12.843773735219841</v>
      </c>
      <c r="W1915" s="1954">
        <f t="shared" si="258"/>
        <v>0.37860504288969066</v>
      </c>
    </row>
    <row r="1916" spans="1:23" ht="16" thickBot="1" x14ac:dyDescent="0.25">
      <c r="A1916" s="2050" t="s">
        <v>11</v>
      </c>
      <c r="B1916" s="2051">
        <f>IFERROR(SUM(M1910:M1916),"")</f>
        <v>0</v>
      </c>
      <c r="C1916" s="2034">
        <v>45004</v>
      </c>
      <c r="D1916" s="1640"/>
      <c r="E1916" s="2171"/>
      <c r="F1916" s="1989"/>
      <c r="G1916" s="2035"/>
      <c r="H1916" s="2036" t="str">
        <f>IFERROR(VLOOKUP(F1916,[1]Trainingsarten!$A$9:$K$84,10,FALSE),"")</f>
        <v/>
      </c>
      <c r="I1916" s="2037" t="str">
        <f t="shared" si="257"/>
        <v/>
      </c>
      <c r="J1916" s="969"/>
      <c r="K1916" s="2038" t="str">
        <f>IFERROR(VLOOKUP(F1916,[1]Trainingsarten!$A$9:$K$84,11,FALSE),"0")</f>
        <v>0</v>
      </c>
      <c r="L1916" s="973"/>
      <c r="M1916" s="969"/>
      <c r="N1916" s="2039" t="str">
        <f>IFERROR((L1916/67)/(1/(I1916*24)/3.6),"")</f>
        <v/>
      </c>
      <c r="O1916" s="2407"/>
      <c r="P1916" s="2040" t="str">
        <f>IFERROR(VLOOKUP(F1916,[1]Trainingsarten!$A$9:$N$84,12,FALSE),"")</f>
        <v/>
      </c>
      <c r="Q1916" s="2041" t="s">
        <v>14</v>
      </c>
      <c r="R1916" s="2042" t="str">
        <f>IFERROR(VLOOKUP(F1916,[1]Trainingsarten!$A$9:$N$84,14,FALSE),"")</f>
        <v/>
      </c>
      <c r="S1916" s="4" t="str">
        <f>IFERROR(L1916/J1916,"")</f>
        <v/>
      </c>
      <c r="T1916" s="1640">
        <f>T1915+(K1916-T1915)/7</f>
        <v>7.1531756450035378</v>
      </c>
      <c r="U1916" s="1640">
        <f>U1915+(K1916-U1915)/42</f>
        <v>21.517601034011403</v>
      </c>
      <c r="V1916" s="1640">
        <f t="shared" si="259"/>
        <v>13.697048985588856</v>
      </c>
      <c r="W1916" s="1934">
        <f t="shared" si="258"/>
        <v>0.33243369619582597</v>
      </c>
    </row>
    <row r="1917" spans="1:23" ht="16" thickBot="1" x14ac:dyDescent="0.25">
      <c r="A1917" s="2472">
        <f>WEEKNUM(C1917,1)</f>
        <v>12</v>
      </c>
      <c r="B1917" s="2473"/>
      <c r="C1917" s="1935">
        <v>45005</v>
      </c>
      <c r="D1917" s="1744"/>
      <c r="E1917" s="2176"/>
      <c r="F1917" s="1988"/>
      <c r="G1917" s="1937"/>
      <c r="H1917" s="1938" t="str">
        <f>IFERROR(VLOOKUP(F1917,[1]Trainingsarten!$A$9:$K$84,10,FALSE),"")</f>
        <v/>
      </c>
      <c r="I1917" s="1939" t="str">
        <f t="shared" si="257"/>
        <v/>
      </c>
      <c r="J1917" s="1940"/>
      <c r="K1917" s="1941" t="str">
        <f>IFERROR(VLOOKUP(F1917,[1]Trainingsarten!$A$9:$K$84,11,FALSE),"0")</f>
        <v>0</v>
      </c>
      <c r="L1917" s="1942"/>
      <c r="M1917" s="1940"/>
      <c r="N1917" s="1753" t="str">
        <f>IFERROR((L1917/67)/(1/(I1917*24)/3.6),"")</f>
        <v/>
      </c>
      <c r="O1917" s="2401"/>
      <c r="P1917" s="1754" t="str">
        <f>IFERROR(VLOOKUP(F1917,[1]Trainingsarten!$A$9:$N$84,12,FALSE),"")</f>
        <v/>
      </c>
      <c r="Q1917" s="1755" t="s">
        <v>14</v>
      </c>
      <c r="R1917" s="1943" t="str">
        <f>IFERROR(VLOOKUP(F1917,[1]Trainingsarten!$A$9:$N$84,14,FALSE),"")</f>
        <v/>
      </c>
      <c r="S1917" s="1756" t="str">
        <f>IFERROR(L1917/J1917,"")</f>
        <v/>
      </c>
      <c r="T1917" s="1744">
        <f>T1916+(K1917-T1916)/7</f>
        <v>6.1312934100030319</v>
      </c>
      <c r="U1917" s="1744">
        <f>U1916+(K1917-U1916)/42</f>
        <v>21.005277199868274</v>
      </c>
      <c r="V1917" s="1744">
        <f t="shared" si="259"/>
        <v>14.364425389007865</v>
      </c>
      <c r="W1917" s="1927">
        <f t="shared" si="258"/>
        <v>0.2918930015377984</v>
      </c>
    </row>
    <row r="1918" spans="1:23" ht="15" x14ac:dyDescent="0.2">
      <c r="A1918" s="2043" t="s">
        <v>19</v>
      </c>
      <c r="B1918" s="2044">
        <f>SUM(H1917:H1923)</f>
        <v>18.649999999999999</v>
      </c>
      <c r="C1918" s="2045">
        <v>45006</v>
      </c>
      <c r="D1918" s="1876">
        <v>35</v>
      </c>
      <c r="E1918" s="2189" t="s">
        <v>33</v>
      </c>
      <c r="F1918" s="1986" t="s">
        <v>316</v>
      </c>
      <c r="G1918" s="1945">
        <v>2.2152777777777775E-2</v>
      </c>
      <c r="H1918" s="1946">
        <v>5.52</v>
      </c>
      <c r="I1918" s="1947">
        <f t="shared" si="257"/>
        <v>4.0131843800322057E-3</v>
      </c>
      <c r="J1918" s="1948">
        <v>137</v>
      </c>
      <c r="K1918" s="1949">
        <v>37</v>
      </c>
      <c r="L1918" s="1950">
        <v>210</v>
      </c>
      <c r="M1918" s="1948">
        <v>11</v>
      </c>
      <c r="N1918" s="1816">
        <f>IFERROR((L1918/67)/(1/(I1918*24)/3.6),"")</f>
        <v>1.0867942894224529</v>
      </c>
      <c r="O1918" s="2402" t="s">
        <v>327</v>
      </c>
      <c r="P1918" s="1951">
        <f>IFERROR(VLOOKUP(F1918,[1]Trainingsarten!$A$9:$N$84,12,FALSE),"")</f>
        <v>209</v>
      </c>
      <c r="Q1918" s="1952" t="s">
        <v>14</v>
      </c>
      <c r="R1918" s="1953">
        <f>IFERROR(VLOOKUP(F1918,[1]Trainingsarten!$A$9:$N$84,14,FALSE),"")</f>
        <v>228.8</v>
      </c>
      <c r="S1918" s="1877">
        <f>IFERROR(L1918/J1918,"")</f>
        <v>1.5328467153284671</v>
      </c>
      <c r="T1918" s="1876">
        <f>T1917+(K1918-T1917)/7</f>
        <v>10.541108637145456</v>
      </c>
      <c r="U1918" s="1876">
        <f>U1917+(K1918-U1917)/42</f>
        <v>21.386103933204744</v>
      </c>
      <c r="V1918" s="1876">
        <f t="shared" si="259"/>
        <v>14.873983789865242</v>
      </c>
      <c r="W1918" s="1954">
        <f t="shared" si="258"/>
        <v>0.49289523094381843</v>
      </c>
    </row>
    <row r="1919" spans="1:23" ht="15" x14ac:dyDescent="0.2">
      <c r="A1919" s="2046" t="s">
        <v>9</v>
      </c>
      <c r="B1919" s="2047">
        <f>SUM(K1917:K1923)</f>
        <v>125</v>
      </c>
      <c r="C1919" s="2045">
        <v>45007</v>
      </c>
      <c r="D1919" s="1876"/>
      <c r="E1919" s="2189"/>
      <c r="F1919" s="1986"/>
      <c r="G1919" s="1945"/>
      <c r="H1919" s="1946" t="str">
        <f>IFERROR(VLOOKUP(F1919,[1]Trainingsarten!$A$9:$K$84,10,FALSE),"")</f>
        <v/>
      </c>
      <c r="I1919" s="1947" t="str">
        <f t="shared" si="257"/>
        <v/>
      </c>
      <c r="J1919" s="1948"/>
      <c r="K1919" s="1949" t="str">
        <f>IFERROR(VLOOKUP(F1919,[1]Trainingsarten!$A$9:$K$84,11,FALSE),"0")</f>
        <v>0</v>
      </c>
      <c r="L1919" s="1950"/>
      <c r="M1919" s="1948"/>
      <c r="N1919" s="1816" t="str">
        <f>IFERROR((L1919/67)/(1/(I1919*24)/3.6),"")</f>
        <v/>
      </c>
      <c r="O1919" s="2402"/>
      <c r="P1919" s="1951" t="str">
        <f>IFERROR(VLOOKUP(F1919,[1]Trainingsarten!$A$9:$N$84,12,FALSE),"")</f>
        <v/>
      </c>
      <c r="Q1919" s="1952" t="s">
        <v>14</v>
      </c>
      <c r="R1919" s="1953" t="str">
        <f>IFERROR(VLOOKUP(F1919,[1]Trainingsarten!$A$9:$N$84,14,FALSE),"")</f>
        <v/>
      </c>
      <c r="S1919" s="1877" t="str">
        <f>IFERROR(L1919/J1919,"")</f>
        <v/>
      </c>
      <c r="T1919" s="1876">
        <f>T1918+(K1919-T1918)/7</f>
        <v>9.0352359746961053</v>
      </c>
      <c r="U1919" s="1876">
        <f>U1918+(K1919-U1918)/42</f>
        <v>20.876910982414156</v>
      </c>
      <c r="V1919" s="1876">
        <f t="shared" si="259"/>
        <v>10.844995296059288</v>
      </c>
      <c r="W1919" s="1954">
        <f t="shared" si="258"/>
        <v>0.43278605643847473</v>
      </c>
    </row>
    <row r="1920" spans="1:23" ht="15" x14ac:dyDescent="0.2">
      <c r="A1920" s="2046" t="s">
        <v>20</v>
      </c>
      <c r="B1920" s="2048">
        <f>AVERAGE(W1917:W1923)</f>
        <v>0.56149180698269885</v>
      </c>
      <c r="C1920" s="2045">
        <v>45008</v>
      </c>
      <c r="D1920" s="1876">
        <v>36</v>
      </c>
      <c r="E1920" s="2189" t="s">
        <v>33</v>
      </c>
      <c r="F1920" s="1986" t="s">
        <v>331</v>
      </c>
      <c r="G1920" s="1945">
        <v>2.7060185185185187E-2</v>
      </c>
      <c r="H1920" s="1946">
        <v>6.95</v>
      </c>
      <c r="I1920" s="1947">
        <f t="shared" si="257"/>
        <v>3.8935518252065015E-3</v>
      </c>
      <c r="J1920" s="1948">
        <v>143</v>
      </c>
      <c r="K1920" s="1949">
        <v>48</v>
      </c>
      <c r="L1920" s="1950">
        <v>215</v>
      </c>
      <c r="M1920" s="1948">
        <v>18</v>
      </c>
      <c r="N1920" s="1816">
        <f>IFERROR((L1920/67)/(1/(I1920*24)/3.6),"")</f>
        <v>1.0795017717169548</v>
      </c>
      <c r="O1920" s="2402" t="s">
        <v>327</v>
      </c>
      <c r="P1920" s="1951">
        <f>IFERROR(VLOOKUP(F1920,[1]Trainingsarten!$A$9:$N$84,12,FALSE),"")</f>
        <v>274</v>
      </c>
      <c r="Q1920" s="1952" t="s">
        <v>14</v>
      </c>
      <c r="R1920" s="1953">
        <f>IFERROR(VLOOKUP(F1920,[1]Trainingsarten!$A$9:$N$84,14,FALSE),"")</f>
        <v>299</v>
      </c>
      <c r="S1920" s="1877">
        <f>IFERROR(L1920/J1920,"")</f>
        <v>1.5034965034965035</v>
      </c>
      <c r="T1920" s="1876">
        <f>T1919+(K1920-T1919)/7</f>
        <v>14.601630835453804</v>
      </c>
      <c r="U1920" s="1876">
        <f>U1919+(K1920-U1919)/42</f>
        <v>21.522698816166201</v>
      </c>
      <c r="V1920" s="1876">
        <f t="shared" si="259"/>
        <v>11.841675007718051</v>
      </c>
      <c r="W1920" s="1954">
        <f t="shared" si="258"/>
        <v>0.67842936242206664</v>
      </c>
    </row>
    <row r="1921" spans="1:23" ht="15" x14ac:dyDescent="0.2">
      <c r="A1921" s="2046" t="s">
        <v>329</v>
      </c>
      <c r="B1921" s="2049">
        <f>IFERROR(AVERAGE(N1917:N1923),"")</f>
        <v>1.0735147459107239</v>
      </c>
      <c r="C1921" s="2045">
        <v>45009</v>
      </c>
      <c r="D1921" s="1876"/>
      <c r="E1921" s="2189"/>
      <c r="F1921" s="1986"/>
      <c r="G1921" s="1945"/>
      <c r="H1921" s="1946" t="str">
        <f>IFERROR(VLOOKUP(F1921,[1]Trainingsarten!$A$9:$K$84,10,FALSE),"")</f>
        <v/>
      </c>
      <c r="I1921" s="1947" t="str">
        <f t="shared" si="257"/>
        <v/>
      </c>
      <c r="J1921" s="1948"/>
      <c r="K1921" s="1949" t="str">
        <f>IFERROR(VLOOKUP(F1921,[1]Trainingsarten!$A$9:$K$84,11,FALSE),"0")</f>
        <v>0</v>
      </c>
      <c r="L1921" s="1950"/>
      <c r="M1921" s="1948"/>
      <c r="N1921" s="1816" t="str">
        <f>IFERROR((L1921/67)/(1/(I1921*24)/3.6),"")</f>
        <v/>
      </c>
      <c r="O1921" s="2402"/>
      <c r="P1921" s="1951" t="str">
        <f>IFERROR(VLOOKUP(F1921,[1]Trainingsarten!$A$9:$N$84,12,FALSE),"")</f>
        <v/>
      </c>
      <c r="Q1921" s="1952" t="s">
        <v>14</v>
      </c>
      <c r="R1921" s="1953" t="str">
        <f>IFERROR(VLOOKUP(F1921,[1]Trainingsarten!$A$9:$N$84,14,FALSE),"")</f>
        <v/>
      </c>
      <c r="S1921" s="1877" t="str">
        <f>IFERROR(L1921/J1921,"")</f>
        <v/>
      </c>
      <c r="T1921" s="1876">
        <f>T1920+(K1921-T1920)/7</f>
        <v>12.515683573246118</v>
      </c>
      <c r="U1921" s="1876">
        <f>U1920+(K1921-U1920)/42</f>
        <v>21.010253606257482</v>
      </c>
      <c r="V1921" s="1876">
        <f t="shared" si="259"/>
        <v>6.9210679807123974</v>
      </c>
      <c r="W1921" s="1954">
        <f t="shared" si="258"/>
        <v>0.59569407432181465</v>
      </c>
    </row>
    <row r="1922" spans="1:23" ht="15" x14ac:dyDescent="0.2">
      <c r="A1922" s="2046" t="s">
        <v>330</v>
      </c>
      <c r="B1922" s="2048">
        <f>IFERROR(AVERAGE(S1917:S1923),"")</f>
        <v>1.4965268762989712</v>
      </c>
      <c r="C1922" s="2045">
        <v>45010</v>
      </c>
      <c r="D1922" s="1876">
        <v>37</v>
      </c>
      <c r="E1922" s="2189" t="s">
        <v>281</v>
      </c>
      <c r="F1922" s="1986" t="s">
        <v>316</v>
      </c>
      <c r="G1922" s="1945">
        <v>2.5011574074074075E-2</v>
      </c>
      <c r="H1922" s="1946">
        <v>6.18</v>
      </c>
      <c r="I1922" s="1947">
        <f t="shared" si="257"/>
        <v>4.0471802708857731E-3</v>
      </c>
      <c r="J1922" s="1948">
        <v>139</v>
      </c>
      <c r="K1922" s="1949">
        <v>40</v>
      </c>
      <c r="L1922" s="1950">
        <v>202</v>
      </c>
      <c r="M1922" s="1948">
        <v>26</v>
      </c>
      <c r="N1922" s="1816">
        <f>IFERROR((L1922/67)/(1/(I1922*24)/3.6),"")</f>
        <v>1.0542481765927645</v>
      </c>
      <c r="O1922" s="2402" t="s">
        <v>333</v>
      </c>
      <c r="P1922" s="1951">
        <f>IFERROR(VLOOKUP(F1922,[1]Trainingsarten!$A$9:$N$84,12,FALSE),"")</f>
        <v>209</v>
      </c>
      <c r="Q1922" s="1952" t="s">
        <v>14</v>
      </c>
      <c r="R1922" s="1953">
        <f>IFERROR(VLOOKUP(F1922,[1]Trainingsarten!$A$9:$N$84,14,FALSE),"")</f>
        <v>228.8</v>
      </c>
      <c r="S1922" s="1877">
        <f>IFERROR(L1922/J1922,"")</f>
        <v>1.4532374100719425</v>
      </c>
      <c r="T1922" s="1876">
        <f>T1921+(K1922-T1921)/7</f>
        <v>16.442014491353817</v>
      </c>
      <c r="U1922" s="1876">
        <f>U1921+(K1922-U1921)/42</f>
        <v>21.462390425156112</v>
      </c>
      <c r="V1922" s="1876">
        <f t="shared" si="259"/>
        <v>8.4945700330113638</v>
      </c>
      <c r="W1922" s="1954">
        <f t="shared" si="258"/>
        <v>0.76608495911443752</v>
      </c>
    </row>
    <row r="1923" spans="1:23" ht="16" thickBot="1" x14ac:dyDescent="0.25">
      <c r="A1923" s="2050" t="s">
        <v>11</v>
      </c>
      <c r="B1923" s="2051">
        <f>IFERROR(SUM(M1917:M1923),"")</f>
        <v>55</v>
      </c>
      <c r="C1923" s="2052">
        <v>45011</v>
      </c>
      <c r="D1923" s="1640"/>
      <c r="E1923" s="2171"/>
      <c r="F1923" s="1989"/>
      <c r="G1923" s="2035"/>
      <c r="H1923" s="2036" t="str">
        <f>IFERROR(VLOOKUP(F1923,[1]Trainingsarten!$A$9:$K$84,10,FALSE),"")</f>
        <v/>
      </c>
      <c r="I1923" s="2037" t="str">
        <f t="shared" si="257"/>
        <v/>
      </c>
      <c r="J1923" s="969"/>
      <c r="K1923" s="2038" t="str">
        <f>IFERROR(VLOOKUP(F1923,[1]Trainingsarten!$A$9:$K$84,11,FALSE),"0")</f>
        <v>0</v>
      </c>
      <c r="L1923" s="973"/>
      <c r="M1923" s="969"/>
      <c r="N1923" s="2039" t="str">
        <f>IFERROR((L1923/67)/(1/(I1923*24)/3.6),"")</f>
        <v/>
      </c>
      <c r="O1923" s="2407"/>
      <c r="P1923" s="2040" t="str">
        <f>IFERROR(VLOOKUP(F1923,[1]Trainingsarten!$A$9:$N$84,12,FALSE),"")</f>
        <v/>
      </c>
      <c r="Q1923" s="2041" t="s">
        <v>14</v>
      </c>
      <c r="R1923" s="2042" t="str">
        <f>IFERROR(VLOOKUP(F1923,[1]Trainingsarten!$A$9:$N$84,14,FALSE),"")</f>
        <v/>
      </c>
      <c r="S1923" s="4" t="str">
        <f>IFERROR(L1923/J1923,"")</f>
        <v/>
      </c>
      <c r="T1923" s="1640">
        <f>T1922+(K1923-T1922)/7</f>
        <v>14.093155278303271</v>
      </c>
      <c r="U1923" s="1640">
        <f>U1922+(K1923-U1922)/42</f>
        <v>20.951381129319063</v>
      </c>
      <c r="V1923" s="1640">
        <f t="shared" si="259"/>
        <v>5.0203759338022955</v>
      </c>
      <c r="W1923" s="1934">
        <f t="shared" si="258"/>
        <v>0.67265996410048168</v>
      </c>
    </row>
    <row r="1924" spans="1:23" ht="16" thickBot="1" x14ac:dyDescent="0.25">
      <c r="A1924" s="2472">
        <f>WEEKNUM(C1924,1)</f>
        <v>13</v>
      </c>
      <c r="B1924" s="2473"/>
      <c r="C1924" s="1935">
        <v>45012</v>
      </c>
      <c r="D1924" s="1744">
        <v>38</v>
      </c>
      <c r="E1924" s="2176" t="s">
        <v>33</v>
      </c>
      <c r="F1924" s="1988" t="s">
        <v>316</v>
      </c>
      <c r="G1924" s="1937">
        <v>2.4837962962962964E-2</v>
      </c>
      <c r="H1924" s="1938">
        <v>6.24</v>
      </c>
      <c r="I1924" s="1939">
        <f t="shared" si="257"/>
        <v>3.9804427825261158E-3</v>
      </c>
      <c r="J1924" s="1940">
        <v>144</v>
      </c>
      <c r="K1924" s="1941">
        <v>41</v>
      </c>
      <c r="L1924" s="1942">
        <v>210</v>
      </c>
      <c r="M1924" s="1940">
        <v>20</v>
      </c>
      <c r="N1924" s="1753">
        <f>IFERROR((L1924/67)/(1/(I1924*24)/3.6),"")</f>
        <v>1.0779276693455799</v>
      </c>
      <c r="O1924" s="2401" t="s">
        <v>333</v>
      </c>
      <c r="P1924" s="1754">
        <f>IFERROR(VLOOKUP(F1924,[1]Trainingsarten!$A$9:$N$84,12,FALSE),"")</f>
        <v>209</v>
      </c>
      <c r="Q1924" s="1755" t="s">
        <v>14</v>
      </c>
      <c r="R1924" s="1943">
        <f>IFERROR(VLOOKUP(F1924,[1]Trainingsarten!$A$9:$N$84,14,FALSE),"")</f>
        <v>228.8</v>
      </c>
      <c r="S1924" s="1756">
        <f>IFERROR(L1924/J1924,"")</f>
        <v>1.4583333333333333</v>
      </c>
      <c r="T1924" s="1744">
        <f>T1923+(K1924-T1923)/7</f>
        <v>17.936990238545661</v>
      </c>
      <c r="U1924" s="1744">
        <f>U1923+(K1924-U1923)/42</f>
        <v>21.428729197668609</v>
      </c>
      <c r="V1924" s="1744">
        <f t="shared" si="259"/>
        <v>6.8582258510157921</v>
      </c>
      <c r="W1924" s="1927">
        <f t="shared" si="258"/>
        <v>0.83705338161150311</v>
      </c>
    </row>
    <row r="1925" spans="1:23" ht="15" x14ac:dyDescent="0.2">
      <c r="A1925" s="2043" t="s">
        <v>19</v>
      </c>
      <c r="B1925" s="2044">
        <f>SUM(H1924:H1930)</f>
        <v>43.59</v>
      </c>
      <c r="C1925" s="1944">
        <v>45013</v>
      </c>
      <c r="D1925" s="1876"/>
      <c r="E1925" s="2189"/>
      <c r="F1925" s="1986"/>
      <c r="G1925" s="1945"/>
      <c r="H1925" s="1946" t="str">
        <f>IFERROR(VLOOKUP(F1925,[1]Trainingsarten!$A$9:$K$84,10,FALSE),"")</f>
        <v/>
      </c>
      <c r="I1925" s="1947" t="str">
        <f t="shared" si="257"/>
        <v/>
      </c>
      <c r="J1925" s="1948"/>
      <c r="K1925" s="1949" t="str">
        <f>IFERROR(VLOOKUP(F1925,[1]Trainingsarten!$A$9:$K$84,11,FALSE),"0")</f>
        <v>0</v>
      </c>
      <c r="L1925" s="1950"/>
      <c r="M1925" s="1948"/>
      <c r="N1925" s="1816" t="str">
        <f>IFERROR((L1925/67)/(1/(I1925*24)/3.6),"")</f>
        <v/>
      </c>
      <c r="O1925" s="2402"/>
      <c r="P1925" s="1951" t="str">
        <f>IFERROR(VLOOKUP(F1925,[1]Trainingsarten!$A$9:$N$84,12,FALSE),"")</f>
        <v/>
      </c>
      <c r="Q1925" s="1952" t="s">
        <v>14</v>
      </c>
      <c r="R1925" s="1953" t="str">
        <f>IFERROR(VLOOKUP(F1925,[1]Trainingsarten!$A$9:$N$84,14,FALSE),"")</f>
        <v/>
      </c>
      <c r="S1925" s="1877" t="str">
        <f>IFERROR(L1925/J1925,"")</f>
        <v/>
      </c>
      <c r="T1925" s="1876">
        <f>T1924+(K1925-T1924)/7</f>
        <v>15.374563061610566</v>
      </c>
      <c r="U1925" s="1876">
        <f>U1924+(K1925-U1924)/42</f>
        <v>20.91852135962888</v>
      </c>
      <c r="V1925" s="1876">
        <f t="shared" si="259"/>
        <v>3.491738959122948</v>
      </c>
      <c r="W1925" s="1954">
        <f t="shared" si="258"/>
        <v>0.7349737009271734</v>
      </c>
    </row>
    <row r="1926" spans="1:23" ht="15" x14ac:dyDescent="0.2">
      <c r="A1926" s="2046" t="s">
        <v>9</v>
      </c>
      <c r="B1926" s="2047">
        <f>SUM(K1924:K1930)</f>
        <v>289</v>
      </c>
      <c r="C1926" s="1944">
        <v>45014</v>
      </c>
      <c r="D1926" s="1876">
        <v>39</v>
      </c>
      <c r="E1926" s="2189" t="s">
        <v>281</v>
      </c>
      <c r="F1926" s="1986" t="s">
        <v>316</v>
      </c>
      <c r="G1926" s="1945">
        <v>3.2754629629629627E-2</v>
      </c>
      <c r="H1926" s="1946">
        <v>8.06</v>
      </c>
      <c r="I1926" s="1947">
        <f t="shared" si="257"/>
        <v>4.0638498299788613E-3</v>
      </c>
      <c r="J1926" s="1948">
        <v>143</v>
      </c>
      <c r="K1926" s="1949">
        <v>52</v>
      </c>
      <c r="L1926" s="1950">
        <v>203</v>
      </c>
      <c r="M1926" s="1948">
        <v>31</v>
      </c>
      <c r="N1926" s="1816">
        <f>IFERROR((L1926/67)/(1/(I1926*24)/3.6),"")</f>
        <v>1.0638309692233618</v>
      </c>
      <c r="O1926" s="2402" t="s">
        <v>333</v>
      </c>
      <c r="P1926" s="1951">
        <f>IFERROR(VLOOKUP(F1926,[1]Trainingsarten!$A$9:$N$84,12,FALSE),"")</f>
        <v>209</v>
      </c>
      <c r="Q1926" s="1952" t="s">
        <v>14</v>
      </c>
      <c r="R1926" s="1953">
        <f>IFERROR(VLOOKUP(F1926,[1]Trainingsarten!$A$9:$N$84,14,FALSE),"")</f>
        <v>228.8</v>
      </c>
      <c r="S1926" s="1877">
        <f>IFERROR(L1926/J1926,"")</f>
        <v>1.4195804195804196</v>
      </c>
      <c r="T1926" s="1876">
        <f>T1925+(K1926-T1925)/7</f>
        <v>20.606768338523342</v>
      </c>
      <c r="U1926" s="1876">
        <f>U1925+(K1926-U1925)/42</f>
        <v>21.658556565352001</v>
      </c>
      <c r="V1926" s="1876">
        <f t="shared" si="259"/>
        <v>5.543958298018314</v>
      </c>
      <c r="W1926" s="1954">
        <f t="shared" si="258"/>
        <v>0.95143775054191548</v>
      </c>
    </row>
    <row r="1927" spans="1:23" ht="15" x14ac:dyDescent="0.2">
      <c r="A1927" s="2046" t="s">
        <v>20</v>
      </c>
      <c r="B1927" s="2048">
        <f>AVERAGE(W1924:W1930)</f>
        <v>1.0665470003535891</v>
      </c>
      <c r="C1927" s="1944">
        <v>45015</v>
      </c>
      <c r="D1927" s="1876">
        <v>40</v>
      </c>
      <c r="E1927" s="2189" t="s">
        <v>33</v>
      </c>
      <c r="F1927" s="1986" t="s">
        <v>316</v>
      </c>
      <c r="G1927" s="1945">
        <v>2.6053240740740738E-2</v>
      </c>
      <c r="H1927" s="1946">
        <v>6.44</v>
      </c>
      <c r="I1927" s="1947">
        <f t="shared" si="257"/>
        <v>4.0455342765125368E-3</v>
      </c>
      <c r="J1927" s="1948">
        <v>139</v>
      </c>
      <c r="K1927" s="1949">
        <v>42</v>
      </c>
      <c r="L1927" s="1950">
        <v>206</v>
      </c>
      <c r="M1927" s="1948">
        <v>15</v>
      </c>
      <c r="N1927" s="1816">
        <f>IFERROR((L1927/67)/(1/(I1927*24)/3.6),"")</f>
        <v>1.0746871233892648</v>
      </c>
      <c r="O1927" s="2402" t="s">
        <v>333</v>
      </c>
      <c r="P1927" s="1951">
        <f>IFERROR(VLOOKUP(F1927,[1]Trainingsarten!$A$9:$N$84,12,FALSE),"")</f>
        <v>209</v>
      </c>
      <c r="Q1927" s="1952" t="s">
        <v>14</v>
      </c>
      <c r="R1927" s="1953">
        <f>IFERROR(VLOOKUP(F1927,[1]Trainingsarten!$A$9:$N$84,14,FALSE),"")</f>
        <v>228.8</v>
      </c>
      <c r="S1927" s="1877">
        <f>IFERROR(L1927/J1927,"")</f>
        <v>1.4820143884892085</v>
      </c>
      <c r="T1927" s="1876">
        <f>T1926+(K1927-T1926)/7</f>
        <v>23.662944290162866</v>
      </c>
      <c r="U1927" s="1876">
        <f>U1926+(K1927-U1926)/42</f>
        <v>22.142876647129334</v>
      </c>
      <c r="V1927" s="1876">
        <f t="shared" si="259"/>
        <v>1.0517882268286591</v>
      </c>
      <c r="W1927" s="1954">
        <f t="shared" si="258"/>
        <v>1.0686481556690872</v>
      </c>
    </row>
    <row r="1928" spans="1:23" ht="15" x14ac:dyDescent="0.2">
      <c r="A1928" s="2046" t="s">
        <v>329</v>
      </c>
      <c r="B1928" s="2049">
        <f>IFERROR(AVERAGE(N1924:N1930),"")</f>
        <v>1.0687030595441376</v>
      </c>
      <c r="C1928" s="1944">
        <v>45016</v>
      </c>
      <c r="D1928" s="1876">
        <v>41</v>
      </c>
      <c r="E1928" s="2189" t="s">
        <v>33</v>
      </c>
      <c r="F1928" s="1986" t="s">
        <v>276</v>
      </c>
      <c r="G1928" s="1945">
        <v>3.9629629629629633E-2</v>
      </c>
      <c r="H1928" s="1946">
        <v>10.15</v>
      </c>
      <c r="I1928" s="1947">
        <f t="shared" si="257"/>
        <v>3.9043970078452839E-3</v>
      </c>
      <c r="J1928" s="1948">
        <v>138</v>
      </c>
      <c r="K1928" s="1949">
        <v>72</v>
      </c>
      <c r="L1928" s="1950">
        <v>219</v>
      </c>
      <c r="M1928" s="1948">
        <v>35</v>
      </c>
      <c r="N1928" s="1816">
        <f>IFERROR((L1928/67)/(1/(I1928*24)/3.6),"")</f>
        <v>1.1026483346812734</v>
      </c>
      <c r="O1928" s="2402" t="s">
        <v>322</v>
      </c>
      <c r="P1928" s="1951">
        <f>IFERROR(VLOOKUP(F1928,[1]Trainingsarten!$A$9:$N$84,12,FALSE),"")</f>
        <v>209</v>
      </c>
      <c r="Q1928" s="1952" t="s">
        <v>14</v>
      </c>
      <c r="R1928" s="1953">
        <f>IFERROR(VLOOKUP(F1928,[1]Trainingsarten!$A$9:$N$84,14,FALSE),"")</f>
        <v>228.8</v>
      </c>
      <c r="S1928" s="1877">
        <f>IFERROR(L1928/J1928,"")</f>
        <v>1.5869565217391304</v>
      </c>
      <c r="T1928" s="1876">
        <f>T1927+(K1928-T1927)/7</f>
        <v>30.56823796299674</v>
      </c>
      <c r="U1928" s="1876">
        <f>U1927+(K1928-U1927)/42</f>
        <v>23.329951012673874</v>
      </c>
      <c r="V1928" s="1876">
        <f t="shared" si="259"/>
        <v>-1.5200676430335314</v>
      </c>
      <c r="W1928" s="1954">
        <f t="shared" si="258"/>
        <v>1.3102572717101164</v>
      </c>
    </row>
    <row r="1929" spans="1:23" ht="15" x14ac:dyDescent="0.2">
      <c r="A1929" s="2046" t="s">
        <v>330</v>
      </c>
      <c r="B1929" s="2048">
        <f>IFERROR(AVERAGE(S1924:S1930),"")</f>
        <v>1.4825067036207846</v>
      </c>
      <c r="C1929" s="1944">
        <v>45017</v>
      </c>
      <c r="D1929" s="1876"/>
      <c r="E1929" s="2189"/>
      <c r="F1929" s="1986"/>
      <c r="G1929" s="1945"/>
      <c r="H1929" s="1946" t="str">
        <f>IFERROR(VLOOKUP(F1929,[1]Trainingsarten!$A$9:$K$84,10,FALSE),"")</f>
        <v/>
      </c>
      <c r="I1929" s="1947" t="str">
        <f t="shared" si="257"/>
        <v/>
      </c>
      <c r="J1929" s="1948"/>
      <c r="K1929" s="1949" t="str">
        <f>IFERROR(VLOOKUP(F1929,[1]Trainingsarten!$A$9:$K$84,11,FALSE),"0")</f>
        <v>0</v>
      </c>
      <c r="L1929" s="1950"/>
      <c r="M1929" s="1948"/>
      <c r="N1929" s="1816" t="str">
        <f>IFERROR((L1929/67)/(1/(I1929*24)/3.6),"")</f>
        <v/>
      </c>
      <c r="O1929" s="2402"/>
      <c r="P1929" s="1951" t="str">
        <f>IFERROR(VLOOKUP(F1929,[1]Trainingsarten!$A$9:$N$84,12,FALSE),"")</f>
        <v/>
      </c>
      <c r="Q1929" s="1952" t="s">
        <v>14</v>
      </c>
      <c r="R1929" s="1953" t="str">
        <f>IFERROR(VLOOKUP(F1929,[1]Trainingsarten!$A$9:$N$84,14,FALSE),"")</f>
        <v/>
      </c>
      <c r="S1929" s="1877" t="str">
        <f>IFERROR(L1929/J1929,"")</f>
        <v/>
      </c>
      <c r="T1929" s="1876">
        <f>T1928+(K1929-T1928)/7</f>
        <v>26.201346825425777</v>
      </c>
      <c r="U1929" s="1876">
        <f>U1928+(K1929-U1928)/42</f>
        <v>22.774475988562592</v>
      </c>
      <c r="V1929" s="1876">
        <f t="shared" si="259"/>
        <v>-7.2382869503228662</v>
      </c>
      <c r="W1929" s="1954">
        <f t="shared" si="258"/>
        <v>1.1504697995503461</v>
      </c>
    </row>
    <row r="1930" spans="1:23" ht="16" thickBot="1" x14ac:dyDescent="0.25">
      <c r="A1930" s="2050" t="s">
        <v>11</v>
      </c>
      <c r="B1930" s="2051">
        <f>IFERROR(SUM(M1924:M1930),"")</f>
        <v>142</v>
      </c>
      <c r="C1930" s="2034">
        <v>45018</v>
      </c>
      <c r="D1930" s="1640">
        <v>42</v>
      </c>
      <c r="E1930" s="2171" t="s">
        <v>281</v>
      </c>
      <c r="F1930" s="1989" t="s">
        <v>300</v>
      </c>
      <c r="G1930" s="2035">
        <v>5.2546296296296292E-2</v>
      </c>
      <c r="H1930" s="2036">
        <v>12.7</v>
      </c>
      <c r="I1930" s="2037">
        <f t="shared" si="257"/>
        <v>4.1375036453776609E-3</v>
      </c>
      <c r="J1930" s="969">
        <v>131</v>
      </c>
      <c r="K1930" s="2038">
        <v>82</v>
      </c>
      <c r="L1930" s="973">
        <v>192</v>
      </c>
      <c r="M1930" s="969">
        <v>41</v>
      </c>
      <c r="N1930" s="2039">
        <f>IFERROR((L1930/67)/(1/(I1930*24)/3.6),"")</f>
        <v>1.0244212010812079</v>
      </c>
      <c r="O1930" s="2407" t="s">
        <v>327</v>
      </c>
      <c r="P1930" s="2040">
        <f>IFERROR(VLOOKUP(F1930,[1]Trainingsarten!$A$9:$N$84,12,FALSE),"")</f>
        <v>209</v>
      </c>
      <c r="Q1930" s="2041" t="s">
        <v>14</v>
      </c>
      <c r="R1930" s="2042">
        <f>IFERROR(VLOOKUP(F1930,[1]Trainingsarten!$A$9:$N$84,14,FALSE),"")</f>
        <v>228.8</v>
      </c>
      <c r="S1930" s="4">
        <f>IFERROR(L1930/J1930,"")</f>
        <v>1.4656488549618321</v>
      </c>
      <c r="T1930" s="1640">
        <f>T1929+(K1930-T1929)/7</f>
        <v>34.172582993222093</v>
      </c>
      <c r="U1930" s="1640">
        <f>U1929+(K1930-U1929)/42</f>
        <v>24.184607512644437</v>
      </c>
      <c r="V1930" s="1640">
        <f t="shared" si="259"/>
        <v>-3.4268708368631842</v>
      </c>
      <c r="W1930" s="1934">
        <f t="shared" si="258"/>
        <v>1.4129889424649809</v>
      </c>
    </row>
    <row r="1931" spans="1:23" ht="16" thickBot="1" x14ac:dyDescent="0.25">
      <c r="A1931" s="2472">
        <f>WEEKNUM(C1931,1)</f>
        <v>14</v>
      </c>
      <c r="B1931" s="2473"/>
      <c r="C1931" s="1935">
        <v>45019</v>
      </c>
      <c r="D1931" s="1744"/>
      <c r="E1931" s="2176"/>
      <c r="F1931" s="1988"/>
      <c r="G1931" s="1937"/>
      <c r="H1931" s="1938" t="str">
        <f>IFERROR(VLOOKUP(F1931,[1]Trainingsarten!$A$9:$K$84,10,FALSE),"")</f>
        <v/>
      </c>
      <c r="I1931" s="1939" t="str">
        <f t="shared" si="257"/>
        <v/>
      </c>
      <c r="J1931" s="1940"/>
      <c r="K1931" s="1941" t="str">
        <f>IFERROR(VLOOKUP(F1931,[1]Trainingsarten!$A$9:$K$84,11,FALSE),"0")</f>
        <v>0</v>
      </c>
      <c r="L1931" s="1942"/>
      <c r="M1931" s="1940"/>
      <c r="N1931" s="1753" t="str">
        <f>IFERROR((L1931/67)/(1/(I1931*24)/3.6),"")</f>
        <v/>
      </c>
      <c r="O1931" s="2401"/>
      <c r="P1931" s="1754" t="str">
        <f>IFERROR(VLOOKUP(F1931,[1]Trainingsarten!$A$9:$N$84,12,FALSE),"")</f>
        <v/>
      </c>
      <c r="Q1931" s="1755" t="s">
        <v>14</v>
      </c>
      <c r="R1931" s="1943" t="str">
        <f>IFERROR(VLOOKUP(F1931,[1]Trainingsarten!$A$9:$N$84,14,FALSE),"")</f>
        <v/>
      </c>
      <c r="S1931" s="1756" t="str">
        <f>IFERROR(L1931/J1931,"")</f>
        <v/>
      </c>
      <c r="T1931" s="1744">
        <f>T1930+(K1931-T1930)/7</f>
        <v>29.290785422761793</v>
      </c>
      <c r="U1931" s="1744">
        <f>U1930+(K1931-U1930)/42</f>
        <v>23.608783524248139</v>
      </c>
      <c r="V1931" s="1744">
        <f t="shared" si="259"/>
        <v>-9.9879754805776564</v>
      </c>
      <c r="W1931" s="1927">
        <f t="shared" si="258"/>
        <v>1.2406732177741295</v>
      </c>
    </row>
    <row r="1932" spans="1:23" ht="15" x14ac:dyDescent="0.2">
      <c r="A1932" s="2043" t="s">
        <v>19</v>
      </c>
      <c r="B1932" s="2044">
        <f>SUM(H1931:H1937)</f>
        <v>47.35</v>
      </c>
      <c r="C1932" s="1944">
        <v>45020</v>
      </c>
      <c r="D1932" s="1876">
        <v>43</v>
      </c>
      <c r="E1932" s="2189" t="s">
        <v>33</v>
      </c>
      <c r="F1932" s="1986" t="s">
        <v>316</v>
      </c>
      <c r="G1932" s="1945">
        <v>2.5624999999999998E-2</v>
      </c>
      <c r="H1932" s="1946">
        <v>6.65</v>
      </c>
      <c r="I1932" s="1947">
        <f t="shared" ref="I1932:I1995" si="260">IFERROR(G1932/H1932,"")</f>
        <v>3.8533834586466161E-3</v>
      </c>
      <c r="J1932" s="1948">
        <v>137</v>
      </c>
      <c r="K1932" s="1949">
        <v>47</v>
      </c>
      <c r="L1932" s="1950">
        <v>220</v>
      </c>
      <c r="M1932" s="1948">
        <v>23</v>
      </c>
      <c r="N1932" s="1816">
        <f>IFERROR((L1932/67)/(1/(I1932*24)/3.6),"")</f>
        <v>1.09321063853664</v>
      </c>
      <c r="O1932" s="2402" t="s">
        <v>327</v>
      </c>
      <c r="P1932" s="1951">
        <f>IFERROR(VLOOKUP(F1932,[1]Trainingsarten!$A$9:$N$84,12,FALSE),"")</f>
        <v>209</v>
      </c>
      <c r="Q1932" s="1952" t="s">
        <v>14</v>
      </c>
      <c r="R1932" s="1953">
        <f>IFERROR(VLOOKUP(F1932,[1]Trainingsarten!$A$9:$N$84,14,FALSE),"")</f>
        <v>228.8</v>
      </c>
      <c r="S1932" s="1877">
        <f>IFERROR(L1932/J1932,"")</f>
        <v>1.6058394160583942</v>
      </c>
      <c r="T1932" s="1876">
        <f>T1931+(K1932-T1931)/7</f>
        <v>31.820673219510109</v>
      </c>
      <c r="U1932" s="1876">
        <f>U1931+(K1932-U1931)/42</f>
        <v>24.165717249861277</v>
      </c>
      <c r="V1932" s="1876">
        <f t="shared" si="259"/>
        <v>-5.6820018985136542</v>
      </c>
      <c r="W1932" s="1954">
        <f t="shared" si="258"/>
        <v>1.316769243407943</v>
      </c>
    </row>
    <row r="1933" spans="1:23" ht="15" x14ac:dyDescent="0.2">
      <c r="A1933" s="2046" t="s">
        <v>9</v>
      </c>
      <c r="B1933" s="2047">
        <f>SUM(K1931:K1937)</f>
        <v>328</v>
      </c>
      <c r="C1933" s="1944">
        <v>45021</v>
      </c>
      <c r="D1933" s="1876">
        <v>44</v>
      </c>
      <c r="E1933" s="2189" t="s">
        <v>33</v>
      </c>
      <c r="F1933" s="1986" t="s">
        <v>335</v>
      </c>
      <c r="G1933" s="1945">
        <v>3.4907407407407408E-2</v>
      </c>
      <c r="H1933" s="1946">
        <v>9.1999999999999993</v>
      </c>
      <c r="I1933" s="1947">
        <f t="shared" si="260"/>
        <v>3.7942834138486314E-3</v>
      </c>
      <c r="J1933" s="1948">
        <v>137</v>
      </c>
      <c r="K1933" s="1949">
        <v>65</v>
      </c>
      <c r="L1933" s="1950">
        <v>217</v>
      </c>
      <c r="M1933" s="1948">
        <v>18</v>
      </c>
      <c r="N1933" s="1816">
        <f>IFERROR((L1933/67)/(1/(I1933*24)/3.6),"")</f>
        <v>1.061765087605451</v>
      </c>
      <c r="O1933" s="2402" t="s">
        <v>304</v>
      </c>
      <c r="P1933" s="1951" t="str">
        <f>IFERROR(VLOOKUP(F1933,[1]Trainingsarten!$A$9:$N$84,12,FALSE),"")</f>
        <v/>
      </c>
      <c r="Q1933" s="1952" t="s">
        <v>14</v>
      </c>
      <c r="R1933" s="1953" t="str">
        <f>IFERROR(VLOOKUP(F1933,[1]Trainingsarten!$A$9:$N$84,14,FALSE),"")</f>
        <v/>
      </c>
      <c r="S1933" s="1877">
        <f>IFERROR(L1933/J1933,"")</f>
        <v>1.583941605839416</v>
      </c>
      <c r="T1933" s="1876">
        <f>T1932+(K1933-T1932)/7</f>
        <v>36.56057704529438</v>
      </c>
      <c r="U1933" s="1876">
        <f>U1932+(K1933-U1932)/42</f>
        <v>25.137962077245533</v>
      </c>
      <c r="V1933" s="1876">
        <f t="shared" si="259"/>
        <v>-7.6549559696488316</v>
      </c>
      <c r="W1933" s="1954">
        <f t="shared" si="258"/>
        <v>1.4543970164704962</v>
      </c>
    </row>
    <row r="1934" spans="1:23" ht="15" x14ac:dyDescent="0.2">
      <c r="A1934" s="2046" t="s">
        <v>20</v>
      </c>
      <c r="B1934" s="2048">
        <f>AVERAGE(W1931:W1937)</f>
        <v>1.4830714763037283</v>
      </c>
      <c r="C1934" s="1944">
        <v>45022</v>
      </c>
      <c r="D1934" s="1876">
        <v>45</v>
      </c>
      <c r="E1934" s="2189" t="s">
        <v>33</v>
      </c>
      <c r="F1934" s="1986" t="s">
        <v>331</v>
      </c>
      <c r="G1934" s="1945">
        <v>2.7986111111111111E-2</v>
      </c>
      <c r="H1934" s="1946">
        <v>7.07</v>
      </c>
      <c r="I1934" s="1947">
        <f t="shared" si="260"/>
        <v>3.9584315574414585E-3</v>
      </c>
      <c r="J1934" s="1948">
        <v>134</v>
      </c>
      <c r="K1934" s="1949">
        <v>49</v>
      </c>
      <c r="L1934" s="1950">
        <v>210</v>
      </c>
      <c r="M1934" s="1948">
        <v>19</v>
      </c>
      <c r="N1934" s="1816">
        <f>IFERROR((L1934/67)/(1/(I1934*24)/3.6),"")</f>
        <v>1.0719668981823556</v>
      </c>
      <c r="O1934" s="2402" t="s">
        <v>326</v>
      </c>
      <c r="P1934" s="1951">
        <f>IFERROR(VLOOKUP(F1934,[1]Trainingsarten!$A$9:$N$84,12,FALSE),"")</f>
        <v>274</v>
      </c>
      <c r="Q1934" s="1952" t="s">
        <v>14</v>
      </c>
      <c r="R1934" s="1953">
        <f>IFERROR(VLOOKUP(F1934,[1]Trainingsarten!$A$9:$N$84,14,FALSE),"")</f>
        <v>299</v>
      </c>
      <c r="S1934" s="1877">
        <f>IFERROR(L1934/J1934,"")</f>
        <v>1.5671641791044777</v>
      </c>
      <c r="T1934" s="1876">
        <f>T1933+(K1934-T1933)/7</f>
        <v>38.337637467395183</v>
      </c>
      <c r="U1934" s="1876">
        <f>U1933+(K1934-U1933)/42</f>
        <v>25.706105837311114</v>
      </c>
      <c r="V1934" s="1876">
        <f t="shared" si="259"/>
        <v>-11.422614968048848</v>
      </c>
      <c r="W1934" s="1954">
        <f t="shared" si="258"/>
        <v>1.4913825419542948</v>
      </c>
    </row>
    <row r="1935" spans="1:23" ht="15" x14ac:dyDescent="0.2">
      <c r="A1935" s="2046" t="s">
        <v>329</v>
      </c>
      <c r="B1935" s="2049">
        <f>IFERROR(AVERAGE(N1931:N1937),"")</f>
        <v>1.079800824331564</v>
      </c>
      <c r="C1935" s="1944">
        <v>45023</v>
      </c>
      <c r="D1935" s="1876">
        <v>46</v>
      </c>
      <c r="E1935" s="2189" t="s">
        <v>33</v>
      </c>
      <c r="F1935" s="1986" t="s">
        <v>316</v>
      </c>
      <c r="G1935" s="1945">
        <v>2.56712962962963E-2</v>
      </c>
      <c r="H1935" s="1946">
        <v>6.53</v>
      </c>
      <c r="I1935" s="1947">
        <f t="shared" si="260"/>
        <v>3.9312858034144405E-3</v>
      </c>
      <c r="J1935" s="1948">
        <v>132</v>
      </c>
      <c r="K1935" s="1949">
        <v>46</v>
      </c>
      <c r="L1935" s="1950">
        <v>217</v>
      </c>
      <c r="M1935" s="1948">
        <v>26</v>
      </c>
      <c r="N1935" s="1816">
        <f>IFERROR((L1935/67)/(1/(I1935*24)/3.6),"")</f>
        <v>1.1001028547918905</v>
      </c>
      <c r="O1935" s="2402" t="s">
        <v>326</v>
      </c>
      <c r="P1935" s="1951">
        <f>IFERROR(VLOOKUP(F1935,[1]Trainingsarten!$A$9:$N$84,12,FALSE),"")</f>
        <v>209</v>
      </c>
      <c r="Q1935" s="1952" t="s">
        <v>14</v>
      </c>
      <c r="R1935" s="1953">
        <f>IFERROR(VLOOKUP(F1935,[1]Trainingsarten!$A$9:$N$84,14,FALSE),"")</f>
        <v>228.8</v>
      </c>
      <c r="S1935" s="1877">
        <f>IFERROR(L1935/J1935,"")</f>
        <v>1.643939393939394</v>
      </c>
      <c r="T1935" s="1876">
        <f>T1934+(K1935-T1934)/7</f>
        <v>39.432260686338729</v>
      </c>
      <c r="U1935" s="1876">
        <f>U1934+(K1935-U1934)/42</f>
        <v>26.189293793565611</v>
      </c>
      <c r="V1935" s="1876">
        <f t="shared" si="259"/>
        <v>-12.631531630084069</v>
      </c>
      <c r="W1935" s="1954">
        <f t="shared" si="258"/>
        <v>1.5056633827990717</v>
      </c>
    </row>
    <row r="1936" spans="1:23" ht="15" x14ac:dyDescent="0.2">
      <c r="A1936" s="2046" t="s">
        <v>330</v>
      </c>
      <c r="B1936" s="2048">
        <f>IFERROR(AVERAGE(S1931:S1937),"")</f>
        <v>1.5742945660471599</v>
      </c>
      <c r="C1936" s="1944">
        <v>45024</v>
      </c>
      <c r="D1936" s="1876">
        <v>47</v>
      </c>
      <c r="E1936" s="2189" t="s">
        <v>281</v>
      </c>
      <c r="F1936" s="1986" t="s">
        <v>286</v>
      </c>
      <c r="G1936" s="1945">
        <v>7.4398148148148144E-2</v>
      </c>
      <c r="H1936" s="1946">
        <v>17.899999999999999</v>
      </c>
      <c r="I1936" s="1947">
        <f t="shared" si="260"/>
        <v>4.1563211255948689E-3</v>
      </c>
      <c r="J1936" s="1948">
        <v>136</v>
      </c>
      <c r="K1936" s="1949">
        <v>121</v>
      </c>
      <c r="L1936" s="1950">
        <v>200</v>
      </c>
      <c r="M1936" s="1948">
        <v>78</v>
      </c>
      <c r="N1936" s="1816">
        <f>IFERROR((L1936/67)/(1/(I1936*24)/3.6),"")</f>
        <v>1.0719586425414829</v>
      </c>
      <c r="O1936" s="2402" t="s">
        <v>322</v>
      </c>
      <c r="P1936" s="1951">
        <f>IFERROR(VLOOKUP(F1936,[1]Trainingsarten!$A$9:$N$84,12,FALSE),"")</f>
        <v>209</v>
      </c>
      <c r="Q1936" s="1952" t="s">
        <v>14</v>
      </c>
      <c r="R1936" s="1953">
        <f>IFERROR(VLOOKUP(F1936,[1]Trainingsarten!$A$9:$N$84,14,FALSE),"")</f>
        <v>228.8</v>
      </c>
      <c r="S1936" s="1877">
        <f>IFERROR(L1936/J1936,"")</f>
        <v>1.4705882352941178</v>
      </c>
      <c r="T1936" s="1876">
        <f>T1935+(K1936-T1935)/7</f>
        <v>51.084794874004622</v>
      </c>
      <c r="U1936" s="1876">
        <f>U1935+(K1936-U1935)/42</f>
        <v>28.446691560385478</v>
      </c>
      <c r="V1936" s="1876">
        <f t="shared" si="259"/>
        <v>-13.242966892773119</v>
      </c>
      <c r="W1936" s="1954">
        <f t="shared" si="258"/>
        <v>1.7958079506561915</v>
      </c>
    </row>
    <row r="1937" spans="1:23" ht="16" thickBot="1" x14ac:dyDescent="0.25">
      <c r="A1937" s="2050" t="s">
        <v>11</v>
      </c>
      <c r="B1937" s="2051">
        <f>IFERROR(SUM(M1931:M1937),"")</f>
        <v>164</v>
      </c>
      <c r="C1937" s="2034">
        <v>45025</v>
      </c>
      <c r="D1937" s="1640"/>
      <c r="E1937" s="2171"/>
      <c r="F1937" s="1989"/>
      <c r="G1937" s="2035"/>
      <c r="H1937" s="2036" t="str">
        <f>IFERROR(VLOOKUP(F1937,[1]Trainingsarten!$A$9:$K$84,10,FALSE),"")</f>
        <v/>
      </c>
      <c r="I1937" s="2037" t="str">
        <f t="shared" si="260"/>
        <v/>
      </c>
      <c r="J1937" s="969"/>
      <c r="K1937" s="2038" t="str">
        <f>IFERROR(VLOOKUP(F1937,[1]Trainingsarten!$A$9:$K$84,11,FALSE),"0")</f>
        <v>0</v>
      </c>
      <c r="L1937" s="973"/>
      <c r="M1937" s="969"/>
      <c r="N1937" s="2039" t="str">
        <f>IFERROR((L1937/67)/(1/(I1937*24)/3.6),"")</f>
        <v/>
      </c>
      <c r="O1937" s="2407"/>
      <c r="P1937" s="2040" t="str">
        <f>IFERROR(VLOOKUP(F1937,[1]Trainingsarten!$A$9:$N$84,12,FALSE),"")</f>
        <v/>
      </c>
      <c r="Q1937" s="2041" t="s">
        <v>14</v>
      </c>
      <c r="R1937" s="2042" t="str">
        <f>IFERROR(VLOOKUP(F1937,[1]Trainingsarten!$A$9:$N$84,14,FALSE),"")</f>
        <v/>
      </c>
      <c r="S1937" s="4" t="str">
        <f>IFERROR(L1937/J1937,"")</f>
        <v/>
      </c>
      <c r="T1937" s="1640">
        <f>T1936+(K1937-T1936)/7</f>
        <v>43.786967034861107</v>
      </c>
      <c r="U1937" s="1640">
        <f>U1936+(K1937-U1936)/42</f>
        <v>27.7693893803763</v>
      </c>
      <c r="V1937" s="1640">
        <f t="shared" si="259"/>
        <v>-22.638103313619144</v>
      </c>
      <c r="W1937" s="1934">
        <f t="shared" si="258"/>
        <v>1.5768069810639731</v>
      </c>
    </row>
    <row r="1938" spans="1:23" ht="16" thickBot="1" x14ac:dyDescent="0.25">
      <c r="A1938" s="2472">
        <f>WEEKNUM(C1938,1)</f>
        <v>15</v>
      </c>
      <c r="B1938" s="2473"/>
      <c r="C1938" s="1935">
        <v>45026</v>
      </c>
      <c r="D1938" s="1744"/>
      <c r="E1938" s="2176"/>
      <c r="F1938" s="2053"/>
      <c r="G1938" s="1937"/>
      <c r="H1938" s="1938" t="str">
        <f>IFERROR(VLOOKUP(F1938,[1]Trainingsarten!$A$9:$K$84,10,FALSE),"")</f>
        <v/>
      </c>
      <c r="I1938" s="1939" t="str">
        <f t="shared" si="260"/>
        <v/>
      </c>
      <c r="J1938" s="1940"/>
      <c r="K1938" s="1941" t="str">
        <f>IFERROR(VLOOKUP(F1938,[1]Trainingsarten!$A$9:$K$84,11,FALSE),"0")</f>
        <v>0</v>
      </c>
      <c r="L1938" s="1942"/>
      <c r="M1938" s="1940"/>
      <c r="N1938" s="1753" t="str">
        <f>IFERROR((L1938/67)/(1/(I1938*24)/3.6),"")</f>
        <v/>
      </c>
      <c r="O1938" s="2401"/>
      <c r="P1938" s="1754" t="str">
        <f>IFERROR(VLOOKUP(F1938,[1]Trainingsarten!$A$9:$N$84,12,FALSE),"")</f>
        <v/>
      </c>
      <c r="Q1938" s="1755" t="s">
        <v>14</v>
      </c>
      <c r="R1938" s="1943" t="str">
        <f>IFERROR(VLOOKUP(F1938,[1]Trainingsarten!$A$9:$N$84,14,FALSE),"")</f>
        <v/>
      </c>
      <c r="S1938" s="1756" t="str">
        <f>IFERROR(L1938/J1938,"")</f>
        <v/>
      </c>
      <c r="T1938" s="1744">
        <f>T1937+(K1938-T1937)/7</f>
        <v>37.531686029880952</v>
      </c>
      <c r="U1938" s="1744">
        <f>U1937+(K1938-U1937)/42</f>
        <v>27.108213442748294</v>
      </c>
      <c r="V1938" s="1744">
        <f t="shared" si="259"/>
        <v>-16.017577654484807</v>
      </c>
      <c r="W1938" s="1927">
        <f t="shared" si="258"/>
        <v>1.3845134467878788</v>
      </c>
    </row>
    <row r="1939" spans="1:23" ht="15" x14ac:dyDescent="0.2">
      <c r="A1939" s="2043" t="s">
        <v>19</v>
      </c>
      <c r="B1939" s="2044">
        <f>SUM(H1938:H1944)</f>
        <v>23.27</v>
      </c>
      <c r="C1939" s="1944">
        <v>45027</v>
      </c>
      <c r="D1939" s="1876">
        <v>48</v>
      </c>
      <c r="E1939" s="2189" t="s">
        <v>281</v>
      </c>
      <c r="F1939" s="2054" t="s">
        <v>316</v>
      </c>
      <c r="G1939" s="1945">
        <v>3.0486111111111113E-2</v>
      </c>
      <c r="H1939" s="1946">
        <v>7.49</v>
      </c>
      <c r="I1939" s="1947">
        <f t="shared" si="260"/>
        <v>4.0702418038866634E-3</v>
      </c>
      <c r="J1939" s="1948">
        <v>130</v>
      </c>
      <c r="K1939" s="1949">
        <v>48</v>
      </c>
      <c r="L1939" s="1950">
        <v>205</v>
      </c>
      <c r="M1939" s="1948">
        <v>27</v>
      </c>
      <c r="N1939" s="1816">
        <f>IFERROR((L1939/67)/(1/(I1939*24)/3.6),"")</f>
        <v>1.076001833290158</v>
      </c>
      <c r="O1939" s="2402" t="s">
        <v>295</v>
      </c>
      <c r="P1939" s="1951">
        <f>IFERROR(VLOOKUP(F1939,[1]Trainingsarten!$A$9:$N$84,12,FALSE),"")</f>
        <v>209</v>
      </c>
      <c r="Q1939" s="1952" t="s">
        <v>14</v>
      </c>
      <c r="R1939" s="1953">
        <f>IFERROR(VLOOKUP(F1939,[1]Trainingsarten!$A$9:$N$84,14,FALSE),"")</f>
        <v>228.8</v>
      </c>
      <c r="S1939" s="1877">
        <f>IFERROR(L1939/J1939,"")</f>
        <v>1.5769230769230769</v>
      </c>
      <c r="T1939" s="1876">
        <f>T1938+(K1939-T1938)/7</f>
        <v>39.027159454183675</v>
      </c>
      <c r="U1939" s="1876">
        <f>U1938+(K1939-U1938)/42</f>
        <v>27.605636932206668</v>
      </c>
      <c r="V1939" s="1876">
        <f t="shared" si="259"/>
        <v>-10.423472587132657</v>
      </c>
      <c r="W1939" s="1954">
        <f t="shared" si="258"/>
        <v>1.4137387791495533</v>
      </c>
    </row>
    <row r="1940" spans="1:23" ht="15" x14ac:dyDescent="0.2">
      <c r="A1940" s="2046" t="s">
        <v>9</v>
      </c>
      <c r="B1940" s="2047">
        <f>SUM(K1938:K1944)</f>
        <v>153</v>
      </c>
      <c r="C1940" s="1944">
        <v>45028</v>
      </c>
      <c r="D1940" s="1876"/>
      <c r="E1940" s="2189"/>
      <c r="F1940" s="2054"/>
      <c r="G1940" s="1945"/>
      <c r="H1940" s="1946" t="str">
        <f>IFERROR(VLOOKUP(F1940,[1]Trainingsarten!$A$9:$K$84,10,FALSE),"")</f>
        <v/>
      </c>
      <c r="I1940" s="1947" t="str">
        <f t="shared" si="260"/>
        <v/>
      </c>
      <c r="J1940" s="1948"/>
      <c r="K1940" s="1949" t="str">
        <f>IFERROR(VLOOKUP(F1940,[1]Trainingsarten!$A$9:$K$84,11,FALSE),"0")</f>
        <v>0</v>
      </c>
      <c r="L1940" s="1950"/>
      <c r="M1940" s="1948"/>
      <c r="N1940" s="1816" t="str">
        <f>IFERROR((L1940/67)/(1/(I1940*24)/3.6),"")</f>
        <v/>
      </c>
      <c r="O1940" s="2402"/>
      <c r="P1940" s="1951" t="str">
        <f>IFERROR(VLOOKUP(F1940,[1]Trainingsarten!$A$9:$N$84,12,FALSE),"")</f>
        <v/>
      </c>
      <c r="Q1940" s="1952" t="s">
        <v>14</v>
      </c>
      <c r="R1940" s="1953" t="str">
        <f>IFERROR(VLOOKUP(F1940,[1]Trainingsarten!$A$9:$N$84,14,FALSE),"")</f>
        <v/>
      </c>
      <c r="S1940" s="1877" t="str">
        <f>IFERROR(L1940/J1940,"")</f>
        <v/>
      </c>
      <c r="T1940" s="1876">
        <f>T1939+(K1940-T1939)/7</f>
        <v>33.451850960728862</v>
      </c>
      <c r="U1940" s="1876">
        <f>U1939+(K1940-U1939)/42</f>
        <v>26.948359862392223</v>
      </c>
      <c r="V1940" s="1876">
        <f t="shared" si="259"/>
        <v>-11.421522521977007</v>
      </c>
      <c r="W1940" s="1954">
        <f t="shared" si="258"/>
        <v>1.2413316109605834</v>
      </c>
    </row>
    <row r="1941" spans="1:23" ht="15" x14ac:dyDescent="0.2">
      <c r="A1941" s="2046" t="s">
        <v>20</v>
      </c>
      <c r="B1941" s="2048">
        <f>AVERAGE(W1938:W1944)</f>
        <v>1.2006999856402416</v>
      </c>
      <c r="C1941" s="1944">
        <v>45029</v>
      </c>
      <c r="D1941" s="1876"/>
      <c r="E1941" s="2189"/>
      <c r="F1941" s="2054"/>
      <c r="G1941" s="1945"/>
      <c r="H1941" s="1946" t="str">
        <f>IFERROR(VLOOKUP(F1941,[1]Trainingsarten!$A$9:$K$84,10,FALSE),"")</f>
        <v/>
      </c>
      <c r="I1941" s="1947" t="str">
        <f t="shared" si="260"/>
        <v/>
      </c>
      <c r="J1941" s="1948"/>
      <c r="K1941" s="1949" t="str">
        <f>IFERROR(VLOOKUP(F1941,[1]Trainingsarten!$A$9:$K$84,11,FALSE),"0")</f>
        <v>0</v>
      </c>
      <c r="L1941" s="1950"/>
      <c r="M1941" s="1948"/>
      <c r="N1941" s="1816" t="str">
        <f>IFERROR((L1941/67)/(1/(I1941*24)/3.6),"")</f>
        <v/>
      </c>
      <c r="O1941" s="2402"/>
      <c r="P1941" s="1951" t="str">
        <f>IFERROR(VLOOKUP(F1941,[1]Trainingsarten!$A$9:$N$84,12,FALSE),"")</f>
        <v/>
      </c>
      <c r="Q1941" s="1952" t="s">
        <v>14</v>
      </c>
      <c r="R1941" s="1953" t="str">
        <f>IFERROR(VLOOKUP(F1941,[1]Trainingsarten!$A$9:$N$84,14,FALSE),"")</f>
        <v/>
      </c>
      <c r="S1941" s="1877" t="str">
        <f>IFERROR(L1941/J1941,"")</f>
        <v/>
      </c>
      <c r="T1941" s="1876">
        <f>T1940+(K1941-T1940)/7</f>
        <v>28.673015109196168</v>
      </c>
      <c r="U1941" s="1876">
        <f>U1940+(K1941-U1940)/42</f>
        <v>26.306732246620982</v>
      </c>
      <c r="V1941" s="1876">
        <f t="shared" si="259"/>
        <v>-6.5034910983366387</v>
      </c>
      <c r="W1941" s="1954">
        <f t="shared" si="258"/>
        <v>1.0899497071849025</v>
      </c>
    </row>
    <row r="1942" spans="1:23" ht="15" x14ac:dyDescent="0.2">
      <c r="A1942" s="2046" t="s">
        <v>329</v>
      </c>
      <c r="B1942" s="2049">
        <f>IFERROR(AVERAGE(N1938:N1944),"")</f>
        <v>1.0783859830761202</v>
      </c>
      <c r="C1942" s="1944">
        <v>45030</v>
      </c>
      <c r="D1942" s="1876"/>
      <c r="E1942" s="2189"/>
      <c r="F1942" s="2055"/>
      <c r="G1942" s="1945"/>
      <c r="H1942" s="1946" t="str">
        <f>IFERROR(VLOOKUP(F1942,[1]Trainingsarten!$A$9:$K$84,10,FALSE),"")</f>
        <v/>
      </c>
      <c r="I1942" s="1947" t="str">
        <f t="shared" si="260"/>
        <v/>
      </c>
      <c r="J1942" s="1948"/>
      <c r="K1942" s="1949" t="str">
        <f>IFERROR(VLOOKUP(F1942,[1]Trainingsarten!$A$9:$K$84,11,FALSE),"0")</f>
        <v>0</v>
      </c>
      <c r="L1942" s="1950"/>
      <c r="M1942" s="1948"/>
      <c r="N1942" s="1816" t="str">
        <f>IFERROR((L1942/67)/(1/(I1942*24)/3.6),"")</f>
        <v/>
      </c>
      <c r="O1942" s="2402"/>
      <c r="P1942" s="1951" t="str">
        <f>IFERROR(VLOOKUP(F1942,[1]Trainingsarten!$A$9:$N$84,12,FALSE),"")</f>
        <v/>
      </c>
      <c r="Q1942" s="1952" t="s">
        <v>14</v>
      </c>
      <c r="R1942" s="1953" t="str">
        <f>IFERROR(VLOOKUP(F1942,[1]Trainingsarten!$A$9:$N$84,14,FALSE),"")</f>
        <v/>
      </c>
      <c r="S1942" s="1877" t="str">
        <f>IFERROR(L1942/J1942,"")</f>
        <v/>
      </c>
      <c r="T1942" s="1876">
        <f>T1941+(K1942-T1941)/7</f>
        <v>24.576870093596717</v>
      </c>
      <c r="U1942" s="1876">
        <f>U1941+(K1942-U1941)/42</f>
        <v>25.680381478844293</v>
      </c>
      <c r="V1942" s="1876">
        <f t="shared" si="259"/>
        <v>-2.3662828625751864</v>
      </c>
      <c r="W1942" s="1954">
        <f t="shared" si="258"/>
        <v>0.95702901118674355</v>
      </c>
    </row>
    <row r="1943" spans="1:23" ht="15" x14ac:dyDescent="0.2">
      <c r="A1943" s="2046" t="s">
        <v>330</v>
      </c>
      <c r="B1943" s="2048">
        <f>IFERROR(AVERAGE(S1938:S1944),"")</f>
        <v>1.5931381855109672</v>
      </c>
      <c r="C1943" s="1944">
        <v>45031</v>
      </c>
      <c r="D1943" s="1876">
        <v>49</v>
      </c>
      <c r="E1943" s="2189" t="s">
        <v>33</v>
      </c>
      <c r="F1943" s="2056" t="s">
        <v>276</v>
      </c>
      <c r="G1943" s="1945">
        <v>3.7025462962962961E-2</v>
      </c>
      <c r="H1943" s="1946">
        <v>9.51</v>
      </c>
      <c r="I1943" s="1947">
        <f t="shared" si="260"/>
        <v>3.8933189235502591E-3</v>
      </c>
      <c r="J1943" s="1948">
        <v>134</v>
      </c>
      <c r="K1943" s="1949">
        <v>65</v>
      </c>
      <c r="L1943" s="1950">
        <v>216</v>
      </c>
      <c r="M1943" s="1948">
        <v>34</v>
      </c>
      <c r="N1943" s="1816">
        <f>IFERROR((L1943/67)/(1/(I1943*24)/3.6),"")</f>
        <v>1.0844578369979756</v>
      </c>
      <c r="O1943" s="2402" t="s">
        <v>333</v>
      </c>
      <c r="P1943" s="1951">
        <f>IFERROR(VLOOKUP(F1943,[1]Trainingsarten!$A$9:$N$84,12,FALSE),"")</f>
        <v>209</v>
      </c>
      <c r="Q1943" s="1952" t="s">
        <v>14</v>
      </c>
      <c r="R1943" s="1953">
        <f>IFERROR(VLOOKUP(F1943,[1]Trainingsarten!$A$9:$N$84,14,FALSE),"")</f>
        <v>228.8</v>
      </c>
      <c r="S1943" s="1877">
        <f>IFERROR(L1943/J1943,"")</f>
        <v>1.6119402985074627</v>
      </c>
      <c r="T1943" s="1876">
        <f>T1942+(K1943-T1942)/7</f>
        <v>30.351602937368614</v>
      </c>
      <c r="U1943" s="1876">
        <f>U1942+(K1943-U1942)/42</f>
        <v>26.616562872205144</v>
      </c>
      <c r="V1943" s="1876">
        <f t="shared" si="259"/>
        <v>1.1035113852475753</v>
      </c>
      <c r="W1943" s="1954">
        <f t="shared" si="258"/>
        <v>1.1403276630080534</v>
      </c>
    </row>
    <row r="1944" spans="1:23" ht="16" thickBot="1" x14ac:dyDescent="0.25">
      <c r="A1944" s="2050" t="s">
        <v>11</v>
      </c>
      <c r="B1944" s="2051">
        <f>IFERROR(SUM(M1938:M1944),"")</f>
        <v>73</v>
      </c>
      <c r="C1944" s="2034">
        <v>45032</v>
      </c>
      <c r="D1944" s="1640">
        <v>50</v>
      </c>
      <c r="E1944" s="2171" t="s">
        <v>281</v>
      </c>
      <c r="F1944" s="2057" t="s">
        <v>316</v>
      </c>
      <c r="G1944" s="2035">
        <v>2.5868055555555557E-2</v>
      </c>
      <c r="H1944" s="2036">
        <v>6.27</v>
      </c>
      <c r="I1944" s="2037">
        <f t="shared" si="260"/>
        <v>4.1256866914761653E-3</v>
      </c>
      <c r="J1944" s="969">
        <v>127</v>
      </c>
      <c r="K1944" s="2038">
        <v>40</v>
      </c>
      <c r="L1944" s="973">
        <v>202</v>
      </c>
      <c r="M1944" s="969">
        <v>12</v>
      </c>
      <c r="N1944" s="2039">
        <f>IFERROR((L1944/67)/(1/(I1944*24)/3.6),"")</f>
        <v>1.0746982789402271</v>
      </c>
      <c r="O1944" s="2407" t="s">
        <v>322</v>
      </c>
      <c r="P1944" s="2040">
        <f>IFERROR(VLOOKUP(F1944,[1]Trainingsarten!$A$9:$N$84,12,FALSE),"")</f>
        <v>209</v>
      </c>
      <c r="Q1944" s="2041" t="s">
        <v>14</v>
      </c>
      <c r="R1944" s="2042">
        <f>IFERROR(VLOOKUP(F1944,[1]Trainingsarten!$A$9:$N$84,14,FALSE),"")</f>
        <v>228.8</v>
      </c>
      <c r="S1944" s="4">
        <f>IFERROR(L1944/J1944,"")</f>
        <v>1.5905511811023623</v>
      </c>
      <c r="T1944" s="1640">
        <f>T1943+(K1944-T1943)/7</f>
        <v>31.729945374887382</v>
      </c>
      <c r="U1944" s="1640">
        <f>U1943+(K1944-U1943)/42</f>
        <v>26.93521613715264</v>
      </c>
      <c r="V1944" s="1640">
        <f t="shared" si="259"/>
        <v>-3.7350400651634708</v>
      </c>
      <c r="W1944" s="1934">
        <f t="shared" si="258"/>
        <v>1.1780096812039764</v>
      </c>
    </row>
    <row r="1945" spans="1:23" ht="16" thickBot="1" x14ac:dyDescent="0.25">
      <c r="A1945" s="2472">
        <f>WEEKNUM(C1945,1)</f>
        <v>16</v>
      </c>
      <c r="B1945" s="2473"/>
      <c r="C1945" s="1935">
        <v>45033</v>
      </c>
      <c r="D1945" s="1744">
        <v>51</v>
      </c>
      <c r="E1945" s="2176" t="s">
        <v>33</v>
      </c>
      <c r="F1945" s="2053" t="s">
        <v>316</v>
      </c>
      <c r="G1945" s="1937">
        <v>2.4039351851851853E-2</v>
      </c>
      <c r="H1945" s="1938">
        <v>5.92</v>
      </c>
      <c r="I1945" s="1939">
        <f t="shared" si="260"/>
        <v>4.060701326326327E-3</v>
      </c>
      <c r="J1945" s="1940">
        <v>128</v>
      </c>
      <c r="K1945" s="1941">
        <v>38</v>
      </c>
      <c r="L1945" s="1942">
        <v>201</v>
      </c>
      <c r="M1945" s="1940">
        <v>19</v>
      </c>
      <c r="N1945" s="1753">
        <f>IFERROR((L1945/67)/(1/(I1945*24)/3.6),"")</f>
        <v>1.052533783783784</v>
      </c>
      <c r="O1945" s="2401" t="s">
        <v>333</v>
      </c>
      <c r="P1945" s="1754">
        <f>IFERROR(VLOOKUP(F1945,[1]Trainingsarten!$A$9:$N$84,12,FALSE),"")</f>
        <v>209</v>
      </c>
      <c r="Q1945" s="1755" t="s">
        <v>14</v>
      </c>
      <c r="R1945" s="1943">
        <f>IFERROR(VLOOKUP(F1945,[1]Trainingsarten!$A$9:$N$84,14,FALSE),"")</f>
        <v>228.8</v>
      </c>
      <c r="S1945" s="1756">
        <f>IFERROR(L1945/J1945,"")</f>
        <v>1.5703125</v>
      </c>
      <c r="T1945" s="1744">
        <f>T1944+(K1945-T1944)/7</f>
        <v>32.625667464189185</v>
      </c>
      <c r="U1945" s="1744">
        <f>U1944+(K1945-U1944)/42</f>
        <v>27.198663371982338</v>
      </c>
      <c r="V1945" s="1744">
        <f t="shared" si="259"/>
        <v>-4.7947292377347424</v>
      </c>
      <c r="W1945" s="1927">
        <f t="shared" si="258"/>
        <v>1.1995320144223436</v>
      </c>
    </row>
    <row r="1946" spans="1:23" ht="15" x14ac:dyDescent="0.2">
      <c r="A1946" s="2043" t="s">
        <v>19</v>
      </c>
      <c r="B1946" s="2044">
        <f>SUM(H1945:H1951)</f>
        <v>37.01</v>
      </c>
      <c r="C1946" s="1944">
        <v>45034</v>
      </c>
      <c r="D1946" s="1876">
        <v>52</v>
      </c>
      <c r="E1946" s="2189" t="s">
        <v>33</v>
      </c>
      <c r="F1946" s="2054" t="s">
        <v>335</v>
      </c>
      <c r="G1946" s="1945">
        <v>3.2361111111111111E-2</v>
      </c>
      <c r="H1946" s="1946">
        <v>8.61</v>
      </c>
      <c r="I1946" s="1947">
        <f t="shared" si="260"/>
        <v>3.7585494902568077E-3</v>
      </c>
      <c r="J1946" s="1948">
        <v>143</v>
      </c>
      <c r="K1946" s="1949">
        <v>63</v>
      </c>
      <c r="L1946" s="1950">
        <v>221</v>
      </c>
      <c r="M1946" s="1948">
        <v>16</v>
      </c>
      <c r="N1946" s="1816">
        <f>IFERROR((L1946/67)/(1/(I1946*24)/3.6),"")</f>
        <v>1.0711529460710387</v>
      </c>
      <c r="O1946" s="2402" t="s">
        <v>280</v>
      </c>
      <c r="P1946" s="1951" t="str">
        <f>IFERROR(VLOOKUP(F1946,[1]Trainingsarten!$A$9:$N$84,12,FALSE),"")</f>
        <v/>
      </c>
      <c r="Q1946" s="1952" t="s">
        <v>14</v>
      </c>
      <c r="R1946" s="1953" t="str">
        <f>IFERROR(VLOOKUP(F1946,[1]Trainingsarten!$A$9:$N$84,14,FALSE),"")</f>
        <v/>
      </c>
      <c r="S1946" s="1877">
        <f>IFERROR(L1946/J1946,"")</f>
        <v>1.5454545454545454</v>
      </c>
      <c r="T1946" s="1876">
        <f>T1945+(K1946-T1945)/7</f>
        <v>36.964857826447876</v>
      </c>
      <c r="U1946" s="1876">
        <f>U1945+(K1946-U1945)/42</f>
        <v>28.051076148839901</v>
      </c>
      <c r="V1946" s="1876">
        <f t="shared" si="259"/>
        <v>-5.4270040922068468</v>
      </c>
      <c r="W1946" s="1954">
        <f t="shared" si="258"/>
        <v>1.3177696866355917</v>
      </c>
    </row>
    <row r="1947" spans="1:23" ht="15" x14ac:dyDescent="0.2">
      <c r="A1947" s="2046" t="s">
        <v>9</v>
      </c>
      <c r="B1947" s="2047">
        <f>SUM(K1945:K1951)</f>
        <v>246</v>
      </c>
      <c r="C1947" s="1944">
        <v>45035</v>
      </c>
      <c r="D1947" s="1876"/>
      <c r="E1947" s="2189"/>
      <c r="F1947" s="2054"/>
      <c r="G1947" s="1945"/>
      <c r="H1947" s="1946" t="str">
        <f>IFERROR(VLOOKUP(F1947,[1]Trainingsarten!$A$9:$K$84,10,FALSE),"")</f>
        <v/>
      </c>
      <c r="I1947" s="1947" t="str">
        <f t="shared" si="260"/>
        <v/>
      </c>
      <c r="J1947" s="1948"/>
      <c r="K1947" s="1949" t="str">
        <f>IFERROR(VLOOKUP(F1947,[1]Trainingsarten!$A$9:$K$84,11,FALSE),"0")</f>
        <v>0</v>
      </c>
      <c r="L1947" s="1950"/>
      <c r="M1947" s="1948"/>
      <c r="N1947" s="1816" t="str">
        <f>IFERROR((L1947/67)/(1/(I1947*24)/3.6),"")</f>
        <v/>
      </c>
      <c r="O1947" s="2402"/>
      <c r="P1947" s="1951" t="str">
        <f>IFERROR(VLOOKUP(F1947,[1]Trainingsarten!$A$9:$N$84,12,FALSE),"")</f>
        <v/>
      </c>
      <c r="Q1947" s="1952" t="s">
        <v>14</v>
      </c>
      <c r="R1947" s="1953" t="str">
        <f>IFERROR(VLOOKUP(F1947,[1]Trainingsarten!$A$9:$N$84,14,FALSE),"")</f>
        <v/>
      </c>
      <c r="S1947" s="1877" t="str">
        <f>IFERROR(L1947/J1947,"")</f>
        <v/>
      </c>
      <c r="T1947" s="1876">
        <f>T1946+(K1947-T1946)/7</f>
        <v>31.684163851241038</v>
      </c>
      <c r="U1947" s="1876">
        <f>U1946+(K1947-U1946)/42</f>
        <v>27.38319338339133</v>
      </c>
      <c r="V1947" s="1876">
        <f t="shared" si="259"/>
        <v>-8.9137816776079752</v>
      </c>
      <c r="W1947" s="1954">
        <f t="shared" si="258"/>
        <v>1.1570660663141783</v>
      </c>
    </row>
    <row r="1948" spans="1:23" ht="15" x14ac:dyDescent="0.2">
      <c r="A1948" s="2046" t="s">
        <v>20</v>
      </c>
      <c r="B1948" s="2048">
        <f>AVERAGE(W1945:W1951)</f>
        <v>1.2015959003147587</v>
      </c>
      <c r="C1948" s="1944">
        <v>45036</v>
      </c>
      <c r="D1948" s="1876">
        <v>53</v>
      </c>
      <c r="E1948" s="2189" t="s">
        <v>33</v>
      </c>
      <c r="F1948" s="2054" t="s">
        <v>331</v>
      </c>
      <c r="G1948" s="1945">
        <v>2.7615740740740743E-2</v>
      </c>
      <c r="H1948" s="1946">
        <v>7.03</v>
      </c>
      <c r="I1948" s="1947">
        <f t="shared" si="260"/>
        <v>3.9282703756387972E-3</v>
      </c>
      <c r="J1948" s="1948">
        <v>134</v>
      </c>
      <c r="K1948" s="1949">
        <v>48</v>
      </c>
      <c r="L1948" s="1950">
        <v>211</v>
      </c>
      <c r="M1948" s="1948">
        <v>21</v>
      </c>
      <c r="N1948" s="1816">
        <f>IFERROR((L1948/67)/(1/(I1948*24)/3.6),"")</f>
        <v>1.0688647799409781</v>
      </c>
      <c r="O1948" s="2402" t="s">
        <v>327</v>
      </c>
      <c r="P1948" s="1951">
        <f>IFERROR(VLOOKUP(F1948,[1]Trainingsarten!$A$9:$N$84,12,FALSE),"")</f>
        <v>274</v>
      </c>
      <c r="Q1948" s="1952" t="s">
        <v>14</v>
      </c>
      <c r="R1948" s="1953">
        <f>IFERROR(VLOOKUP(F1948,[1]Trainingsarten!$A$9:$N$84,14,FALSE),"")</f>
        <v>299</v>
      </c>
      <c r="S1948" s="1877">
        <f>IFERROR(L1948/J1948,"")</f>
        <v>1.5746268656716418</v>
      </c>
      <c r="T1948" s="1876">
        <f>T1947+(K1948-T1947)/7</f>
        <v>34.01499758677803</v>
      </c>
      <c r="U1948" s="1876">
        <f>U1947+(K1948-U1947)/42</f>
        <v>27.874069731405822</v>
      </c>
      <c r="V1948" s="1876">
        <f t="shared" si="259"/>
        <v>-4.3009704678497087</v>
      </c>
      <c r="W1948" s="1954">
        <f t="shared" si="258"/>
        <v>1.2203096969529785</v>
      </c>
    </row>
    <row r="1949" spans="1:23" ht="15" x14ac:dyDescent="0.2">
      <c r="A1949" s="2046" t="s">
        <v>329</v>
      </c>
      <c r="B1949" s="2049">
        <f>IFERROR(AVERAGE(N1945:N1951),"")</f>
        <v>1.0631503007231042</v>
      </c>
      <c r="C1949" s="1944">
        <v>45037</v>
      </c>
      <c r="D1949" s="1876">
        <v>54</v>
      </c>
      <c r="E1949" s="2189" t="s">
        <v>33</v>
      </c>
      <c r="F1949" s="2055" t="s">
        <v>316</v>
      </c>
      <c r="G1949" s="1945">
        <v>2.5416666666666667E-2</v>
      </c>
      <c r="H1949" s="1946">
        <v>6.21</v>
      </c>
      <c r="I1949" s="1947">
        <f t="shared" si="260"/>
        <v>4.0928609769189479E-3</v>
      </c>
      <c r="J1949" s="1948">
        <v>132</v>
      </c>
      <c r="K1949" s="1949">
        <v>39</v>
      </c>
      <c r="L1949" s="1950">
        <v>200</v>
      </c>
      <c r="M1949" s="1948">
        <v>20</v>
      </c>
      <c r="N1949" s="1816">
        <f>IFERROR((L1949/67)/(1/(I1949*24)/3.6),"")</f>
        <v>1.0555916071814837</v>
      </c>
      <c r="O1949" s="2402" t="s">
        <v>333</v>
      </c>
      <c r="P1949" s="1951">
        <f>IFERROR(VLOOKUP(F1949,[1]Trainingsarten!$A$9:$N$84,12,FALSE),"")</f>
        <v>209</v>
      </c>
      <c r="Q1949" s="1952" t="s">
        <v>14</v>
      </c>
      <c r="R1949" s="1953">
        <f>IFERROR(VLOOKUP(F1949,[1]Trainingsarten!$A$9:$N$84,14,FALSE),"")</f>
        <v>228.8</v>
      </c>
      <c r="S1949" s="1877">
        <f>IFERROR(L1949/J1949,"")</f>
        <v>1.5151515151515151</v>
      </c>
      <c r="T1949" s="1876">
        <f>T1948+(K1949-T1948)/7</f>
        <v>34.72714078866688</v>
      </c>
      <c r="U1949" s="1876">
        <f>U1948+(K1949-U1948)/42</f>
        <v>28.138972833039016</v>
      </c>
      <c r="V1949" s="1876">
        <f t="shared" si="259"/>
        <v>-6.1409278553722082</v>
      </c>
      <c r="W1949" s="1954">
        <f t="shared" si="258"/>
        <v>1.2341296533714425</v>
      </c>
    </row>
    <row r="1950" spans="1:23" ht="15" x14ac:dyDescent="0.2">
      <c r="A1950" s="2046" t="s">
        <v>330</v>
      </c>
      <c r="B1950" s="2048">
        <f>IFERROR(AVERAGE(S1945:S1951),"")</f>
        <v>1.5513453057279813</v>
      </c>
      <c r="C1950" s="1944">
        <v>45038</v>
      </c>
      <c r="D1950" s="1876"/>
      <c r="E1950" s="2189"/>
      <c r="F1950" s="2055"/>
      <c r="G1950" s="1945"/>
      <c r="H1950" s="1946" t="str">
        <f>IFERROR(VLOOKUP(F1950,[1]Trainingsarten!$A$9:$K$84,10,FALSE),"")</f>
        <v/>
      </c>
      <c r="I1950" s="1947" t="str">
        <f t="shared" si="260"/>
        <v/>
      </c>
      <c r="J1950" s="1948"/>
      <c r="K1950" s="1949" t="str">
        <f>IFERROR(VLOOKUP(F1950,[1]Trainingsarten!$A$9:$K$84,11,FALSE),"0")</f>
        <v>0</v>
      </c>
      <c r="L1950" s="1950"/>
      <c r="M1950" s="1948"/>
      <c r="N1950" s="1816" t="str">
        <f>IFERROR((L1950/67)/(1/(I1950*24)/3.6),"")</f>
        <v/>
      </c>
      <c r="O1950" s="2402"/>
      <c r="P1950" s="1951" t="str">
        <f>IFERROR(VLOOKUP(F1950,[1]Trainingsarten!$A$9:$N$84,12,FALSE),"")</f>
        <v/>
      </c>
      <c r="Q1950" s="1952" t="s">
        <v>14</v>
      </c>
      <c r="R1950" s="1953" t="str">
        <f>IFERROR(VLOOKUP(F1950,[1]Trainingsarten!$A$9:$N$84,14,FALSE),"")</f>
        <v/>
      </c>
      <c r="S1950" s="1877" t="str">
        <f>IFERROR(L1950/J1950,"")</f>
        <v/>
      </c>
      <c r="T1950" s="1876">
        <f>T1949+(K1950-T1949)/7</f>
        <v>29.766120676000185</v>
      </c>
      <c r="U1950" s="1876">
        <f>U1949+(K1950-U1949)/42</f>
        <v>27.468997289395229</v>
      </c>
      <c r="V1950" s="1876">
        <f t="shared" si="259"/>
        <v>-6.5881679556278634</v>
      </c>
      <c r="W1950" s="1954">
        <f t="shared" si="258"/>
        <v>1.0836260371066326</v>
      </c>
    </row>
    <row r="1951" spans="1:23" ht="16" thickBot="1" x14ac:dyDescent="0.25">
      <c r="A1951" s="2050" t="s">
        <v>11</v>
      </c>
      <c r="B1951" s="2051">
        <f>IFERROR(SUM(M1945:M1951),"")</f>
        <v>105</v>
      </c>
      <c r="C1951" s="2034">
        <v>45039</v>
      </c>
      <c r="D1951" s="1640">
        <v>55</v>
      </c>
      <c r="E1951" s="2171" t="s">
        <v>281</v>
      </c>
      <c r="F1951" s="2057" t="s">
        <v>276</v>
      </c>
      <c r="G1951" s="2035">
        <v>3.8831018518518515E-2</v>
      </c>
      <c r="H1951" s="2036">
        <v>9.24</v>
      </c>
      <c r="I1951" s="2037">
        <f t="shared" si="260"/>
        <v>4.2024911816578477E-3</v>
      </c>
      <c r="J1951" s="969">
        <v>127</v>
      </c>
      <c r="K1951" s="2038">
        <v>58</v>
      </c>
      <c r="L1951" s="973">
        <v>197</v>
      </c>
      <c r="M1951" s="969">
        <v>29</v>
      </c>
      <c r="N1951" s="2039">
        <f>IFERROR((L1951/67)/(1/(I1951*24)/3.6),"")</f>
        <v>1.0676083866382371</v>
      </c>
      <c r="O1951" s="2407" t="s">
        <v>322</v>
      </c>
      <c r="P1951" s="2040">
        <f>IFERROR(VLOOKUP(F1951,[1]Trainingsarten!$A$9:$N$84,12,FALSE),"")</f>
        <v>209</v>
      </c>
      <c r="Q1951" s="2041" t="s">
        <v>14</v>
      </c>
      <c r="R1951" s="2042">
        <f>IFERROR(VLOOKUP(F1951,[1]Trainingsarten!$A$9:$N$84,14,FALSE),"")</f>
        <v>228.8</v>
      </c>
      <c r="S1951" s="4">
        <f>IFERROR(L1951/J1951,"")</f>
        <v>1.5511811023622046</v>
      </c>
      <c r="T1951" s="1640">
        <f>T1950+(K1951-T1950)/7</f>
        <v>33.799532008000156</v>
      </c>
      <c r="U1951" s="1640">
        <f>U1950+(K1951-U1950)/42</f>
        <v>28.195925925362008</v>
      </c>
      <c r="V1951" s="1640">
        <f t="shared" si="259"/>
        <v>-2.2971233866049552</v>
      </c>
      <c r="W1951" s="1934">
        <f t="shared" si="258"/>
        <v>1.1987381474001444</v>
      </c>
    </row>
    <row r="1952" spans="1:23" ht="16" thickBot="1" x14ac:dyDescent="0.25">
      <c r="A1952" s="2472">
        <f>WEEKNUM(C1952,1)</f>
        <v>17</v>
      </c>
      <c r="B1952" s="2473"/>
      <c r="C1952" s="1935">
        <v>45040</v>
      </c>
      <c r="D1952" s="1744">
        <v>56</v>
      </c>
      <c r="E1952" s="2176" t="s">
        <v>33</v>
      </c>
      <c r="F1952" s="2053" t="s">
        <v>336</v>
      </c>
      <c r="G1952" s="1937">
        <v>2.4398148148148145E-2</v>
      </c>
      <c r="H1952" s="1938">
        <v>5.92</v>
      </c>
      <c r="I1952" s="1939">
        <f t="shared" si="260"/>
        <v>4.1213088088088079E-3</v>
      </c>
      <c r="J1952" s="1940">
        <v>120</v>
      </c>
      <c r="K1952" s="1941">
        <v>37</v>
      </c>
      <c r="L1952" s="1942">
        <v>200</v>
      </c>
      <c r="M1952" s="1940">
        <v>13</v>
      </c>
      <c r="N1952" s="1753">
        <f>IFERROR((L1952/67)/(1/(I1952*24)/3.6),"")</f>
        <v>1.0629286002420328</v>
      </c>
      <c r="O1952" s="2401" t="s">
        <v>333</v>
      </c>
      <c r="P1952" s="1754">
        <f>IFERROR(VLOOKUP(F1952,[1]Trainingsarten!$A$9:$N$84,12,FALSE),"")</f>
        <v>209</v>
      </c>
      <c r="Q1952" s="1755" t="s">
        <v>14</v>
      </c>
      <c r="R1952" s="1943">
        <f>IFERROR(VLOOKUP(F1952,[1]Trainingsarten!$A$9:$N$84,14,FALSE),"")</f>
        <v>228.8</v>
      </c>
      <c r="S1952" s="1756">
        <f>IFERROR(L1952/J1952,"")</f>
        <v>1.6666666666666667</v>
      </c>
      <c r="T1952" s="1744">
        <f>T1951+(K1952-T1951)/7</f>
        <v>34.256741721142994</v>
      </c>
      <c r="U1952" s="1744">
        <f>U1951+(K1952-U1951)/42</f>
        <v>28.405546736662913</v>
      </c>
      <c r="V1952" s="1744">
        <f t="shared" si="259"/>
        <v>-5.603606082638148</v>
      </c>
      <c r="W1952" s="1927">
        <f t="shared" si="258"/>
        <v>1.2059877614299874</v>
      </c>
    </row>
    <row r="1953" spans="1:23" ht="15" x14ac:dyDescent="0.2">
      <c r="A1953" s="2043" t="s">
        <v>19</v>
      </c>
      <c r="B1953" s="2044">
        <f>SUM(H1952:H1958)</f>
        <v>28.36</v>
      </c>
      <c r="C1953" s="1944">
        <v>45041</v>
      </c>
      <c r="D1953" s="1876">
        <v>57</v>
      </c>
      <c r="E1953" s="2189" t="s">
        <v>33</v>
      </c>
      <c r="F1953" s="2054" t="s">
        <v>335</v>
      </c>
      <c r="G1953" s="1945">
        <v>2.0856481481481479E-2</v>
      </c>
      <c r="H1953" s="1946">
        <v>5.51</v>
      </c>
      <c r="I1953" s="1947">
        <f t="shared" si="260"/>
        <v>3.7852053505411033E-3</v>
      </c>
      <c r="J1953" s="1948">
        <v>143</v>
      </c>
      <c r="K1953" s="1949">
        <v>40</v>
      </c>
      <c r="L1953" s="1950">
        <v>217</v>
      </c>
      <c r="M1953" s="1948">
        <v>25</v>
      </c>
      <c r="N1953" s="1816">
        <f>IFERROR((L1953/67)/(1/(I1953*24)/3.6),"")</f>
        <v>1.0592247474063439</v>
      </c>
      <c r="O1953" s="2402" t="s">
        <v>304</v>
      </c>
      <c r="P1953" s="1951" t="str">
        <f>IFERROR(VLOOKUP(F1953,[1]Trainingsarten!$A$9:$N$84,12,FALSE),"")</f>
        <v/>
      </c>
      <c r="Q1953" s="1952" t="s">
        <v>14</v>
      </c>
      <c r="R1953" s="1953" t="str">
        <f>IFERROR(VLOOKUP(F1953,[1]Trainingsarten!$A$9:$N$84,14,FALSE),"")</f>
        <v/>
      </c>
      <c r="S1953" s="1877">
        <f>IFERROR(L1953/J1953,"")</f>
        <v>1.5174825174825175</v>
      </c>
      <c r="T1953" s="1876">
        <f>T1952+(K1953-T1952)/7</f>
        <v>35.077207189551139</v>
      </c>
      <c r="U1953" s="1876">
        <f>U1952+(K1953-U1952)/42</f>
        <v>28.68160514769475</v>
      </c>
      <c r="V1953" s="1876">
        <f t="shared" si="259"/>
        <v>-5.851194984480081</v>
      </c>
      <c r="W1953" s="1954">
        <f t="shared" si="258"/>
        <v>1.2229861965159377</v>
      </c>
    </row>
    <row r="1954" spans="1:23" ht="15" x14ac:dyDescent="0.2">
      <c r="A1954" s="2046" t="s">
        <v>9</v>
      </c>
      <c r="B1954" s="2047">
        <f>SUM(K1952:K1958)</f>
        <v>196</v>
      </c>
      <c r="C1954" s="1944">
        <v>45042</v>
      </c>
      <c r="D1954" s="1876"/>
      <c r="E1954" s="2189"/>
      <c r="F1954" s="2054"/>
      <c r="G1954" s="1945"/>
      <c r="H1954" s="1946" t="str">
        <f>IFERROR(VLOOKUP(F1954,[1]Trainingsarten!$A$9:$K$84,10,FALSE),"")</f>
        <v/>
      </c>
      <c r="I1954" s="1947" t="str">
        <f t="shared" si="260"/>
        <v/>
      </c>
      <c r="J1954" s="1948"/>
      <c r="K1954" s="1949" t="str">
        <f>IFERROR(VLOOKUP(F1954,[1]Trainingsarten!$A$9:$K$84,11,FALSE),"0")</f>
        <v>0</v>
      </c>
      <c r="L1954" s="1950"/>
      <c r="M1954" s="1948"/>
      <c r="N1954" s="1816" t="str">
        <f>IFERROR((L1954/67)/(1/(I1954*24)/3.6),"")</f>
        <v/>
      </c>
      <c r="O1954" s="2402"/>
      <c r="P1954" s="1951" t="str">
        <f>IFERROR(VLOOKUP(F1954,[1]Trainingsarten!$A$9:$N$84,12,FALSE),"")</f>
        <v/>
      </c>
      <c r="Q1954" s="1952" t="s">
        <v>14</v>
      </c>
      <c r="R1954" s="1953" t="str">
        <f>IFERROR(VLOOKUP(F1954,[1]Trainingsarten!$A$9:$N$84,14,FALSE),"")</f>
        <v/>
      </c>
      <c r="S1954" s="1877" t="str">
        <f>IFERROR(L1954/J1954,"")</f>
        <v/>
      </c>
      <c r="T1954" s="1876">
        <f>T1953+(K1954-T1953)/7</f>
        <v>30.066177591043832</v>
      </c>
      <c r="U1954" s="1876">
        <f>U1953+(K1954-U1953)/42</f>
        <v>27.998709787035352</v>
      </c>
      <c r="V1954" s="1876">
        <f t="shared" si="259"/>
        <v>-6.3956020418563888</v>
      </c>
      <c r="W1954" s="1954">
        <f t="shared" si="258"/>
        <v>1.0738415384042379</v>
      </c>
    </row>
    <row r="1955" spans="1:23" ht="15" x14ac:dyDescent="0.2">
      <c r="A1955" s="2046" t="s">
        <v>20</v>
      </c>
      <c r="B1955" s="2048">
        <f>AVERAGE(W1952:W1958)</f>
        <v>1.116628623947729</v>
      </c>
      <c r="C1955" s="1944">
        <v>45043</v>
      </c>
      <c r="D1955" s="1876">
        <v>58</v>
      </c>
      <c r="E1955" s="2189" t="s">
        <v>33</v>
      </c>
      <c r="F1955" s="2054" t="s">
        <v>331</v>
      </c>
      <c r="G1955" s="1945">
        <v>2.6921296296296294E-2</v>
      </c>
      <c r="H1955" s="1946">
        <v>6.63</v>
      </c>
      <c r="I1955" s="1947">
        <f t="shared" si="260"/>
        <v>4.0605273448410702E-3</v>
      </c>
      <c r="J1955" s="1948">
        <v>129</v>
      </c>
      <c r="K1955" s="1949">
        <v>45</v>
      </c>
      <c r="L1955" s="1950">
        <v>206</v>
      </c>
      <c r="M1955" s="1948">
        <v>22</v>
      </c>
      <c r="N1955" s="1816">
        <f>IFERROR((L1955/67)/(1/(I1955*24)/3.6),"")</f>
        <v>1.0786699984241688</v>
      </c>
      <c r="O1955" s="2402" t="s">
        <v>327</v>
      </c>
      <c r="P1955" s="1951">
        <f>IFERROR(VLOOKUP(F1955,[1]Trainingsarten!$A$9:$N$84,12,FALSE),"")</f>
        <v>274</v>
      </c>
      <c r="Q1955" s="1952" t="s">
        <v>14</v>
      </c>
      <c r="R1955" s="1953">
        <f>IFERROR(VLOOKUP(F1955,[1]Trainingsarten!$A$9:$N$84,14,FALSE),"")</f>
        <v>299</v>
      </c>
      <c r="S1955" s="1877">
        <f>IFERROR(L1955/J1955,"")</f>
        <v>1.5968992248062015</v>
      </c>
      <c r="T1955" s="1876">
        <f>T1954+(K1955-T1954)/7</f>
        <v>32.199580792323282</v>
      </c>
      <c r="U1955" s="1876">
        <f>U1954+(K1955-U1954)/42</f>
        <v>28.403502411153557</v>
      </c>
      <c r="V1955" s="1876">
        <f t="shared" si="259"/>
        <v>-2.06746780400848</v>
      </c>
      <c r="W1955" s="1954">
        <f t="shared" si="258"/>
        <v>1.1336482496496303</v>
      </c>
    </row>
    <row r="1956" spans="1:23" ht="15" x14ac:dyDescent="0.2">
      <c r="A1956" s="2046" t="s">
        <v>329</v>
      </c>
      <c r="B1956" s="2049">
        <f>IFERROR(AVERAGE(N1952:N1958),"")</f>
        <v>1.0643952070911635</v>
      </c>
      <c r="C1956" s="1944">
        <v>45044</v>
      </c>
      <c r="D1956" s="1876">
        <v>59</v>
      </c>
      <c r="E1956" s="2189" t="s">
        <v>33</v>
      </c>
      <c r="F1956" s="2055" t="s">
        <v>336</v>
      </c>
      <c r="G1956" s="1945">
        <v>2.207175925925926E-2</v>
      </c>
      <c r="H1956" s="1946">
        <v>5.3</v>
      </c>
      <c r="I1956" s="1947">
        <f t="shared" si="260"/>
        <v>4.1644828791055208E-3</v>
      </c>
      <c r="J1956" s="1948">
        <v>123</v>
      </c>
      <c r="K1956" s="1949">
        <v>33</v>
      </c>
      <c r="L1956" s="1950">
        <v>197</v>
      </c>
      <c r="M1956" s="1948">
        <v>16</v>
      </c>
      <c r="N1956" s="1816">
        <f>IFERROR((L1956/67)/(1/(I1956*24)/3.6),"")</f>
        <v>1.057952689383272</v>
      </c>
      <c r="O1956" s="2402" t="s">
        <v>333</v>
      </c>
      <c r="P1956" s="1951">
        <f>IFERROR(VLOOKUP(F1956,[1]Trainingsarten!$A$9:$N$84,12,FALSE),"")</f>
        <v>209</v>
      </c>
      <c r="Q1956" s="1952" t="s">
        <v>14</v>
      </c>
      <c r="R1956" s="1953">
        <f>IFERROR(VLOOKUP(F1956,[1]Trainingsarten!$A$9:$N$84,14,FALSE),"")</f>
        <v>228.8</v>
      </c>
      <c r="S1956" s="1877">
        <f>IFERROR(L1956/J1956,"")</f>
        <v>1.6016260162601625</v>
      </c>
      <c r="T1956" s="1876">
        <f>T1955+(K1956-T1955)/7</f>
        <v>32.313926393419955</v>
      </c>
      <c r="U1956" s="1876">
        <f>U1955+(K1956-U1955)/42</f>
        <v>28.512942829935614</v>
      </c>
      <c r="V1956" s="1876">
        <f t="shared" si="259"/>
        <v>-3.7960783811697247</v>
      </c>
      <c r="W1956" s="1954">
        <f t="shared" si="258"/>
        <v>1.1333073049020288</v>
      </c>
    </row>
    <row r="1957" spans="1:23" ht="15" x14ac:dyDescent="0.2">
      <c r="A1957" s="2046" t="s">
        <v>330</v>
      </c>
      <c r="B1957" s="2048">
        <f>IFERROR(AVERAGE(S1952:S1958),"")</f>
        <v>1.6013833698915945</v>
      </c>
      <c r="C1957" s="1944">
        <v>45045</v>
      </c>
      <c r="D1957" s="1876"/>
      <c r="E1957" s="2189"/>
      <c r="F1957" s="2055"/>
      <c r="G1957" s="1945"/>
      <c r="H1957" s="1946" t="str">
        <f>IFERROR(VLOOKUP(F1957,[1]Trainingsarten!$A$9:$K$84,10,FALSE),"")</f>
        <v/>
      </c>
      <c r="I1957" s="1947" t="str">
        <f t="shared" si="260"/>
        <v/>
      </c>
      <c r="J1957" s="1948"/>
      <c r="K1957" s="1949" t="str">
        <f>IFERROR(VLOOKUP(F1957,[1]Trainingsarten!$A$9:$K$84,11,FALSE),"0")</f>
        <v>0</v>
      </c>
      <c r="L1957" s="1950"/>
      <c r="M1957" s="1948"/>
      <c r="N1957" s="1816" t="str">
        <f>IFERROR((L1957/67)/(1/(I1957*24)/3.6),"")</f>
        <v/>
      </c>
      <c r="O1957" s="2402"/>
      <c r="P1957" s="1951" t="str">
        <f>IFERROR(VLOOKUP(F1957,[1]Trainingsarten!$A$9:$N$84,12,FALSE),"")</f>
        <v/>
      </c>
      <c r="Q1957" s="1952" t="s">
        <v>14</v>
      </c>
      <c r="R1957" s="1953" t="str">
        <f>IFERROR(VLOOKUP(F1957,[1]Trainingsarten!$A$9:$N$84,14,FALSE),"")</f>
        <v/>
      </c>
      <c r="S1957" s="1877" t="str">
        <f>IFERROR(L1957/J1957,"")</f>
        <v/>
      </c>
      <c r="T1957" s="1876">
        <f>T1956+(K1957-T1956)/7</f>
        <v>27.697651194359963</v>
      </c>
      <c r="U1957" s="1876">
        <f>U1956+(K1957-U1956)/42</f>
        <v>27.834063238746673</v>
      </c>
      <c r="V1957" s="1876">
        <f t="shared" si="259"/>
        <v>-3.8009835634843405</v>
      </c>
      <c r="W1957" s="1954">
        <f t="shared" si="258"/>
        <v>0.99509909698714716</v>
      </c>
    </row>
    <row r="1958" spans="1:23" ht="16" thickBot="1" x14ac:dyDescent="0.25">
      <c r="A1958" s="2050" t="s">
        <v>11</v>
      </c>
      <c r="B1958" s="2051">
        <f>IFERROR(SUM(M1952:M1958),"")</f>
        <v>105</v>
      </c>
      <c r="C1958" s="2034">
        <v>45046</v>
      </c>
      <c r="D1958" s="1640">
        <v>60</v>
      </c>
      <c r="E1958" s="2171" t="s">
        <v>33</v>
      </c>
      <c r="F1958" s="2058" t="s">
        <v>0</v>
      </c>
      <c r="G1958" s="2035">
        <v>1.5381944444444443E-2</v>
      </c>
      <c r="H1958" s="2036">
        <v>5</v>
      </c>
      <c r="I1958" s="2037">
        <f t="shared" si="260"/>
        <v>3.0763888888888885E-3</v>
      </c>
      <c r="J1958" s="969">
        <v>165</v>
      </c>
      <c r="K1958" s="2038">
        <v>41</v>
      </c>
      <c r="L1958" s="973">
        <v>268</v>
      </c>
      <c r="M1958" s="969">
        <v>29</v>
      </c>
      <c r="N1958" s="2039">
        <f>IFERROR((L1958/67)/(1/(I1958*24)/3.6),"")</f>
        <v>1.0631999999999997</v>
      </c>
      <c r="O1958" s="2407" t="s">
        <v>304</v>
      </c>
      <c r="P1958" s="2040" t="str">
        <f>IFERROR(VLOOKUP(F1958,[1]Trainingsarten!$A$9:$N$84,12,FALSE),"")</f>
        <v/>
      </c>
      <c r="Q1958" s="2041" t="s">
        <v>14</v>
      </c>
      <c r="R1958" s="2042" t="str">
        <f>IFERROR(VLOOKUP(F1958,[1]Trainingsarten!$A$9:$N$84,14,FALSE),"")</f>
        <v/>
      </c>
      <c r="S1958" s="4">
        <f>IFERROR(L1958/J1958,"")</f>
        <v>1.6242424242424243</v>
      </c>
      <c r="T1958" s="1640">
        <f>T1957+(K1958-T1957)/7</f>
        <v>29.597986738022826</v>
      </c>
      <c r="U1958" s="1640">
        <f>U1957+(K1958-U1957)/42</f>
        <v>28.147537923538419</v>
      </c>
      <c r="V1958" s="1640">
        <f t="shared" si="259"/>
        <v>0.1364120443867094</v>
      </c>
      <c r="W1958" s="1934">
        <f t="shared" si="258"/>
        <v>1.0515302197451333</v>
      </c>
    </row>
    <row r="1959" spans="1:23" ht="16" thickBot="1" x14ac:dyDescent="0.25">
      <c r="A1959" s="2472">
        <f>WEEKNUM(C1959,1)</f>
        <v>18</v>
      </c>
      <c r="B1959" s="2473"/>
      <c r="C1959" s="1935">
        <v>45047</v>
      </c>
      <c r="D1959" s="1744"/>
      <c r="E1959" s="2176"/>
      <c r="F1959" s="1988"/>
      <c r="G1959" s="1937"/>
      <c r="H1959" s="1938" t="str">
        <f>IFERROR(VLOOKUP(F1959,[1]Trainingsarten!$A$9:$K$84,10,FALSE),"")</f>
        <v/>
      </c>
      <c r="I1959" s="1939" t="str">
        <f t="shared" si="260"/>
        <v/>
      </c>
      <c r="J1959" s="1940"/>
      <c r="K1959" s="1941" t="str">
        <f>IFERROR(VLOOKUP(F1959,[1]Trainingsarten!$A$9:$K$84,11,FALSE),"0")</f>
        <v>0</v>
      </c>
      <c r="L1959" s="1942"/>
      <c r="M1959" s="1940"/>
      <c r="N1959" s="1753" t="str">
        <f>IFERROR((L1959/67)/(1/(I1959*24)/3.6),"")</f>
        <v/>
      </c>
      <c r="O1959" s="2401"/>
      <c r="P1959" s="1754" t="str">
        <f>IFERROR(VLOOKUP(F1959,[1]Trainingsarten!$A$9:$N$84,12,FALSE),"")</f>
        <v/>
      </c>
      <c r="Q1959" s="1755" t="s">
        <v>14</v>
      </c>
      <c r="R1959" s="1943" t="str">
        <f>IFERROR(VLOOKUP(F1959,[1]Trainingsarten!$A$9:$N$84,14,FALSE),"")</f>
        <v/>
      </c>
      <c r="S1959" s="1756" t="str">
        <f>IFERROR(L1959/J1959,"")</f>
        <v/>
      </c>
      <c r="T1959" s="1744">
        <f>T1958+(K1959-T1958)/7</f>
        <v>25.369702918305279</v>
      </c>
      <c r="U1959" s="1744">
        <f>U1958+(K1959-U1958)/42</f>
        <v>27.477358449168456</v>
      </c>
      <c r="V1959" s="1744">
        <f t="shared" si="259"/>
        <v>-1.4504488144844068</v>
      </c>
      <c r="W1959" s="1927">
        <f t="shared" si="258"/>
        <v>0.92329482709328781</v>
      </c>
    </row>
    <row r="1960" spans="1:23" ht="15" x14ac:dyDescent="0.2">
      <c r="A1960" s="2043" t="s">
        <v>19</v>
      </c>
      <c r="B1960" s="2044">
        <f>SUM(H1959:H1965)</f>
        <v>15.870000000000001</v>
      </c>
      <c r="C1960" s="1944">
        <v>45048</v>
      </c>
      <c r="D1960" s="1876"/>
      <c r="E1960" s="2189"/>
      <c r="F1960" s="1986"/>
      <c r="G1960" s="1945"/>
      <c r="H1960" s="1946" t="str">
        <f>IFERROR(VLOOKUP(F1960,[1]Trainingsarten!$A$9:$K$84,10,FALSE),"")</f>
        <v/>
      </c>
      <c r="I1960" s="1947" t="str">
        <f t="shared" si="260"/>
        <v/>
      </c>
      <c r="J1960" s="1948"/>
      <c r="K1960" s="1949" t="str">
        <f>IFERROR(VLOOKUP(F1960,[1]Trainingsarten!$A$9:$K$84,11,FALSE),"0")</f>
        <v>0</v>
      </c>
      <c r="L1960" s="1950"/>
      <c r="M1960" s="1948"/>
      <c r="N1960" s="1816" t="str">
        <f>IFERROR((L1960/67)/(1/(I1960*24)/3.6),"")</f>
        <v/>
      </c>
      <c r="O1960" s="2402"/>
      <c r="P1960" s="1951" t="str">
        <f>IFERROR(VLOOKUP(F1960,[1]Trainingsarten!$A$9:$N$84,12,FALSE),"")</f>
        <v/>
      </c>
      <c r="Q1960" s="1952" t="s">
        <v>14</v>
      </c>
      <c r="R1960" s="1953" t="str">
        <f>IFERROR(VLOOKUP(F1960,[1]Trainingsarten!$A$9:$N$84,14,FALSE),"")</f>
        <v/>
      </c>
      <c r="S1960" s="1877" t="str">
        <f>IFERROR(L1960/J1960,"")</f>
        <v/>
      </c>
      <c r="T1960" s="1876">
        <f>T1959+(K1960-T1959)/7</f>
        <v>21.745459644261668</v>
      </c>
      <c r="U1960" s="1876">
        <f>U1959+(K1960-U1959)/42</f>
        <v>26.823135628950158</v>
      </c>
      <c r="V1960" s="1876">
        <f t="shared" si="259"/>
        <v>2.1076555308631768</v>
      </c>
      <c r="W1960" s="1954">
        <f t="shared" si="258"/>
        <v>0.81069789695996008</v>
      </c>
    </row>
    <row r="1961" spans="1:23" ht="15" x14ac:dyDescent="0.2">
      <c r="A1961" s="2046" t="s">
        <v>9</v>
      </c>
      <c r="B1961" s="2047">
        <f>SUM(K1959:K1965)</f>
        <v>91</v>
      </c>
      <c r="C1961" s="1944">
        <v>45049</v>
      </c>
      <c r="D1961" s="1876">
        <v>61</v>
      </c>
      <c r="E1961" s="2189" t="s">
        <v>33</v>
      </c>
      <c r="F1961" s="1986" t="s">
        <v>336</v>
      </c>
      <c r="G1961" s="1945">
        <v>1.923611111111111E-2</v>
      </c>
      <c r="H1961" s="1946">
        <v>4.6900000000000004</v>
      </c>
      <c r="I1961" s="1947">
        <f t="shared" si="260"/>
        <v>4.1015162283818997E-3</v>
      </c>
      <c r="J1961" s="1948">
        <v>124</v>
      </c>
      <c r="K1961" s="1949">
        <v>26</v>
      </c>
      <c r="L1961" s="1950">
        <v>200</v>
      </c>
      <c r="M1961" s="1948">
        <v>10</v>
      </c>
      <c r="N1961" s="1816">
        <f>IFERROR((L1961/67)/(1/(I1961*24)/3.6),"")</f>
        <v>1.0578238869617795</v>
      </c>
      <c r="O1961" s="2402" t="s">
        <v>333</v>
      </c>
      <c r="P1961" s="1951">
        <f>IFERROR(VLOOKUP(F1961,[1]Trainingsarten!$A$9:$N$84,12,FALSE),"")</f>
        <v>209</v>
      </c>
      <c r="Q1961" s="1952" t="s">
        <v>14</v>
      </c>
      <c r="R1961" s="1953">
        <f>IFERROR(VLOOKUP(F1961,[1]Trainingsarten!$A$9:$N$84,14,FALSE),"")</f>
        <v>228.8</v>
      </c>
      <c r="S1961" s="1877">
        <f>IFERROR(L1961/J1961,"")</f>
        <v>1.6129032258064515</v>
      </c>
      <c r="T1961" s="1876">
        <f>T1960+(K1961-T1960)/7</f>
        <v>22.353251123652857</v>
      </c>
      <c r="U1961" s="1876">
        <f>U1960+(K1961-U1960)/42</f>
        <v>26.803537161594203</v>
      </c>
      <c r="V1961" s="1876">
        <f t="shared" si="259"/>
        <v>5.07767598468849</v>
      </c>
      <c r="W1961" s="1954">
        <f t="shared" si="258"/>
        <v>0.83396646453371848</v>
      </c>
    </row>
    <row r="1962" spans="1:23" ht="15" x14ac:dyDescent="0.2">
      <c r="A1962" s="2046" t="s">
        <v>20</v>
      </c>
      <c r="B1962" s="2048">
        <f>AVERAGE(W1959:W1965)</f>
        <v>0.84262841462039473</v>
      </c>
      <c r="C1962" s="1944">
        <v>45050</v>
      </c>
      <c r="D1962" s="1876">
        <v>62</v>
      </c>
      <c r="E1962" s="2189" t="s">
        <v>33</v>
      </c>
      <c r="F1962" s="1986" t="s">
        <v>336</v>
      </c>
      <c r="G1962" s="1945">
        <v>2.1828703703703701E-2</v>
      </c>
      <c r="H1962" s="1946">
        <f>1.59+3.86</f>
        <v>5.45</v>
      </c>
      <c r="I1962" s="1947">
        <f t="shared" si="260"/>
        <v>4.0052667346245317E-3</v>
      </c>
      <c r="J1962" s="1948">
        <v>124</v>
      </c>
      <c r="K1962" s="1949">
        <v>31</v>
      </c>
      <c r="L1962" s="1950">
        <v>208</v>
      </c>
      <c r="M1962" s="1948">
        <v>10</v>
      </c>
      <c r="N1962" s="1816">
        <f>IFERROR((L1962/67)/(1/(I1962*24)/3.6),"")</f>
        <v>1.0743201424072297</v>
      </c>
      <c r="O1962" s="2402" t="s">
        <v>327</v>
      </c>
      <c r="P1962" s="1951">
        <f>IFERROR(VLOOKUP(F1962,[1]Trainingsarten!$A$9:$N$84,12,FALSE),"")</f>
        <v>209</v>
      </c>
      <c r="Q1962" s="1952" t="s">
        <v>14</v>
      </c>
      <c r="R1962" s="1953">
        <f>IFERROR(VLOOKUP(F1962,[1]Trainingsarten!$A$9:$N$84,14,FALSE),"")</f>
        <v>228.8</v>
      </c>
      <c r="S1962" s="1877">
        <f>IFERROR(L1962/J1962,"")</f>
        <v>1.6774193548387097</v>
      </c>
      <c r="T1962" s="1876">
        <f>T1961+(K1962-T1961)/7</f>
        <v>23.588500963131022</v>
      </c>
      <c r="U1962" s="1876">
        <f>U1961+(K1962-U1961)/42</f>
        <v>26.903452943461009</v>
      </c>
      <c r="V1962" s="1876">
        <f t="shared" si="259"/>
        <v>4.4502860379413463</v>
      </c>
      <c r="W1962" s="1954">
        <f t="shared" si="258"/>
        <v>0.87678340072939598</v>
      </c>
    </row>
    <row r="1963" spans="1:23" ht="15" x14ac:dyDescent="0.2">
      <c r="A1963" s="2046" t="s">
        <v>329</v>
      </c>
      <c r="B1963" s="2049">
        <f>IFERROR(AVERAGE(N1959:N1965),"")</f>
        <v>1.0641447338482599</v>
      </c>
      <c r="C1963" s="1944">
        <v>45051</v>
      </c>
      <c r="D1963" s="1876">
        <v>63</v>
      </c>
      <c r="E1963" s="2189" t="s">
        <v>33</v>
      </c>
      <c r="F1963" s="1986" t="s">
        <v>336</v>
      </c>
      <c r="G1963" s="1945">
        <v>2.2870370370370371E-2</v>
      </c>
      <c r="H1963" s="1946">
        <v>5.73</v>
      </c>
      <c r="I1963" s="1947">
        <f t="shared" si="260"/>
        <v>3.9913386335724901E-3</v>
      </c>
      <c r="J1963" s="1948">
        <v>127</v>
      </c>
      <c r="K1963" s="1949">
        <v>34</v>
      </c>
      <c r="L1963" s="1950">
        <v>206</v>
      </c>
      <c r="M1963" s="1948">
        <v>19</v>
      </c>
      <c r="N1963" s="1816">
        <f>IFERROR((L1963/67)/(1/(I1963*24)/3.6),"")</f>
        <v>1.0602901721757703</v>
      </c>
      <c r="O1963" s="2402" t="s">
        <v>326</v>
      </c>
      <c r="P1963" s="1951">
        <f>IFERROR(VLOOKUP(F1963,[1]Trainingsarten!$A$9:$N$84,12,FALSE),"")</f>
        <v>209</v>
      </c>
      <c r="Q1963" s="1952" t="s">
        <v>14</v>
      </c>
      <c r="R1963" s="1953">
        <f>IFERROR(VLOOKUP(F1963,[1]Trainingsarten!$A$9:$N$84,14,FALSE),"")</f>
        <v>228.8</v>
      </c>
      <c r="S1963" s="1877">
        <f>IFERROR(L1963/J1963,"")</f>
        <v>1.6220472440944882</v>
      </c>
      <c r="T1963" s="1876">
        <f>T1962+(K1963-T1962)/7</f>
        <v>25.075857968398019</v>
      </c>
      <c r="U1963" s="1876">
        <f>U1962+(K1963-U1962)/42</f>
        <v>27.07241834956908</v>
      </c>
      <c r="V1963" s="1876">
        <f t="shared" si="259"/>
        <v>3.3149519803299867</v>
      </c>
      <c r="W1963" s="1954">
        <f t="shared" si="258"/>
        <v>0.92625112557767331</v>
      </c>
    </row>
    <row r="1964" spans="1:23" ht="15" x14ac:dyDescent="0.2">
      <c r="A1964" s="2046" t="s">
        <v>330</v>
      </c>
      <c r="B1964" s="2048">
        <f>IFERROR(AVERAGE(S1959:S1965),"")</f>
        <v>1.6374566082465496</v>
      </c>
      <c r="C1964" s="1944">
        <v>45052</v>
      </c>
      <c r="D1964" s="1876"/>
      <c r="E1964" s="2189"/>
      <c r="F1964" s="1986"/>
      <c r="G1964" s="1945"/>
      <c r="H1964" s="1946" t="str">
        <f>IFERROR(VLOOKUP(F1964,[1]Trainingsarten!$A$9:$K$84,10,FALSE),"")</f>
        <v/>
      </c>
      <c r="I1964" s="1947" t="str">
        <f t="shared" si="260"/>
        <v/>
      </c>
      <c r="J1964" s="1948"/>
      <c r="K1964" s="1949" t="str">
        <f>IFERROR(VLOOKUP(F1964,[1]Trainingsarten!$A$9:$K$84,11,FALSE),"0")</f>
        <v>0</v>
      </c>
      <c r="L1964" s="1950"/>
      <c r="M1964" s="1948"/>
      <c r="N1964" s="1816" t="str">
        <f>IFERROR((L1964/67)/(1/(I1964*24)/3.6),"")</f>
        <v/>
      </c>
      <c r="O1964" s="2402"/>
      <c r="P1964" s="1951" t="str">
        <f>IFERROR(VLOOKUP(F1964,[1]Trainingsarten!$A$9:$N$84,12,FALSE),"")</f>
        <v/>
      </c>
      <c r="Q1964" s="1952" t="s">
        <v>14</v>
      </c>
      <c r="R1964" s="1953" t="str">
        <f>IFERROR(VLOOKUP(F1964,[1]Trainingsarten!$A$9:$N$84,14,FALSE),"")</f>
        <v/>
      </c>
      <c r="S1964" s="1877" t="str">
        <f>IFERROR(L1964/J1964,"")</f>
        <v/>
      </c>
      <c r="T1964" s="1876">
        <f>T1963+(K1964-T1963)/7</f>
        <v>21.493592544341158</v>
      </c>
      <c r="U1964" s="1876">
        <f>U1963+(K1964-U1963)/42</f>
        <v>26.427836960293625</v>
      </c>
      <c r="V1964" s="1876">
        <f t="shared" si="259"/>
        <v>1.9965603811710615</v>
      </c>
      <c r="W1964" s="1954">
        <f t="shared" si="258"/>
        <v>0.8132936712389327</v>
      </c>
    </row>
    <row r="1965" spans="1:23" ht="16" thickBot="1" x14ac:dyDescent="0.25">
      <c r="A1965" s="2050" t="s">
        <v>11</v>
      </c>
      <c r="B1965" s="2051">
        <f>IFERROR(SUM(M1959:M1965),"")</f>
        <v>39</v>
      </c>
      <c r="C1965" s="2034">
        <v>45053</v>
      </c>
      <c r="D1965" s="1640"/>
      <c r="E1965" s="2171"/>
      <c r="F1965" s="1989"/>
      <c r="G1965" s="2035"/>
      <c r="H1965" s="2036" t="str">
        <f>IFERROR(VLOOKUP(F1965,[1]Trainingsarten!$A$9:$K$84,10,FALSE),"")</f>
        <v/>
      </c>
      <c r="I1965" s="2037" t="str">
        <f t="shared" si="260"/>
        <v/>
      </c>
      <c r="J1965" s="969"/>
      <c r="K1965" s="2038" t="str">
        <f>IFERROR(VLOOKUP(F1965,[1]Trainingsarten!$A$9:$K$84,11,FALSE),"0")</f>
        <v>0</v>
      </c>
      <c r="L1965" s="973"/>
      <c r="M1965" s="969"/>
      <c r="N1965" s="2039" t="str">
        <f>IFERROR((L1965/67)/(1/(I1965*24)/3.6),"")</f>
        <v/>
      </c>
      <c r="O1965" s="2407"/>
      <c r="P1965" s="2040" t="str">
        <f>IFERROR(VLOOKUP(F1965,[1]Trainingsarten!$A$9:$N$84,12,FALSE),"")</f>
        <v/>
      </c>
      <c r="Q1965" s="2041" t="s">
        <v>14</v>
      </c>
      <c r="R1965" s="2042" t="str">
        <f>IFERROR(VLOOKUP(F1965,[1]Trainingsarten!$A$9:$N$84,14,FALSE),"")</f>
        <v/>
      </c>
      <c r="S1965" s="4" t="str">
        <f>IFERROR(L1965/J1965,"")</f>
        <v/>
      </c>
      <c r="T1965" s="1640">
        <f>T1964+(K1965-T1964)/7</f>
        <v>18.423079323720994</v>
      </c>
      <c r="U1965" s="1640">
        <f>U1964+(K1965-U1964)/42</f>
        <v>25.7986027469533</v>
      </c>
      <c r="V1965" s="1640">
        <f t="shared" si="259"/>
        <v>4.9342444159524668</v>
      </c>
      <c r="W1965" s="1934">
        <f t="shared" si="258"/>
        <v>0.71411151620979463</v>
      </c>
    </row>
    <row r="1966" spans="1:23" ht="16" thickBot="1" x14ac:dyDescent="0.25">
      <c r="A1966" s="2472">
        <f>WEEKNUM(C1966,1)</f>
        <v>19</v>
      </c>
      <c r="B1966" s="2473"/>
      <c r="C1966" s="1935">
        <v>45054</v>
      </c>
      <c r="D1966" s="1744">
        <v>64</v>
      </c>
      <c r="E1966" s="2176" t="s">
        <v>33</v>
      </c>
      <c r="F1966" s="1988" t="s">
        <v>315</v>
      </c>
      <c r="G1966" s="1937">
        <v>2.3483796296296298E-2</v>
      </c>
      <c r="H1966" s="1938">
        <v>5.68</v>
      </c>
      <c r="I1966" s="1939">
        <f t="shared" si="260"/>
        <v>4.1344711789254047E-3</v>
      </c>
      <c r="J1966" s="1940">
        <v>123</v>
      </c>
      <c r="K1966" s="1941">
        <v>32</v>
      </c>
      <c r="L1966" s="1942">
        <v>201</v>
      </c>
      <c r="M1966" s="1940">
        <v>23</v>
      </c>
      <c r="N1966" s="1753">
        <f>IFERROR((L1966/67)/(1/(I1966*24)/3.6),"")</f>
        <v>1.0716549295774649</v>
      </c>
      <c r="O1966" s="2401" t="s">
        <v>327</v>
      </c>
      <c r="P1966" s="1754">
        <f>IFERROR(VLOOKUP(F1966,[1]Trainingsarten!$A$9:$N$84,12,FALSE),"")</f>
        <v>209</v>
      </c>
      <c r="Q1966" s="1755" t="s">
        <v>14</v>
      </c>
      <c r="R1966" s="1943">
        <f>IFERROR(VLOOKUP(F1966,[1]Trainingsarten!$A$9:$N$84,14,FALSE),"")</f>
        <v>228.8</v>
      </c>
      <c r="S1966" s="1756">
        <f>IFERROR(L1966/J1966,"")</f>
        <v>1.6341463414634145</v>
      </c>
      <c r="T1966" s="1744">
        <f>T1965+(K1966-T1965)/7</f>
        <v>20.362639420332282</v>
      </c>
      <c r="U1966" s="1744">
        <f>U1965+(K1966-U1965)/42</f>
        <v>25.946255062502029</v>
      </c>
      <c r="V1966" s="1744">
        <f t="shared" si="259"/>
        <v>7.3755234232323055</v>
      </c>
      <c r="W1966" s="1927">
        <f t="shared" si="258"/>
        <v>0.78480071098047277</v>
      </c>
    </row>
    <row r="1967" spans="1:23" ht="15" x14ac:dyDescent="0.2">
      <c r="A1967" s="2043" t="s">
        <v>19</v>
      </c>
      <c r="B1967" s="2044">
        <f>SUM(H1966:H1972)</f>
        <v>19.330000000000002</v>
      </c>
      <c r="C1967" s="1944">
        <v>45055</v>
      </c>
      <c r="D1967" s="1876">
        <v>65</v>
      </c>
      <c r="E1967" s="2189" t="s">
        <v>33</v>
      </c>
      <c r="F1967" s="1986" t="s">
        <v>315</v>
      </c>
      <c r="G1967" s="1945">
        <v>2.7118055555555552E-2</v>
      </c>
      <c r="H1967" s="1946">
        <v>6.71</v>
      </c>
      <c r="I1967" s="1947">
        <f t="shared" si="260"/>
        <v>4.0414389799635691E-3</v>
      </c>
      <c r="J1967" s="1948">
        <v>128</v>
      </c>
      <c r="K1967" s="1949">
        <v>38</v>
      </c>
      <c r="L1967" s="1950">
        <v>202</v>
      </c>
      <c r="M1967" s="1948">
        <v>16</v>
      </c>
      <c r="N1967" s="1816">
        <f>IFERROR((L1967/67)/(1/(I1967*24)/3.6),"")</f>
        <v>1.0527526302911667</v>
      </c>
      <c r="O1967" s="2402" t="s">
        <v>333</v>
      </c>
      <c r="P1967" s="1951">
        <f>IFERROR(VLOOKUP(F1967,[1]Trainingsarten!$A$9:$N$84,12,FALSE),"")</f>
        <v>209</v>
      </c>
      <c r="Q1967" s="1952" t="s">
        <v>14</v>
      </c>
      <c r="R1967" s="1953">
        <f>IFERROR(VLOOKUP(F1967,[1]Trainingsarten!$A$9:$N$84,14,FALSE),"")</f>
        <v>228.8</v>
      </c>
      <c r="S1967" s="1877">
        <f>IFERROR(L1967/J1967,"")</f>
        <v>1.578125</v>
      </c>
      <c r="T1967" s="1876">
        <f>T1966+(K1967-T1966)/7</f>
        <v>22.882262360284813</v>
      </c>
      <c r="U1967" s="1876">
        <f>U1966+(K1967-U1966)/42</f>
        <v>26.233248989585313</v>
      </c>
      <c r="V1967" s="1876">
        <f t="shared" si="259"/>
        <v>5.5836156421697467</v>
      </c>
      <c r="W1967" s="1954">
        <f t="shared" si="258"/>
        <v>0.87226185248228871</v>
      </c>
    </row>
    <row r="1968" spans="1:23" ht="15" x14ac:dyDescent="0.2">
      <c r="A1968" s="2046" t="s">
        <v>9</v>
      </c>
      <c r="B1968" s="2047">
        <f>SUM(K1966:K1972)</f>
        <v>110</v>
      </c>
      <c r="C1968" s="1944">
        <v>45056</v>
      </c>
      <c r="D1968" s="1876"/>
      <c r="E1968" s="2189"/>
      <c r="F1968" s="1986"/>
      <c r="G1968" s="1945"/>
      <c r="H1968" s="1946" t="str">
        <f>IFERROR(VLOOKUP(F1968,[1]Trainingsarten!$A$9:$K$84,10,FALSE),"")</f>
        <v/>
      </c>
      <c r="I1968" s="1947" t="str">
        <f t="shared" si="260"/>
        <v/>
      </c>
      <c r="J1968" s="1948"/>
      <c r="K1968" s="1949" t="str">
        <f>IFERROR(VLOOKUP(F1968,[1]Trainingsarten!$A$9:$K$84,11,FALSE),"0")</f>
        <v>0</v>
      </c>
      <c r="L1968" s="1950"/>
      <c r="M1968" s="1948"/>
      <c r="N1968" s="1816" t="str">
        <f>IFERROR((L1968/67)/(1/(I1968*24)/3.6),"")</f>
        <v/>
      </c>
      <c r="O1968" s="2402"/>
      <c r="P1968" s="1951" t="str">
        <f>IFERROR(VLOOKUP(F1968,[1]Trainingsarten!$A$9:$N$84,12,FALSE),"")</f>
        <v/>
      </c>
      <c r="Q1968" s="1952" t="s">
        <v>14</v>
      </c>
      <c r="R1968" s="1953" t="str">
        <f>IFERROR(VLOOKUP(F1968,[1]Trainingsarten!$A$9:$N$84,14,FALSE),"")</f>
        <v/>
      </c>
      <c r="S1968" s="1877" t="str">
        <f>IFERROR(L1968/J1968,"")</f>
        <v/>
      </c>
      <c r="T1968" s="1876">
        <f>T1967+(K1968-T1967)/7</f>
        <v>19.613367737386984</v>
      </c>
      <c r="U1968" s="1876">
        <f>U1967+(K1968-U1967)/42</f>
        <v>25.608647823166613</v>
      </c>
      <c r="V1968" s="1876">
        <f t="shared" si="259"/>
        <v>3.3509866293005004</v>
      </c>
      <c r="W1968" s="1954">
        <f t="shared" si="258"/>
        <v>0.76588845583810727</v>
      </c>
    </row>
    <row r="1969" spans="1:23" ht="15" x14ac:dyDescent="0.2">
      <c r="A1969" s="2046" t="s">
        <v>20</v>
      </c>
      <c r="B1969" s="2048">
        <f>AVERAGE(W1966:W1972)</f>
        <v>0.75855611533195066</v>
      </c>
      <c r="C1969" s="1944">
        <v>45057</v>
      </c>
      <c r="D1969" s="1876">
        <v>66</v>
      </c>
      <c r="E1969" s="2189" t="s">
        <v>281</v>
      </c>
      <c r="F1969" s="1986" t="s">
        <v>315</v>
      </c>
      <c r="G1969" s="1945">
        <v>2.7719907407407405E-2</v>
      </c>
      <c r="H1969" s="1946">
        <v>6.94</v>
      </c>
      <c r="I1969" s="1947">
        <f t="shared" si="260"/>
        <v>3.994222969367061E-3</v>
      </c>
      <c r="J1969" s="1948">
        <v>134</v>
      </c>
      <c r="K1969" s="1949">
        <v>40</v>
      </c>
      <c r="L1969" s="1950">
        <v>205</v>
      </c>
      <c r="M1969" s="1948">
        <v>16</v>
      </c>
      <c r="N1969" s="1816">
        <f>IFERROR((L1969/67)/(1/(I1969*24)/3.6),"")</f>
        <v>1.0559056303496923</v>
      </c>
      <c r="O1969" s="2402" t="s">
        <v>333</v>
      </c>
      <c r="P1969" s="1951">
        <f>IFERROR(VLOOKUP(F1969,[1]Trainingsarten!$A$9:$N$84,12,FALSE),"")</f>
        <v>209</v>
      </c>
      <c r="Q1969" s="1952" t="s">
        <v>14</v>
      </c>
      <c r="R1969" s="1953">
        <f>IFERROR(VLOOKUP(F1969,[1]Trainingsarten!$A$9:$N$84,14,FALSE),"")</f>
        <v>228.8</v>
      </c>
      <c r="S1969" s="1877">
        <f>IFERROR(L1969/J1969,"")</f>
        <v>1.5298507462686568</v>
      </c>
      <c r="T1969" s="1876">
        <f>T1968+(K1969-T1968)/7</f>
        <v>22.52574377490313</v>
      </c>
      <c r="U1969" s="1876">
        <f>U1968+(K1969-U1968)/42</f>
        <v>25.95129906547217</v>
      </c>
      <c r="V1969" s="1876">
        <f t="shared" si="259"/>
        <v>5.9952800857796298</v>
      </c>
      <c r="W1969" s="1954">
        <f t="shared" ref="W1969:W2032" si="261">T1969/U1969</f>
        <v>0.86800062370955866</v>
      </c>
    </row>
    <row r="1970" spans="1:23" ht="15" x14ac:dyDescent="0.2">
      <c r="A1970" s="2046" t="s">
        <v>329</v>
      </c>
      <c r="B1970" s="2049">
        <f>IFERROR(AVERAGE(N1966:N1972),"")</f>
        <v>1.0601043967394412</v>
      </c>
      <c r="C1970" s="1944">
        <v>45058</v>
      </c>
      <c r="D1970" s="1876"/>
      <c r="E1970" s="2189"/>
      <c r="F1970" s="1986"/>
      <c r="G1970" s="1945"/>
      <c r="H1970" s="1946" t="str">
        <f>IFERROR(VLOOKUP(F1970,[1]Trainingsarten!$A$9:$K$84,10,FALSE),"")</f>
        <v/>
      </c>
      <c r="I1970" s="1947" t="str">
        <f t="shared" si="260"/>
        <v/>
      </c>
      <c r="J1970" s="1948"/>
      <c r="K1970" s="1949" t="str">
        <f>IFERROR(VLOOKUP(F1970,[1]Trainingsarten!$A$9:$K$84,11,FALSE),"0")</f>
        <v>0</v>
      </c>
      <c r="L1970" s="1950"/>
      <c r="M1970" s="1948"/>
      <c r="N1970" s="1816" t="str">
        <f>IFERROR((L1970/67)/(1/(I1970*24)/3.6),"")</f>
        <v/>
      </c>
      <c r="O1970" s="2402"/>
      <c r="P1970" s="1951" t="str">
        <f>IFERROR(VLOOKUP(F1970,[1]Trainingsarten!$A$9:$N$84,12,FALSE),"")</f>
        <v/>
      </c>
      <c r="Q1970" s="1952" t="s">
        <v>14</v>
      </c>
      <c r="R1970" s="1953" t="str">
        <f>IFERROR(VLOOKUP(F1970,[1]Trainingsarten!$A$9:$N$84,14,FALSE),"")</f>
        <v/>
      </c>
      <c r="S1970" s="1877" t="str">
        <f>IFERROR(L1970/J1970,"")</f>
        <v/>
      </c>
      <c r="T1970" s="1876">
        <f>T1969+(K1970-T1969)/7</f>
        <v>19.307780378488399</v>
      </c>
      <c r="U1970" s="1876">
        <f>U1969+(K1970-U1969)/42</f>
        <v>25.333410992484737</v>
      </c>
      <c r="V1970" s="1876">
        <f t="shared" si="259"/>
        <v>3.4255552905690401</v>
      </c>
      <c r="W1970" s="1954">
        <f t="shared" si="261"/>
        <v>0.76214688911083206</v>
      </c>
    </row>
    <row r="1971" spans="1:23" ht="15" x14ac:dyDescent="0.2">
      <c r="A1971" s="2046" t="s">
        <v>330</v>
      </c>
      <c r="B1971" s="2048">
        <f>IFERROR(AVERAGE(S1966:S1972),"")</f>
        <v>1.5807073625773569</v>
      </c>
      <c r="C1971" s="1944">
        <v>45059</v>
      </c>
      <c r="D1971" s="1876"/>
      <c r="E1971" s="2189"/>
      <c r="F1971" s="1986"/>
      <c r="G1971" s="1945"/>
      <c r="H1971" s="1946" t="str">
        <f>IFERROR(VLOOKUP(F1971,[1]Trainingsarten!$A$9:$K$84,10,FALSE),"")</f>
        <v/>
      </c>
      <c r="I1971" s="1947" t="str">
        <f t="shared" si="260"/>
        <v/>
      </c>
      <c r="J1971" s="1948"/>
      <c r="K1971" s="1949" t="str">
        <f>IFERROR(VLOOKUP(F1971,[1]Trainingsarten!$A$9:$K$84,11,FALSE),"0")</f>
        <v>0</v>
      </c>
      <c r="L1971" s="1950"/>
      <c r="M1971" s="1948"/>
      <c r="N1971" s="1816" t="str">
        <f>IFERROR((L1971/67)/(1/(I1971*24)/3.6),"")</f>
        <v/>
      </c>
      <c r="O1971" s="2402"/>
      <c r="P1971" s="1951" t="str">
        <f>IFERROR(VLOOKUP(F1971,[1]Trainingsarten!$A$9:$N$84,12,FALSE),"")</f>
        <v/>
      </c>
      <c r="Q1971" s="1952" t="s">
        <v>14</v>
      </c>
      <c r="R1971" s="1953" t="str">
        <f>IFERROR(VLOOKUP(F1971,[1]Trainingsarten!$A$9:$N$84,14,FALSE),"")</f>
        <v/>
      </c>
      <c r="S1971" s="1877" t="str">
        <f>IFERROR(L1971/J1971,"")</f>
        <v/>
      </c>
      <c r="T1971" s="1876">
        <f>T1970+(K1971-T1970)/7</f>
        <v>16.549526038704343</v>
      </c>
      <c r="U1971" s="1876">
        <f>U1970+(K1971-U1970)/42</f>
        <v>24.730234540282719</v>
      </c>
      <c r="V1971" s="1876">
        <f t="shared" si="259"/>
        <v>6.0256306139963378</v>
      </c>
      <c r="W1971" s="1954">
        <f t="shared" si="261"/>
        <v>0.66920214653634036</v>
      </c>
    </row>
    <row r="1972" spans="1:23" ht="16" thickBot="1" x14ac:dyDescent="0.25">
      <c r="A1972" s="2050" t="s">
        <v>11</v>
      </c>
      <c r="B1972" s="2051">
        <f>IFERROR(SUM(M1966:M1972),"")</f>
        <v>55</v>
      </c>
      <c r="C1972" s="2034">
        <v>45060</v>
      </c>
      <c r="D1972" s="1640"/>
      <c r="E1972" s="2171"/>
      <c r="F1972" s="1989"/>
      <c r="G1972" s="2035"/>
      <c r="H1972" s="2036" t="str">
        <f>IFERROR(VLOOKUP(F1972,[1]Trainingsarten!$A$9:$K$84,10,FALSE),"")</f>
        <v/>
      </c>
      <c r="I1972" s="2037" t="str">
        <f t="shared" si="260"/>
        <v/>
      </c>
      <c r="J1972" s="969"/>
      <c r="K1972" s="2038" t="str">
        <f>IFERROR(VLOOKUP(F1972,[1]Trainingsarten!$A$9:$K$84,11,FALSE),"0")</f>
        <v>0</v>
      </c>
      <c r="L1972" s="973"/>
      <c r="M1972" s="969"/>
      <c r="N1972" s="2039" t="str">
        <f>IFERROR((L1972/67)/(1/(I1972*24)/3.6),"")</f>
        <v/>
      </c>
      <c r="O1972" s="2407"/>
      <c r="P1972" s="2040" t="str">
        <f>IFERROR(VLOOKUP(F1972,[1]Trainingsarten!$A$9:$N$84,12,FALSE),"")</f>
        <v/>
      </c>
      <c r="Q1972" s="2041" t="s">
        <v>14</v>
      </c>
      <c r="R1972" s="2042" t="str">
        <f>IFERROR(VLOOKUP(F1972,[1]Trainingsarten!$A$9:$N$84,14,FALSE),"")</f>
        <v/>
      </c>
      <c r="S1972" s="4" t="str">
        <f>IFERROR(L1972/J1972,"")</f>
        <v/>
      </c>
      <c r="T1972" s="1640">
        <f>T1971+(K1972-T1971)/7</f>
        <v>14.185308033175151</v>
      </c>
      <c r="U1972" s="1640">
        <f>U1971+(K1972-U1971)/42</f>
        <v>24.141419432180751</v>
      </c>
      <c r="V1972" s="1640">
        <f t="shared" si="259"/>
        <v>8.1807085015783763</v>
      </c>
      <c r="W1972" s="1934">
        <f t="shared" si="261"/>
        <v>0.58759212866605492</v>
      </c>
    </row>
    <row r="1973" spans="1:23" ht="16" thickBot="1" x14ac:dyDescent="0.25">
      <c r="A1973" s="2472">
        <f>WEEKNUM(C1973,1)</f>
        <v>20</v>
      </c>
      <c r="B1973" s="2473"/>
      <c r="C1973" s="1935">
        <v>45061</v>
      </c>
      <c r="D1973" s="1744"/>
      <c r="E1973" s="2176"/>
      <c r="F1973" s="1988"/>
      <c r="G1973" s="1937"/>
      <c r="H1973" s="1938" t="str">
        <f>IFERROR(VLOOKUP(F1973,[1]Trainingsarten!$A$9:$K$84,10,FALSE),"")</f>
        <v/>
      </c>
      <c r="I1973" s="1939" t="str">
        <f t="shared" si="260"/>
        <v/>
      </c>
      <c r="J1973" s="1940"/>
      <c r="K1973" s="1941" t="str">
        <f>IFERROR(VLOOKUP(F1973,[1]Trainingsarten!$A$9:$K$84,11,FALSE),"0")</f>
        <v>0</v>
      </c>
      <c r="L1973" s="1942"/>
      <c r="M1973" s="1940"/>
      <c r="N1973" s="1753" t="str">
        <f>IFERROR((L1973/67)/(1/(I1973*24)/3.6),"")</f>
        <v/>
      </c>
      <c r="O1973" s="2401"/>
      <c r="P1973" s="1754" t="str">
        <f>IFERROR(VLOOKUP(F1973,[1]Trainingsarten!$A$9:$N$84,12,FALSE),"")</f>
        <v/>
      </c>
      <c r="Q1973" s="1755" t="s">
        <v>14</v>
      </c>
      <c r="R1973" s="1943" t="str">
        <f>IFERROR(VLOOKUP(F1973,[1]Trainingsarten!$A$9:$N$84,14,FALSE),"")</f>
        <v/>
      </c>
      <c r="S1973" s="1756" t="str">
        <f>IFERROR(L1973/J1973,"")</f>
        <v/>
      </c>
      <c r="T1973" s="1744">
        <f>T1972+(K1973-T1972)/7</f>
        <v>12.158835457007271</v>
      </c>
      <c r="U1973" s="1744">
        <f>U1972+(K1973-U1972)/42</f>
        <v>23.566623731414541</v>
      </c>
      <c r="V1973" s="1744">
        <f t="shared" si="259"/>
        <v>9.9561113990056</v>
      </c>
      <c r="W1973" s="1927">
        <f t="shared" si="261"/>
        <v>0.51593455199946281</v>
      </c>
    </row>
    <row r="1974" spans="1:23" ht="15" x14ac:dyDescent="0.2">
      <c r="A1974" s="2043" t="s">
        <v>19</v>
      </c>
      <c r="B1974" s="2044">
        <f>SUM(H1973:H1979)</f>
        <v>14.59</v>
      </c>
      <c r="C1974" s="1944">
        <v>45062</v>
      </c>
      <c r="D1974" s="1876">
        <v>67</v>
      </c>
      <c r="E1974" s="2189" t="s">
        <v>33</v>
      </c>
      <c r="F1974" s="1986" t="s">
        <v>292</v>
      </c>
      <c r="G1974" s="1945">
        <v>4.2314814814814812E-2</v>
      </c>
      <c r="H1974" s="1946">
        <v>7.69</v>
      </c>
      <c r="I1974" s="1947">
        <f t="shared" si="260"/>
        <v>5.5025766989356059E-3</v>
      </c>
      <c r="J1974" s="1948">
        <v>128</v>
      </c>
      <c r="K1974" s="1949">
        <v>55</v>
      </c>
      <c r="L1974" s="1950">
        <v>182</v>
      </c>
      <c r="M1974" s="1948">
        <v>370</v>
      </c>
      <c r="N1974" s="1816"/>
      <c r="O1974" s="2402" t="s">
        <v>293</v>
      </c>
      <c r="P1974" s="1951" t="str">
        <f>IFERROR(VLOOKUP(F1974,[1]Trainingsarten!$A$9:$N$84,12,FALSE),"")</f>
        <v/>
      </c>
      <c r="Q1974" s="1952" t="s">
        <v>14</v>
      </c>
      <c r="R1974" s="1953" t="str">
        <f>IFERROR(VLOOKUP(F1974,[1]Trainingsarten!$A$9:$N$84,14,FALSE),"")</f>
        <v/>
      </c>
      <c r="S1974" s="1877"/>
      <c r="T1974" s="1876">
        <f>T1973+(K1974-T1973)/7</f>
        <v>18.279001820291946</v>
      </c>
      <c r="U1974" s="1876">
        <f>U1973+(K1974-U1973)/42</f>
        <v>24.315037452095147</v>
      </c>
      <c r="V1974" s="1876">
        <f t="shared" si="259"/>
        <v>11.40778827440727</v>
      </c>
      <c r="W1974" s="1954">
        <f t="shared" si="261"/>
        <v>0.75175709090741716</v>
      </c>
    </row>
    <row r="1975" spans="1:23" ht="15" x14ac:dyDescent="0.2">
      <c r="A1975" s="2046" t="s">
        <v>9</v>
      </c>
      <c r="B1975" s="2047">
        <f>SUM(K1973:K1979)</f>
        <v>90</v>
      </c>
      <c r="C1975" s="1944">
        <v>45063</v>
      </c>
      <c r="D1975" s="1876"/>
      <c r="E1975" s="2189"/>
      <c r="F1975" s="1986"/>
      <c r="G1975" s="1945"/>
      <c r="H1975" s="1946" t="str">
        <f>IFERROR(VLOOKUP(F1975,[1]Trainingsarten!$A$9:$K$84,10,FALSE),"")</f>
        <v/>
      </c>
      <c r="I1975" s="1947" t="str">
        <f t="shared" si="260"/>
        <v/>
      </c>
      <c r="J1975" s="1948"/>
      <c r="K1975" s="1949" t="str">
        <f>IFERROR(VLOOKUP(F1975,[1]Trainingsarten!$A$9:$K$84,11,FALSE),"0")</f>
        <v>0</v>
      </c>
      <c r="L1975" s="1950"/>
      <c r="M1975" s="1948"/>
      <c r="N1975" s="1816" t="str">
        <f>IFERROR((L1975/67)/(1/(I1975*24)/3.6),"")</f>
        <v/>
      </c>
      <c r="O1975" s="2402"/>
      <c r="P1975" s="1951" t="str">
        <f>IFERROR(VLOOKUP(F1975,[1]Trainingsarten!$A$9:$N$84,12,FALSE),"")</f>
        <v/>
      </c>
      <c r="Q1975" s="1952" t="s">
        <v>14</v>
      </c>
      <c r="R1975" s="1953" t="str">
        <f>IFERROR(VLOOKUP(F1975,[1]Trainingsarten!$A$9:$N$84,14,FALSE),"")</f>
        <v/>
      </c>
      <c r="S1975" s="1877" t="str">
        <f>IFERROR(L1975/J1975,"")</f>
        <v/>
      </c>
      <c r="T1975" s="1876">
        <f>T1974+(K1975-T1974)/7</f>
        <v>15.667715845964524</v>
      </c>
      <c r="U1975" s="1876">
        <f>U1974+(K1975-U1974)/42</f>
        <v>23.736107988950025</v>
      </c>
      <c r="V1975" s="1876">
        <f t="shared" si="259"/>
        <v>6.0360356318032018</v>
      </c>
      <c r="W1975" s="1954">
        <f t="shared" si="261"/>
        <v>0.66007939689431749</v>
      </c>
    </row>
    <row r="1976" spans="1:23" ht="15" x14ac:dyDescent="0.2">
      <c r="A1976" s="2046" t="s">
        <v>20</v>
      </c>
      <c r="B1976" s="2048">
        <f>AVERAGE(W1973:W1979)</f>
        <v>0.58059549159700552</v>
      </c>
      <c r="C1976" s="1944">
        <v>45064</v>
      </c>
      <c r="D1976" s="1876"/>
      <c r="E1976" s="2189"/>
      <c r="F1976" s="1986"/>
      <c r="G1976" s="1945"/>
      <c r="H1976" s="1946" t="str">
        <f>IFERROR(VLOOKUP(F1976,[1]Trainingsarten!$A$9:$K$84,10,FALSE),"")</f>
        <v/>
      </c>
      <c r="I1976" s="1947" t="str">
        <f t="shared" si="260"/>
        <v/>
      </c>
      <c r="J1976" s="1948"/>
      <c r="K1976" s="1949" t="str">
        <f>IFERROR(VLOOKUP(F1976,[1]Trainingsarten!$A$9:$K$84,11,FALSE),"0")</f>
        <v>0</v>
      </c>
      <c r="L1976" s="1950"/>
      <c r="M1976" s="1948"/>
      <c r="N1976" s="1816" t="str">
        <f>IFERROR((L1976/67)/(1/(I1976*24)/3.6),"")</f>
        <v/>
      </c>
      <c r="O1976" s="2402"/>
      <c r="P1976" s="1951" t="str">
        <f>IFERROR(VLOOKUP(F1976,[1]Trainingsarten!$A$9:$N$84,12,FALSE),"")</f>
        <v/>
      </c>
      <c r="Q1976" s="1952" t="s">
        <v>14</v>
      </c>
      <c r="R1976" s="1953" t="str">
        <f>IFERROR(VLOOKUP(F1976,[1]Trainingsarten!$A$9:$N$84,14,FALSE),"")</f>
        <v/>
      </c>
      <c r="S1976" s="1877" t="str">
        <f>IFERROR(L1976/J1976,"")</f>
        <v/>
      </c>
      <c r="T1976" s="1876">
        <f>T1975+(K1976-T1975)/7</f>
        <v>13.429470725112449</v>
      </c>
      <c r="U1976" s="1876">
        <f>U1975+(K1976-U1975)/42</f>
        <v>23.170962560641691</v>
      </c>
      <c r="V1976" s="1876">
        <f t="shared" si="259"/>
        <v>8.0683921429855001</v>
      </c>
      <c r="W1976" s="1954">
        <f t="shared" si="261"/>
        <v>0.57958190946818122</v>
      </c>
    </row>
    <row r="1977" spans="1:23" ht="15" x14ac:dyDescent="0.2">
      <c r="A1977" s="2046" t="s">
        <v>329</v>
      </c>
      <c r="B1977" s="2049">
        <f>IFERROR(AVERAGE(N1973:N1979),"")</f>
        <v>1.0609777200951762</v>
      </c>
      <c r="C1977" s="1944">
        <v>45065</v>
      </c>
      <c r="D1977" s="1876"/>
      <c r="E1977" s="2189"/>
      <c r="F1977" s="1986"/>
      <c r="G1977" s="1945"/>
      <c r="H1977" s="1946" t="str">
        <f>IFERROR(VLOOKUP(F1977,[1]Trainingsarten!$A$9:$K$84,10,FALSE),"")</f>
        <v/>
      </c>
      <c r="I1977" s="1947" t="str">
        <f t="shared" si="260"/>
        <v/>
      </c>
      <c r="J1977" s="1948"/>
      <c r="K1977" s="1949" t="str">
        <f>IFERROR(VLOOKUP(F1977,[1]Trainingsarten!$A$9:$K$84,11,FALSE),"0")</f>
        <v>0</v>
      </c>
      <c r="L1977" s="1950"/>
      <c r="M1977" s="1948"/>
      <c r="N1977" s="1816" t="str">
        <f>IFERROR((L1977/67)/(1/(I1977*24)/3.6),"")</f>
        <v/>
      </c>
      <c r="O1977" s="2402"/>
      <c r="P1977" s="1951" t="str">
        <f>IFERROR(VLOOKUP(F1977,[1]Trainingsarten!$A$9:$N$84,12,FALSE),"")</f>
        <v/>
      </c>
      <c r="Q1977" s="1952" t="s">
        <v>14</v>
      </c>
      <c r="R1977" s="1953" t="str">
        <f>IFERROR(VLOOKUP(F1977,[1]Trainingsarten!$A$9:$N$84,14,FALSE),"")</f>
        <v/>
      </c>
      <c r="S1977" s="1877" t="str">
        <f>IFERROR(L1977/J1977,"")</f>
        <v/>
      </c>
      <c r="T1977" s="1876">
        <f>T1976+(K1977-T1976)/7</f>
        <v>11.510974907239241</v>
      </c>
      <c r="U1977" s="1876">
        <f>U1976+(K1977-U1976)/42</f>
        <v>22.619272975864508</v>
      </c>
      <c r="V1977" s="1876">
        <f t="shared" si="259"/>
        <v>9.7414918355292421</v>
      </c>
      <c r="W1977" s="1954">
        <f t="shared" si="261"/>
        <v>0.50890118880132984</v>
      </c>
    </row>
    <row r="1978" spans="1:23" ht="15" x14ac:dyDescent="0.2">
      <c r="A1978" s="2046" t="s">
        <v>330</v>
      </c>
      <c r="B1978" s="2048">
        <f>IFERROR(AVERAGE(S1973:S1979),"")</f>
        <v>1.4330708661417322</v>
      </c>
      <c r="C1978" s="1944">
        <v>45066</v>
      </c>
      <c r="D1978" s="1876"/>
      <c r="E1978" s="2189"/>
      <c r="F1978" s="1986"/>
      <c r="G1978" s="1945"/>
      <c r="H1978" s="1946" t="str">
        <f>IFERROR(VLOOKUP(F1978,[1]Trainingsarten!$A$9:$K$84,10,FALSE),"")</f>
        <v/>
      </c>
      <c r="I1978" s="1947" t="str">
        <f t="shared" si="260"/>
        <v/>
      </c>
      <c r="J1978" s="1948"/>
      <c r="K1978" s="1949" t="str">
        <f>IFERROR(VLOOKUP(F1978,[1]Trainingsarten!$A$9:$K$84,11,FALSE),"0")</f>
        <v>0</v>
      </c>
      <c r="L1978" s="1950"/>
      <c r="M1978" s="1948"/>
      <c r="N1978" s="1816" t="str">
        <f>IFERROR((L1978/67)/(1/(I1978*24)/3.6),"")</f>
        <v/>
      </c>
      <c r="O1978" s="2402"/>
      <c r="P1978" s="1951" t="str">
        <f>IFERROR(VLOOKUP(F1978,[1]Trainingsarten!$A$9:$N$84,12,FALSE),"")</f>
        <v/>
      </c>
      <c r="Q1978" s="1952" t="s">
        <v>14</v>
      </c>
      <c r="R1978" s="1953" t="str">
        <f>IFERROR(VLOOKUP(F1978,[1]Trainingsarten!$A$9:$N$84,14,FALSE),"")</f>
        <v/>
      </c>
      <c r="S1978" s="1877" t="str">
        <f>IFERROR(L1978/J1978,"")</f>
        <v/>
      </c>
      <c r="T1978" s="1876">
        <f>T1977+(K1978-T1977)/7</f>
        <v>9.8665499204907778</v>
      </c>
      <c r="U1978" s="1876">
        <f>U1977+(K1978-U1977)/42</f>
        <v>22.080718857391542</v>
      </c>
      <c r="V1978" s="1876">
        <f t="shared" ref="V1978:V2041" si="262">U1977-T1977</f>
        <v>11.108298068625267</v>
      </c>
      <c r="W1978" s="1954">
        <f t="shared" si="261"/>
        <v>0.4468400682158018</v>
      </c>
    </row>
    <row r="1979" spans="1:23" ht="16" thickBot="1" x14ac:dyDescent="0.25">
      <c r="A1979" s="2050" t="s">
        <v>11</v>
      </c>
      <c r="B1979" s="2051">
        <f>IFERROR(SUM(M1973:M1979),"")</f>
        <v>398</v>
      </c>
      <c r="C1979" s="2034">
        <v>45067</v>
      </c>
      <c r="D1979" s="1640">
        <v>68</v>
      </c>
      <c r="E1979" s="2171" t="s">
        <v>281</v>
      </c>
      <c r="F1979" s="1989" t="s">
        <v>316</v>
      </c>
      <c r="G1979" s="2035">
        <v>3.1192129629629629E-2</v>
      </c>
      <c r="H1979" s="2036">
        <v>6.9</v>
      </c>
      <c r="I1979" s="2037">
        <f t="shared" si="260"/>
        <v>4.5205984970477717E-3</v>
      </c>
      <c r="J1979" s="969">
        <v>127</v>
      </c>
      <c r="K1979" s="2038">
        <v>35</v>
      </c>
      <c r="L1979" s="973">
        <v>182</v>
      </c>
      <c r="M1979" s="969">
        <v>28</v>
      </c>
      <c r="N1979" s="2039">
        <f>IFERROR((L1979/67)/(1/(I1979*24)/3.6),"")</f>
        <v>1.0609777200951762</v>
      </c>
      <c r="O1979" s="2407" t="s">
        <v>333</v>
      </c>
      <c r="P1979" s="2040">
        <f>IFERROR(VLOOKUP(F1979,[1]Trainingsarten!$A$9:$N$84,12,FALSE),"")</f>
        <v>209</v>
      </c>
      <c r="Q1979" s="2041" t="s">
        <v>14</v>
      </c>
      <c r="R1979" s="2042">
        <f>IFERROR(VLOOKUP(F1979,[1]Trainingsarten!$A$9:$N$84,14,FALSE),"")</f>
        <v>228.8</v>
      </c>
      <c r="S1979" s="4">
        <f>IFERROR(L1979/J1979,"")</f>
        <v>1.4330708661417322</v>
      </c>
      <c r="T1979" s="1640">
        <f>T1978+(K1979-T1978)/7</f>
        <v>13.457042788992096</v>
      </c>
      <c r="U1979" s="1640">
        <f>U1978+(K1979-U1978)/42</f>
        <v>22.38832078935841</v>
      </c>
      <c r="V1979" s="1640">
        <f t="shared" si="262"/>
        <v>12.214168936900764</v>
      </c>
      <c r="W1979" s="1934">
        <f t="shared" si="261"/>
        <v>0.60107423489252854</v>
      </c>
    </row>
    <row r="1980" spans="1:23" ht="16" thickBot="1" x14ac:dyDescent="0.25">
      <c r="A1980" s="2472">
        <f>WEEKNUM(C1980,1)</f>
        <v>21</v>
      </c>
      <c r="B1980" s="2473"/>
      <c r="C1980" s="1935">
        <v>45068</v>
      </c>
      <c r="D1980" s="1744">
        <v>69</v>
      </c>
      <c r="E1980" s="2176" t="s">
        <v>33</v>
      </c>
      <c r="F1980" s="1988" t="s">
        <v>315</v>
      </c>
      <c r="G1980" s="1937">
        <v>2.5127314814814811E-2</v>
      </c>
      <c r="H1980" s="1938">
        <v>6.1</v>
      </c>
      <c r="I1980" s="1939">
        <f t="shared" si="260"/>
        <v>4.1192319368548872E-3</v>
      </c>
      <c r="J1980" s="1940">
        <v>122</v>
      </c>
      <c r="K1980" s="1941">
        <v>35</v>
      </c>
      <c r="L1980" s="1942">
        <v>200</v>
      </c>
      <c r="M1980" s="1940">
        <v>10</v>
      </c>
      <c r="N1980" s="1753">
        <f>IFERROR((L1980/67)/(1/(I1980*24)/3.6),"")</f>
        <v>1.0623929532664547</v>
      </c>
      <c r="O1980" s="2401" t="s">
        <v>327</v>
      </c>
      <c r="P1980" s="1754">
        <f>IFERROR(VLOOKUP(F1980,[1]Trainingsarten!$A$9:$N$84,12,FALSE),"")</f>
        <v>209</v>
      </c>
      <c r="Q1980" s="1755" t="s">
        <v>14</v>
      </c>
      <c r="R1980" s="1943">
        <f>IFERROR(VLOOKUP(F1980,[1]Trainingsarten!$A$9:$N$84,14,FALSE),"")</f>
        <v>228.8</v>
      </c>
      <c r="S1980" s="1756">
        <f>IFERROR(L1980/J1980,"")</f>
        <v>1.639344262295082</v>
      </c>
      <c r="T1980" s="1744">
        <f>T1979+(K1980-T1979)/7</f>
        <v>16.534608104850367</v>
      </c>
      <c r="U1980" s="1744">
        <f>U1979+(K1980-U1979)/42</f>
        <v>22.688598865802259</v>
      </c>
      <c r="V1980" s="1744">
        <f t="shared" si="262"/>
        <v>8.9312780003663139</v>
      </c>
      <c r="W1980" s="1927">
        <f t="shared" si="261"/>
        <v>0.72876285585763567</v>
      </c>
    </row>
    <row r="1981" spans="1:23" ht="15" x14ac:dyDescent="0.2">
      <c r="A1981" s="2043" t="s">
        <v>19</v>
      </c>
      <c r="B1981" s="2044">
        <f>SUM(H1980:H1986)</f>
        <v>25.810000000000002</v>
      </c>
      <c r="C1981" s="1944">
        <v>45069</v>
      </c>
      <c r="D1981" s="1876"/>
      <c r="E1981" s="2189"/>
      <c r="F1981" s="1986"/>
      <c r="G1981" s="1945"/>
      <c r="H1981" s="1946" t="str">
        <f>IFERROR(VLOOKUP(F1981,[1]Trainingsarten!$A$9:$K$84,10,FALSE),"")</f>
        <v/>
      </c>
      <c r="I1981" s="1947" t="str">
        <f t="shared" si="260"/>
        <v/>
      </c>
      <c r="J1981" s="1948"/>
      <c r="K1981" s="1949" t="str">
        <f>IFERROR(VLOOKUP(F1981,[1]Trainingsarten!$A$9:$K$84,11,FALSE),"0")</f>
        <v>0</v>
      </c>
      <c r="L1981" s="1950"/>
      <c r="M1981" s="1948"/>
      <c r="N1981" s="1816" t="str">
        <f>IFERROR((L1981/67)/(1/(I1981*24)/3.6),"")</f>
        <v/>
      </c>
      <c r="O1981" s="2402"/>
      <c r="P1981" s="1951" t="str">
        <f>IFERROR(VLOOKUP(F1981,[1]Trainingsarten!$A$9:$N$84,12,FALSE),"")</f>
        <v/>
      </c>
      <c r="Q1981" s="1952" t="s">
        <v>14</v>
      </c>
      <c r="R1981" s="1953" t="str">
        <f>IFERROR(VLOOKUP(F1981,[1]Trainingsarten!$A$9:$N$84,14,FALSE),"")</f>
        <v/>
      </c>
      <c r="S1981" s="1877" t="str">
        <f>IFERROR(L1981/J1981,"")</f>
        <v/>
      </c>
      <c r="T1981" s="1876">
        <f>T1980+(K1981-T1980)/7</f>
        <v>14.172521232728887</v>
      </c>
      <c r="U1981" s="1876">
        <f>U1980+(K1981-U1980)/42</f>
        <v>22.148394130902204</v>
      </c>
      <c r="V1981" s="1876">
        <f t="shared" si="262"/>
        <v>6.153990760951892</v>
      </c>
      <c r="W1981" s="1954">
        <f t="shared" si="261"/>
        <v>0.63988933685060689</v>
      </c>
    </row>
    <row r="1982" spans="1:23" ht="15" x14ac:dyDescent="0.2">
      <c r="A1982" s="2046" t="s">
        <v>9</v>
      </c>
      <c r="B1982" s="2047">
        <f>SUM(K1980:K1986)</f>
        <v>152</v>
      </c>
      <c r="C1982" s="1944">
        <v>45070</v>
      </c>
      <c r="D1982" s="1876">
        <v>70</v>
      </c>
      <c r="E1982" s="2189" t="s">
        <v>33</v>
      </c>
      <c r="F1982" s="1986" t="s">
        <v>315</v>
      </c>
      <c r="G1982" s="1945">
        <v>2.4710648148148148E-2</v>
      </c>
      <c r="H1982" s="1946">
        <v>6.01</v>
      </c>
      <c r="I1982" s="1947">
        <f t="shared" si="260"/>
        <v>4.1115887101744013E-3</v>
      </c>
      <c r="J1982" s="1948">
        <v>127</v>
      </c>
      <c r="K1982" s="1949">
        <v>34</v>
      </c>
      <c r="L1982" s="1950">
        <v>200</v>
      </c>
      <c r="M1982" s="1948">
        <v>14</v>
      </c>
      <c r="N1982" s="1816">
        <f>IFERROR((L1982/67)/(1/(I1982*24)/3.6),"")</f>
        <v>1.06042168525095</v>
      </c>
      <c r="O1982" s="2402" t="s">
        <v>333</v>
      </c>
      <c r="P1982" s="1951">
        <f>IFERROR(VLOOKUP(F1982,[1]Trainingsarten!$A$9:$N$84,12,FALSE),"")</f>
        <v>209</v>
      </c>
      <c r="Q1982" s="1952" t="s">
        <v>14</v>
      </c>
      <c r="R1982" s="1953">
        <f>IFERROR(VLOOKUP(F1982,[1]Trainingsarten!$A$9:$N$84,14,FALSE),"")</f>
        <v>228.8</v>
      </c>
      <c r="S1982" s="1877">
        <f>IFERROR(L1982/J1982,"")</f>
        <v>1.5748031496062993</v>
      </c>
      <c r="T1982" s="1876">
        <f>T1981+(K1982-T1981)/7</f>
        <v>17.005018199481903</v>
      </c>
      <c r="U1982" s="1876">
        <f>U1981+(K1982-U1981)/42</f>
        <v>22.430575223023581</v>
      </c>
      <c r="V1982" s="1876">
        <f t="shared" si="262"/>
        <v>7.9758728981733178</v>
      </c>
      <c r="W1982" s="1954">
        <f t="shared" si="261"/>
        <v>0.75811779369916987</v>
      </c>
    </row>
    <row r="1983" spans="1:23" ht="15" x14ac:dyDescent="0.2">
      <c r="A1983" s="2046" t="s">
        <v>20</v>
      </c>
      <c r="B1983" s="2048">
        <f>AVERAGE(W1980:W1986)</f>
        <v>0.81375975073909335</v>
      </c>
      <c r="C1983" s="1944">
        <v>45071</v>
      </c>
      <c r="D1983" s="1876">
        <v>71</v>
      </c>
      <c r="E1983" s="2189" t="s">
        <v>33</v>
      </c>
      <c r="F1983" s="1986" t="s">
        <v>331</v>
      </c>
      <c r="G1983" s="1945">
        <v>2.7476851851851853E-2</v>
      </c>
      <c r="H1983" s="1946">
        <v>6.96</v>
      </c>
      <c r="I1983" s="1947">
        <f t="shared" si="260"/>
        <v>3.9478235419327379E-3</v>
      </c>
      <c r="J1983" s="1948">
        <v>126</v>
      </c>
      <c r="K1983" s="1949">
        <v>43</v>
      </c>
      <c r="L1983" s="1950">
        <v>210</v>
      </c>
      <c r="M1983" s="1948">
        <v>14</v>
      </c>
      <c r="N1983" s="1816">
        <f>IFERROR((L1983/67)/(1/(I1983*24)/3.6),"")</f>
        <v>1.0690941842511581</v>
      </c>
      <c r="O1983" s="2402" t="s">
        <v>327</v>
      </c>
      <c r="P1983" s="1951">
        <f>IFERROR(VLOOKUP(F1983,[1]Trainingsarten!$A$9:$N$84,12,FALSE),"")</f>
        <v>274</v>
      </c>
      <c r="Q1983" s="1952" t="s">
        <v>14</v>
      </c>
      <c r="R1983" s="1953">
        <f>IFERROR(VLOOKUP(F1983,[1]Trainingsarten!$A$9:$N$84,14,FALSE),"")</f>
        <v>299</v>
      </c>
      <c r="S1983" s="1877">
        <f>IFERROR(L1983/J1983,"")</f>
        <v>1.6666666666666667</v>
      </c>
      <c r="T1983" s="1876">
        <f>T1982+(K1983-T1982)/7</f>
        <v>20.718587028127345</v>
      </c>
      <c r="U1983" s="1876">
        <f>U1982+(K1983-U1982)/42</f>
        <v>22.920323431999211</v>
      </c>
      <c r="V1983" s="1876">
        <f t="shared" si="262"/>
        <v>5.4255570235416783</v>
      </c>
      <c r="W1983" s="1954">
        <f t="shared" si="261"/>
        <v>0.90393955781627378</v>
      </c>
    </row>
    <row r="1984" spans="1:23" ht="15" x14ac:dyDescent="0.2">
      <c r="A1984" s="2046" t="s">
        <v>329</v>
      </c>
      <c r="B1984" s="2049">
        <f>IFERROR(AVERAGE(N1980:N1986),"")</f>
        <v>1.0636355608008701</v>
      </c>
      <c r="C1984" s="1944">
        <v>45072</v>
      </c>
      <c r="D1984" s="1876">
        <v>72</v>
      </c>
      <c r="E1984" s="2189" t="s">
        <v>33</v>
      </c>
      <c r="F1984" s="1986" t="s">
        <v>315</v>
      </c>
      <c r="G1984" s="1945">
        <v>2.6574074074074073E-2</v>
      </c>
      <c r="H1984" s="1946">
        <v>6.74</v>
      </c>
      <c r="I1984" s="1947">
        <f t="shared" si="260"/>
        <v>3.9427409605451149E-3</v>
      </c>
      <c r="J1984" s="1948">
        <v>129</v>
      </c>
      <c r="K1984" s="1949">
        <v>40</v>
      </c>
      <c r="L1984" s="1950">
        <v>209</v>
      </c>
      <c r="M1984" s="1948">
        <v>14</v>
      </c>
      <c r="N1984" s="1816">
        <f>IFERROR((L1984/67)/(1/(I1984*24)/3.6),"")</f>
        <v>1.0626334204349173</v>
      </c>
      <c r="O1984" s="2402" t="s">
        <v>322</v>
      </c>
      <c r="P1984" s="1951">
        <f>IFERROR(VLOOKUP(F1984,[1]Trainingsarten!$A$9:$N$84,12,FALSE),"")</f>
        <v>209</v>
      </c>
      <c r="Q1984" s="1952" t="s">
        <v>14</v>
      </c>
      <c r="R1984" s="1953">
        <f>IFERROR(VLOOKUP(F1984,[1]Trainingsarten!$A$9:$N$84,14,FALSE),"")</f>
        <v>228.8</v>
      </c>
      <c r="S1984" s="1877">
        <f>IFERROR(L1984/J1984,"")</f>
        <v>1.6201550387596899</v>
      </c>
      <c r="T1984" s="1876">
        <f>T1983+(K1984-T1983)/7</f>
        <v>23.473074595537724</v>
      </c>
      <c r="U1984" s="1876">
        <f>U1983+(K1984-U1983)/42</f>
        <v>23.326982397903993</v>
      </c>
      <c r="V1984" s="1876">
        <f t="shared" si="262"/>
        <v>2.2017364038718661</v>
      </c>
      <c r="W1984" s="1954">
        <f t="shared" si="261"/>
        <v>1.0062627988113395</v>
      </c>
    </row>
    <row r="1985" spans="1:23" ht="15" x14ac:dyDescent="0.2">
      <c r="A1985" s="2046" t="s">
        <v>330</v>
      </c>
      <c r="B1985" s="2048">
        <f>IFERROR(AVERAGE(S1980:S1986),"")</f>
        <v>1.6252422793319345</v>
      </c>
      <c r="C1985" s="1944">
        <v>45073</v>
      </c>
      <c r="D1985" s="1876"/>
      <c r="E1985" s="2189"/>
      <c r="F1985" s="1986"/>
      <c r="G1985" s="1945"/>
      <c r="H1985" s="1946" t="str">
        <f>IFERROR(VLOOKUP(F1985,[1]Trainingsarten!$A$9:$K$84,10,FALSE),"")</f>
        <v/>
      </c>
      <c r="I1985" s="1947" t="str">
        <f t="shared" si="260"/>
        <v/>
      </c>
      <c r="J1985" s="1948"/>
      <c r="K1985" s="1949" t="str">
        <f>IFERROR(VLOOKUP(F1985,[1]Trainingsarten!$A$9:$K$84,11,FALSE),"0")</f>
        <v>0</v>
      </c>
      <c r="L1985" s="1950"/>
      <c r="M1985" s="1948"/>
      <c r="N1985" s="1816" t="str">
        <f>IFERROR((L1985/67)/(1/(I1985*24)/3.6),"")</f>
        <v/>
      </c>
      <c r="O1985" s="2402"/>
      <c r="P1985" s="1951" t="str">
        <f>IFERROR(VLOOKUP(F1985,[1]Trainingsarten!$A$9:$N$84,12,FALSE),"")</f>
        <v/>
      </c>
      <c r="Q1985" s="1952" t="s">
        <v>14</v>
      </c>
      <c r="R1985" s="1953" t="str">
        <f>IFERROR(VLOOKUP(F1985,[1]Trainingsarten!$A$9:$N$84,14,FALSE),"")</f>
        <v/>
      </c>
      <c r="S1985" s="1877" t="str">
        <f>IFERROR(L1985/J1985,"")</f>
        <v/>
      </c>
      <c r="T1985" s="1876">
        <f>T1984+(K1985-T1984)/7</f>
        <v>20.119778224746621</v>
      </c>
      <c r="U1985" s="1876">
        <f>U1984+(K1985-U1984)/42</f>
        <v>22.771578055096754</v>
      </c>
      <c r="V1985" s="1876">
        <f t="shared" si="262"/>
        <v>-0.14609219763373105</v>
      </c>
      <c r="W1985" s="1954">
        <f t="shared" si="261"/>
        <v>0.88354782334654214</v>
      </c>
    </row>
    <row r="1986" spans="1:23" ht="16" thickBot="1" x14ac:dyDescent="0.25">
      <c r="A1986" s="2050" t="s">
        <v>11</v>
      </c>
      <c r="B1986" s="2051">
        <f>IFERROR(SUM(M1980:M1986),"")</f>
        <v>52</v>
      </c>
      <c r="C1986" s="2034">
        <v>45074</v>
      </c>
      <c r="D1986" s="1640"/>
      <c r="E1986" s="2171"/>
      <c r="F1986" s="1989"/>
      <c r="G1986" s="2035"/>
      <c r="H1986" s="2036" t="str">
        <f>IFERROR(VLOOKUP(F1986,[1]Trainingsarten!$A$9:$K$84,10,FALSE),"")</f>
        <v/>
      </c>
      <c r="I1986" s="2037" t="str">
        <f t="shared" si="260"/>
        <v/>
      </c>
      <c r="J1986" s="969"/>
      <c r="K1986" s="2038" t="str">
        <f>IFERROR(VLOOKUP(F1986,[1]Trainingsarten!$A$9:$K$84,11,FALSE),"0")</f>
        <v>0</v>
      </c>
      <c r="L1986" s="973"/>
      <c r="M1986" s="969"/>
      <c r="N1986" s="2039" t="str">
        <f>IFERROR((L1986/67)/(1/(I1986*24)/3.6),"")</f>
        <v/>
      </c>
      <c r="O1986" s="2407"/>
      <c r="P1986" s="2040" t="str">
        <f>IFERROR(VLOOKUP(F1986,[1]Trainingsarten!$A$9:$N$84,12,FALSE),"")</f>
        <v/>
      </c>
      <c r="Q1986" s="2041" t="s">
        <v>14</v>
      </c>
      <c r="R1986" s="2042" t="str">
        <f>IFERROR(VLOOKUP(F1986,[1]Trainingsarten!$A$9:$N$84,14,FALSE),"")</f>
        <v/>
      </c>
      <c r="S1986" s="4" t="str">
        <f>IFERROR(L1986/J1986,"")</f>
        <v/>
      </c>
      <c r="T1986" s="1640">
        <f>T1985+(K1986-T1985)/7</f>
        <v>17.245524192639962</v>
      </c>
      <c r="U1986" s="1640">
        <f>U1985+(K1986-U1985)/42</f>
        <v>22.229397625213497</v>
      </c>
      <c r="V1986" s="1640">
        <f t="shared" si="262"/>
        <v>2.6517998303501322</v>
      </c>
      <c r="W1986" s="1934">
        <f t="shared" si="261"/>
        <v>0.77579808879208578</v>
      </c>
    </row>
    <row r="1987" spans="1:23" ht="16" thickBot="1" x14ac:dyDescent="0.25">
      <c r="A1987" s="2472">
        <f>WEEKNUM(C1987,1)</f>
        <v>22</v>
      </c>
      <c r="B1987" s="2473"/>
      <c r="C1987" s="1935">
        <v>45075</v>
      </c>
      <c r="D1987" s="1744"/>
      <c r="E1987" s="2176"/>
      <c r="F1987" s="1988"/>
      <c r="G1987" s="1937"/>
      <c r="H1987" s="1938" t="str">
        <f>IFERROR(VLOOKUP(F1987,[1]Trainingsarten!$A$9:$K$84,10,FALSE),"")</f>
        <v/>
      </c>
      <c r="I1987" s="1939" t="str">
        <f t="shared" si="260"/>
        <v/>
      </c>
      <c r="J1987" s="1940"/>
      <c r="K1987" s="1941" t="str">
        <f>IFERROR(VLOOKUP(F1987,[1]Trainingsarten!$A$9:$K$84,11,FALSE),"0")</f>
        <v>0</v>
      </c>
      <c r="L1987" s="1942"/>
      <c r="M1987" s="1940"/>
      <c r="N1987" s="1753" t="str">
        <f>IFERROR((L1987/67)/(1/(I1987*24)/3.6),"")</f>
        <v/>
      </c>
      <c r="O1987" s="2401"/>
      <c r="P1987" s="1754" t="str">
        <f>IFERROR(VLOOKUP(F1987,[1]Trainingsarten!$A$9:$N$84,12,FALSE),"")</f>
        <v/>
      </c>
      <c r="Q1987" s="1755" t="s">
        <v>14</v>
      </c>
      <c r="R1987" s="1943" t="str">
        <f>IFERROR(VLOOKUP(F1987,[1]Trainingsarten!$A$9:$N$84,14,FALSE),"")</f>
        <v/>
      </c>
      <c r="S1987" s="1756" t="str">
        <f>IFERROR(L1987/J1987,"")</f>
        <v/>
      </c>
      <c r="T1987" s="1744">
        <f>T1986+(K1987-T1986)/7</f>
        <v>14.781877879405682</v>
      </c>
      <c r="U1987" s="1744">
        <f>U1986+(K1987-U1986)/42</f>
        <v>21.700126253184603</v>
      </c>
      <c r="V1987" s="1744">
        <f t="shared" si="262"/>
        <v>4.9838734325735352</v>
      </c>
      <c r="W1987" s="1927">
        <f t="shared" si="261"/>
        <v>0.68118856576866083</v>
      </c>
    </row>
    <row r="1988" spans="1:23" ht="15" x14ac:dyDescent="0.2">
      <c r="A1988" s="2043" t="s">
        <v>19</v>
      </c>
      <c r="B1988" s="2044">
        <f>SUM(H1987:H1993)</f>
        <v>38.11</v>
      </c>
      <c r="C1988" s="1944">
        <v>45076</v>
      </c>
      <c r="D1988" s="1876">
        <v>73</v>
      </c>
      <c r="E1988" s="2189" t="s">
        <v>33</v>
      </c>
      <c r="F1988" s="1986" t="s">
        <v>315</v>
      </c>
      <c r="G1988" s="1945">
        <v>2.2685185185185183E-2</v>
      </c>
      <c r="H1988" s="1946">
        <v>5.55</v>
      </c>
      <c r="I1988" s="1947">
        <f t="shared" si="260"/>
        <v>4.0874207540874206E-3</v>
      </c>
      <c r="J1988" s="1948">
        <v>130</v>
      </c>
      <c r="K1988" s="1949">
        <v>32</v>
      </c>
      <c r="L1988" s="1950">
        <v>204</v>
      </c>
      <c r="M1988" s="1948">
        <v>14</v>
      </c>
      <c r="N1988" s="1816">
        <f>IFERROR((L1988/67)/(1/(I1988*24)/3.6),"")</f>
        <v>1.0752722872125857</v>
      </c>
      <c r="O1988" s="2402" t="s">
        <v>322</v>
      </c>
      <c r="P1988" s="1951">
        <f>IFERROR(VLOOKUP(F1988,[1]Trainingsarten!$A$9:$N$84,12,FALSE),"")</f>
        <v>209</v>
      </c>
      <c r="Q1988" s="1952" t="s">
        <v>14</v>
      </c>
      <c r="R1988" s="1953">
        <f>IFERROR(VLOOKUP(F1988,[1]Trainingsarten!$A$9:$N$84,14,FALSE),"")</f>
        <v>228.8</v>
      </c>
      <c r="S1988" s="1877">
        <f>IFERROR(L1988/J1988,"")</f>
        <v>1.5692307692307692</v>
      </c>
      <c r="T1988" s="1876">
        <f>T1987+(K1988-T1987)/7</f>
        <v>17.241609610919156</v>
      </c>
      <c r="U1988" s="1876">
        <f>U1987+(K1988-U1987)/42</f>
        <v>21.945361342394495</v>
      </c>
      <c r="V1988" s="1876">
        <f t="shared" si="262"/>
        <v>6.9182483737789209</v>
      </c>
      <c r="W1988" s="1954">
        <f t="shared" si="261"/>
        <v>0.78566077550117452</v>
      </c>
    </row>
    <row r="1989" spans="1:23" ht="15" x14ac:dyDescent="0.2">
      <c r="A1989" s="2046" t="s">
        <v>9</v>
      </c>
      <c r="B1989" s="2047">
        <f>SUM(K1987:K1993)</f>
        <v>230</v>
      </c>
      <c r="C1989" s="1944">
        <v>45077</v>
      </c>
      <c r="D1989" s="1876">
        <v>74</v>
      </c>
      <c r="E1989" s="2189" t="s">
        <v>33</v>
      </c>
      <c r="F1989" s="1986" t="s">
        <v>315</v>
      </c>
      <c r="G1989" s="1945">
        <v>2.7465277777777772E-2</v>
      </c>
      <c r="H1989" s="1946">
        <v>7.06</v>
      </c>
      <c r="I1989" s="1947">
        <f t="shared" si="260"/>
        <v>3.8902659741894864E-3</v>
      </c>
      <c r="J1989" s="1948">
        <v>128</v>
      </c>
      <c r="K1989" s="1949">
        <v>42</v>
      </c>
      <c r="L1989" s="1950">
        <v>210</v>
      </c>
      <c r="M1989" s="1948">
        <v>15</v>
      </c>
      <c r="N1989" s="1816">
        <f>IFERROR((L1989/67)/(1/(I1989*24)/3.6),"")</f>
        <v>1.0535072512790156</v>
      </c>
      <c r="O1989" s="2402" t="s">
        <v>333</v>
      </c>
      <c r="P1989" s="1951">
        <f>IFERROR(VLOOKUP(F1989,[1]Trainingsarten!$A$9:$N$84,12,FALSE),"")</f>
        <v>209</v>
      </c>
      <c r="Q1989" s="1952" t="s">
        <v>14</v>
      </c>
      <c r="R1989" s="1953">
        <f>IFERROR(VLOOKUP(F1989,[1]Trainingsarten!$A$9:$N$84,14,FALSE),"")</f>
        <v>228.8</v>
      </c>
      <c r="S1989" s="1877">
        <f>IFERROR(L1989/J1989,"")</f>
        <v>1.640625</v>
      </c>
      <c r="T1989" s="1876">
        <f>T1988+(K1989-T1988)/7</f>
        <v>20.778522523644991</v>
      </c>
      <c r="U1989" s="1876">
        <f>U1988+(K1989-U1988)/42</f>
        <v>22.422852739004149</v>
      </c>
      <c r="V1989" s="1876">
        <f t="shared" si="262"/>
        <v>4.7037517314753394</v>
      </c>
      <c r="W1989" s="1954">
        <f t="shared" si="261"/>
        <v>0.92666721605414304</v>
      </c>
    </row>
    <row r="1990" spans="1:23" ht="15" x14ac:dyDescent="0.2">
      <c r="A1990" s="2046" t="s">
        <v>20</v>
      </c>
      <c r="B1990" s="2048">
        <f>AVERAGE(W1987:W1993)</f>
        <v>0.9719089382075311</v>
      </c>
      <c r="C1990" s="1944">
        <v>45078</v>
      </c>
      <c r="D1990" s="1876">
        <v>75</v>
      </c>
      <c r="E1990" s="2189" t="s">
        <v>33</v>
      </c>
      <c r="F1990" s="1986" t="s">
        <v>331</v>
      </c>
      <c r="G1990" s="1945">
        <v>2.7118055555555552E-2</v>
      </c>
      <c r="H1990" s="1946">
        <v>6.99</v>
      </c>
      <c r="I1990" s="1947">
        <f t="shared" si="260"/>
        <v>3.8795501510093776E-3</v>
      </c>
      <c r="J1990" s="1948">
        <v>128</v>
      </c>
      <c r="K1990" s="1949">
        <v>44</v>
      </c>
      <c r="L1990" s="1950">
        <v>212</v>
      </c>
      <c r="M1990" s="1948">
        <v>12</v>
      </c>
      <c r="N1990" s="1816">
        <f>IFERROR((L1990/67)/(1/(I1990*24)/3.6),"")</f>
        <v>1.0606111075523665</v>
      </c>
      <c r="O1990" s="2402" t="s">
        <v>327</v>
      </c>
      <c r="P1990" s="1951">
        <f>IFERROR(VLOOKUP(F1990,[1]Trainingsarten!$A$9:$N$84,12,FALSE),"")</f>
        <v>274</v>
      </c>
      <c r="Q1990" s="1952" t="s">
        <v>14</v>
      </c>
      <c r="R1990" s="1953">
        <f>IFERROR(VLOOKUP(F1990,[1]Trainingsarten!$A$9:$N$84,14,FALSE),"")</f>
        <v>299</v>
      </c>
      <c r="S1990" s="1877">
        <f>IFERROR(L1990/J1990,"")</f>
        <v>1.65625</v>
      </c>
      <c r="T1990" s="1876">
        <f>T1989+(K1990-T1989)/7</f>
        <v>24.095876448838563</v>
      </c>
      <c r="U1990" s="1876">
        <f>U1989+(K1990-U1989)/42</f>
        <v>22.936594340456431</v>
      </c>
      <c r="V1990" s="1876">
        <f t="shared" si="262"/>
        <v>1.6443302153591581</v>
      </c>
      <c r="W1990" s="1954">
        <f t="shared" si="261"/>
        <v>1.0505429049829489</v>
      </c>
    </row>
    <row r="1991" spans="1:23" ht="15" x14ac:dyDescent="0.2">
      <c r="A1991" s="2046" t="s">
        <v>329</v>
      </c>
      <c r="B1991" s="2049">
        <f>IFERROR(AVERAGE(N1987:N1993),"")</f>
        <v>1.0686397613626855</v>
      </c>
      <c r="C1991" s="1944">
        <v>45079</v>
      </c>
      <c r="D1991" s="1876">
        <v>76</v>
      </c>
      <c r="E1991" s="2189" t="s">
        <v>33</v>
      </c>
      <c r="F1991" s="1986" t="s">
        <v>315</v>
      </c>
      <c r="G1991" s="1945">
        <v>2.225694444444444E-2</v>
      </c>
      <c r="H1991" s="1946">
        <v>6.11</v>
      </c>
      <c r="I1991" s="1947">
        <f t="shared" si="260"/>
        <v>3.6427077650481895E-3</v>
      </c>
      <c r="J1991" s="1948">
        <v>136</v>
      </c>
      <c r="K1991" s="1949">
        <v>40</v>
      </c>
      <c r="L1991" s="1950">
        <v>230</v>
      </c>
      <c r="M1991" s="1948">
        <v>12</v>
      </c>
      <c r="N1991" s="1816">
        <f>IFERROR((L1991/67)/(1/(I1991*24)/3.6),"")</f>
        <v>1.0804162493587706</v>
      </c>
      <c r="O1991" s="2402" t="s">
        <v>326</v>
      </c>
      <c r="P1991" s="1951">
        <f>IFERROR(VLOOKUP(F1991,[1]Trainingsarten!$A$9:$N$84,12,FALSE),"")</f>
        <v>209</v>
      </c>
      <c r="Q1991" s="1952" t="s">
        <v>14</v>
      </c>
      <c r="R1991" s="1953">
        <f>IFERROR(VLOOKUP(F1991,[1]Trainingsarten!$A$9:$N$84,14,FALSE),"")</f>
        <v>228.8</v>
      </c>
      <c r="S1991" s="1877">
        <f>IFERROR(L1991/J1991,"")</f>
        <v>1.6911764705882353</v>
      </c>
      <c r="T1991" s="1876">
        <f>T1990+(K1991-T1990)/7</f>
        <v>26.367894099004484</v>
      </c>
      <c r="U1991" s="1876">
        <f>U1990+(K1991-U1990)/42</f>
        <v>23.342865903778897</v>
      </c>
      <c r="V1991" s="1876">
        <f t="shared" si="262"/>
        <v>-1.1592821083821327</v>
      </c>
      <c r="W1991" s="1954">
        <f t="shared" si="261"/>
        <v>1.1295911225166175</v>
      </c>
    </row>
    <row r="1992" spans="1:23" ht="15" x14ac:dyDescent="0.2">
      <c r="A1992" s="2046" t="s">
        <v>330</v>
      </c>
      <c r="B1992" s="2048">
        <f>IFERROR(AVERAGE(S1987:S1993),"")</f>
        <v>1.6121863749711001</v>
      </c>
      <c r="C1992" s="1944">
        <v>45080</v>
      </c>
      <c r="D1992" s="1876"/>
      <c r="E1992" s="2189"/>
      <c r="F1992" s="1986"/>
      <c r="G1992" s="1945"/>
      <c r="H1992" s="1946" t="str">
        <f>IFERROR(VLOOKUP(F1992,[1]Trainingsarten!$A$9:$K$84,10,FALSE),"")</f>
        <v/>
      </c>
      <c r="I1992" s="1947" t="str">
        <f t="shared" si="260"/>
        <v/>
      </c>
      <c r="J1992" s="1948"/>
      <c r="K1992" s="1949" t="str">
        <f>IFERROR(VLOOKUP(F1992,[1]Trainingsarten!$A$9:$K$84,11,FALSE),"0")</f>
        <v>0</v>
      </c>
      <c r="L1992" s="1950"/>
      <c r="M1992" s="1948"/>
      <c r="N1992" s="1816" t="str">
        <f>IFERROR((L1992/67)/(1/(I1992*24)/3.6),"")</f>
        <v/>
      </c>
      <c r="O1992" s="2402"/>
      <c r="P1992" s="1951" t="str">
        <f>IFERROR(VLOOKUP(F1992,[1]Trainingsarten!$A$9:$N$84,12,FALSE),"")</f>
        <v/>
      </c>
      <c r="Q1992" s="1952" t="s">
        <v>14</v>
      </c>
      <c r="R1992" s="1953" t="str">
        <f>IFERROR(VLOOKUP(F1992,[1]Trainingsarten!$A$9:$N$84,14,FALSE),"")</f>
        <v/>
      </c>
      <c r="S1992" s="1877" t="str">
        <f>IFERROR(L1992/J1992,"")</f>
        <v/>
      </c>
      <c r="T1992" s="1876">
        <f>T1991+(K1992-T1991)/7</f>
        <v>22.601052084860985</v>
      </c>
      <c r="U1992" s="1876">
        <f>U1991+(K1992-U1991)/42</f>
        <v>22.787083382260352</v>
      </c>
      <c r="V1992" s="1876">
        <f t="shared" si="262"/>
        <v>-3.0250281952255875</v>
      </c>
      <c r="W1992" s="1954">
        <f t="shared" si="261"/>
        <v>0.99183610757556662</v>
      </c>
    </row>
    <row r="1993" spans="1:23" ht="16" thickBot="1" x14ac:dyDescent="0.25">
      <c r="A1993" s="2050" t="s">
        <v>11</v>
      </c>
      <c r="B1993" s="2051">
        <f>IFERROR(SUM(M1987:M1993),"")</f>
        <v>84</v>
      </c>
      <c r="C1993" s="2034">
        <v>45081</v>
      </c>
      <c r="D1993" s="1640">
        <v>77</v>
      </c>
      <c r="E1993" s="2171" t="s">
        <v>281</v>
      </c>
      <c r="F1993" s="1989" t="s">
        <v>300</v>
      </c>
      <c r="G1993" s="2035">
        <v>5.0104166666666672E-2</v>
      </c>
      <c r="H1993" s="2036">
        <v>12.4</v>
      </c>
      <c r="I1993" s="2037">
        <f t="shared" si="260"/>
        <v>4.0406586021505377E-3</v>
      </c>
      <c r="J1993" s="969">
        <v>137</v>
      </c>
      <c r="K1993" s="2038">
        <v>72</v>
      </c>
      <c r="L1993" s="973">
        <v>206</v>
      </c>
      <c r="M1993" s="969">
        <v>31</v>
      </c>
      <c r="N1993" s="2039">
        <f>IFERROR((L1993/67)/(1/(I1993*24)/3.6),"")</f>
        <v>1.0733919114106887</v>
      </c>
      <c r="O1993" s="2407" t="s">
        <v>322</v>
      </c>
      <c r="P1993" s="2040">
        <f>IFERROR(VLOOKUP(F1993,[1]Trainingsarten!$A$9:$N$84,12,FALSE),"")</f>
        <v>209</v>
      </c>
      <c r="Q1993" s="2041" t="s">
        <v>14</v>
      </c>
      <c r="R1993" s="2042">
        <f>IFERROR(VLOOKUP(F1993,[1]Trainingsarten!$A$9:$N$84,14,FALSE),"")</f>
        <v>228.8</v>
      </c>
      <c r="S1993" s="4">
        <f>IFERROR(L1993/J1993,"")</f>
        <v>1.5036496350364963</v>
      </c>
      <c r="T1993" s="1640">
        <f>T1992+(K1993-T1992)/7</f>
        <v>29.658044644166559</v>
      </c>
      <c r="U1993" s="1640">
        <f>U1992+(K1993-U1992)/42</f>
        <v>23.958819492206533</v>
      </c>
      <c r="V1993" s="1640">
        <f t="shared" si="262"/>
        <v>0.18603129739936719</v>
      </c>
      <c r="W1993" s="1934">
        <f t="shared" si="261"/>
        <v>1.2378758750536061</v>
      </c>
    </row>
    <row r="1994" spans="1:23" ht="16" thickBot="1" x14ac:dyDescent="0.25">
      <c r="A1994" s="2472">
        <f>WEEKNUM(C1994,1)</f>
        <v>23</v>
      </c>
      <c r="B1994" s="2473"/>
      <c r="C1994" s="1935">
        <v>45082</v>
      </c>
      <c r="D1994" s="1744"/>
      <c r="E1994" s="2176"/>
      <c r="F1994" s="1988"/>
      <c r="G1994" s="1937"/>
      <c r="H1994" s="1938" t="str">
        <f>IFERROR(VLOOKUP(F1994,[1]Trainingsarten!$A$9:$K$84,10,FALSE),"")</f>
        <v/>
      </c>
      <c r="I1994" s="1939" t="str">
        <f t="shared" si="260"/>
        <v/>
      </c>
      <c r="J1994" s="1940"/>
      <c r="K1994" s="1941" t="str">
        <f>IFERROR(VLOOKUP(F1994,[1]Trainingsarten!$A$9:$K$84,11,FALSE),"0")</f>
        <v>0</v>
      </c>
      <c r="L1994" s="1942"/>
      <c r="M1994" s="1940"/>
      <c r="N1994" s="1753" t="str">
        <f>IFERROR((L1994/67)/(1/(I1994*24)/3.6),"")</f>
        <v/>
      </c>
      <c r="O1994" s="2401"/>
      <c r="P1994" s="1754" t="str">
        <f>IFERROR(VLOOKUP(F1994,[1]Trainingsarten!$A$9:$N$84,12,FALSE),"")</f>
        <v/>
      </c>
      <c r="Q1994" s="1755" t="s">
        <v>14</v>
      </c>
      <c r="R1994" s="1943" t="str">
        <f>IFERROR(VLOOKUP(F1994,[1]Trainingsarten!$A$9:$N$84,14,FALSE),"")</f>
        <v/>
      </c>
      <c r="S1994" s="1756" t="str">
        <f>IFERROR(L1994/J1994,"")</f>
        <v/>
      </c>
      <c r="T1994" s="1744">
        <f>T1993+(K1994-T1993)/7</f>
        <v>25.421181123571337</v>
      </c>
      <c r="U1994" s="1744">
        <f>U1993+(K1994-U1993)/42</f>
        <v>23.38837140905876</v>
      </c>
      <c r="V1994" s="1744">
        <f t="shared" si="262"/>
        <v>-5.6992251519600252</v>
      </c>
      <c r="W1994" s="1927">
        <f t="shared" si="261"/>
        <v>1.0869154024860932</v>
      </c>
    </row>
    <row r="1995" spans="1:23" ht="15" x14ac:dyDescent="0.2">
      <c r="A1995" s="2043" t="s">
        <v>19</v>
      </c>
      <c r="B1995" s="2044">
        <f>SUM(H1994:H2000)</f>
        <v>29.16</v>
      </c>
      <c r="C1995" s="1944">
        <v>45083</v>
      </c>
      <c r="D1995" s="1876">
        <v>78</v>
      </c>
      <c r="E1995" s="2189" t="s">
        <v>281</v>
      </c>
      <c r="F1995" s="1986" t="s">
        <v>316</v>
      </c>
      <c r="G1995" s="1945">
        <v>3.2523148148148148E-2</v>
      </c>
      <c r="H1995" s="1946">
        <v>8.11</v>
      </c>
      <c r="I1995" s="1947">
        <f t="shared" si="260"/>
        <v>4.0102525460108691E-3</v>
      </c>
      <c r="J1995" s="1948">
        <v>127</v>
      </c>
      <c r="K1995" s="1949">
        <v>46</v>
      </c>
      <c r="L1995" s="1950">
        <v>203</v>
      </c>
      <c r="M1995" s="1948">
        <v>19</v>
      </c>
      <c r="N1995" s="1816">
        <f>IFERROR((L1995/67)/(1/(I1995*24)/3.6),"")</f>
        <v>1.0498003202237887</v>
      </c>
      <c r="O1995" s="2402" t="s">
        <v>333</v>
      </c>
      <c r="P1995" s="1951">
        <f>IFERROR(VLOOKUP(F1995,[1]Trainingsarten!$A$9:$N$84,12,FALSE),"")</f>
        <v>209</v>
      </c>
      <c r="Q1995" s="1952" t="s">
        <v>14</v>
      </c>
      <c r="R1995" s="1953">
        <f>IFERROR(VLOOKUP(F1995,[1]Trainingsarten!$A$9:$N$84,14,FALSE),"")</f>
        <v>228.8</v>
      </c>
      <c r="S1995" s="1877">
        <f>IFERROR(L1995/J1995,"")</f>
        <v>1.5984251968503937</v>
      </c>
      <c r="T1995" s="1876">
        <f>T1994+(K1995-T1994)/7</f>
        <v>28.361012391632574</v>
      </c>
      <c r="U1995" s="1876">
        <f>U1994+(K1995-U1994)/42</f>
        <v>23.926743518366884</v>
      </c>
      <c r="V1995" s="1876">
        <f t="shared" si="262"/>
        <v>-2.0328097145125774</v>
      </c>
      <c r="W1995" s="1954">
        <f t="shared" si="261"/>
        <v>1.1853268862042097</v>
      </c>
    </row>
    <row r="1996" spans="1:23" ht="15" x14ac:dyDescent="0.2">
      <c r="A1996" s="2046" t="s">
        <v>9</v>
      </c>
      <c r="B1996" s="2047">
        <f>SUM(K1994:K2000)</f>
        <v>174</v>
      </c>
      <c r="C1996" s="1944">
        <v>45084</v>
      </c>
      <c r="D1996" s="1876"/>
      <c r="E1996" s="2189"/>
      <c r="F1996" s="1986"/>
      <c r="G1996" s="1945"/>
      <c r="H1996" s="1946" t="str">
        <f>IFERROR(VLOOKUP(F1996,[1]Trainingsarten!$A$9:$K$84,10,FALSE),"")</f>
        <v/>
      </c>
      <c r="I1996" s="1947" t="str">
        <f t="shared" ref="I1996:I2059" si="263">IFERROR(G1996/H1996,"")</f>
        <v/>
      </c>
      <c r="J1996" s="1948"/>
      <c r="K1996" s="1949" t="str">
        <f>IFERROR(VLOOKUP(F1996,[1]Trainingsarten!$A$9:$K$84,11,FALSE),"0")</f>
        <v>0</v>
      </c>
      <c r="L1996" s="1950"/>
      <c r="M1996" s="1948"/>
      <c r="N1996" s="1816" t="str">
        <f>IFERROR((L1996/67)/(1/(I1996*24)/3.6),"")</f>
        <v/>
      </c>
      <c r="O1996" s="2402"/>
      <c r="P1996" s="1951" t="str">
        <f>IFERROR(VLOOKUP(F1996,[1]Trainingsarten!$A$9:$N$84,12,FALSE),"")</f>
        <v/>
      </c>
      <c r="Q1996" s="1952" t="s">
        <v>14</v>
      </c>
      <c r="R1996" s="1953" t="str">
        <f>IFERROR(VLOOKUP(F1996,[1]Trainingsarten!$A$9:$N$84,14,FALSE),"")</f>
        <v/>
      </c>
      <c r="S1996" s="1877" t="str">
        <f>IFERROR(L1996/J1996,"")</f>
        <v/>
      </c>
      <c r="T1996" s="1876">
        <f>T1995+(K1996-T1995)/7</f>
        <v>24.30943919282792</v>
      </c>
      <c r="U1996" s="1876">
        <f>U1995+(K1996-U1995)/42</f>
        <v>23.357059148881959</v>
      </c>
      <c r="V1996" s="1876">
        <f t="shared" si="262"/>
        <v>-4.4342688732656903</v>
      </c>
      <c r="W1996" s="1954">
        <f t="shared" si="261"/>
        <v>1.0407748269110133</v>
      </c>
    </row>
    <row r="1997" spans="1:23" ht="15" x14ac:dyDescent="0.2">
      <c r="A1997" s="2046" t="s">
        <v>20</v>
      </c>
      <c r="B1997" s="2048">
        <f>AVERAGE(W1994:W2000)</f>
        <v>1.0663660229377281</v>
      </c>
      <c r="C1997" s="1944">
        <v>45085</v>
      </c>
      <c r="D1997" s="1876"/>
      <c r="E1997" s="2189"/>
      <c r="F1997" s="1986"/>
      <c r="G1997" s="1945"/>
      <c r="H1997" s="1946" t="str">
        <f>IFERROR(VLOOKUP(F1997,[1]Trainingsarten!$A$9:$K$84,10,FALSE),"")</f>
        <v/>
      </c>
      <c r="I1997" s="1947" t="str">
        <f t="shared" si="263"/>
        <v/>
      </c>
      <c r="J1997" s="1948"/>
      <c r="K1997" s="1949" t="str">
        <f>IFERROR(VLOOKUP(F1997,[1]Trainingsarten!$A$9:$K$84,11,FALSE),"0")</f>
        <v>0</v>
      </c>
      <c r="L1997" s="1950"/>
      <c r="M1997" s="1948"/>
      <c r="N1997" s="1816" t="str">
        <f>IFERROR((L1997/67)/(1/(I1997*24)/3.6),"")</f>
        <v/>
      </c>
      <c r="O1997" s="2402"/>
      <c r="P1997" s="1951" t="str">
        <f>IFERROR(VLOOKUP(F1997,[1]Trainingsarten!$A$9:$N$84,12,FALSE),"")</f>
        <v/>
      </c>
      <c r="Q1997" s="1952" t="s">
        <v>14</v>
      </c>
      <c r="R1997" s="1953" t="str">
        <f>IFERROR(VLOOKUP(F1997,[1]Trainingsarten!$A$9:$N$84,14,FALSE),"")</f>
        <v/>
      </c>
      <c r="S1997" s="1877" t="str">
        <f>IFERROR(L1997/J1997,"")</f>
        <v/>
      </c>
      <c r="T1997" s="1876">
        <f>T1996+(K1997-T1996)/7</f>
        <v>20.836662165281073</v>
      </c>
      <c r="U1997" s="1876">
        <f>U1996+(K1997-U1996)/42</f>
        <v>22.800938692956198</v>
      </c>
      <c r="V1997" s="1876">
        <f t="shared" si="262"/>
        <v>-0.95238004394596132</v>
      </c>
      <c r="W1997" s="1954">
        <f t="shared" si="261"/>
        <v>0.91385106753162137</v>
      </c>
    </row>
    <row r="1998" spans="1:23" ht="15" x14ac:dyDescent="0.2">
      <c r="A1998" s="2046" t="s">
        <v>329</v>
      </c>
      <c r="B1998" s="2049">
        <f>IFERROR(AVERAGE(N1994:N2000),"")</f>
        <v>1.0579131699291184</v>
      </c>
      <c r="C1998" s="1944">
        <v>45086</v>
      </c>
      <c r="D1998" s="1876">
        <v>79</v>
      </c>
      <c r="E1998" s="2189" t="s">
        <v>281</v>
      </c>
      <c r="F1998" s="1986" t="s">
        <v>276</v>
      </c>
      <c r="G1998" s="1945">
        <v>3.8263888888888889E-2</v>
      </c>
      <c r="H1998" s="1946">
        <v>9.35</v>
      </c>
      <c r="I1998" s="1947">
        <f t="shared" si="263"/>
        <v>4.0923945335710043E-3</v>
      </c>
      <c r="J1998" s="1948">
        <v>128</v>
      </c>
      <c r="K1998" s="1949">
        <v>52</v>
      </c>
      <c r="L1998" s="1950">
        <v>202</v>
      </c>
      <c r="M1998" s="1948">
        <v>24</v>
      </c>
      <c r="N1998" s="1816">
        <f>IFERROR((L1998/67)/(1/(I1998*24)/3.6),"")</f>
        <v>1.066026019634448</v>
      </c>
      <c r="O1998" s="2402" t="s">
        <v>327</v>
      </c>
      <c r="P1998" s="1951">
        <f>IFERROR(VLOOKUP(F1998,[1]Trainingsarten!$A$9:$N$84,12,FALSE),"")</f>
        <v>209</v>
      </c>
      <c r="Q1998" s="1952" t="s">
        <v>14</v>
      </c>
      <c r="R1998" s="1953">
        <f>IFERROR(VLOOKUP(F1998,[1]Trainingsarten!$A$9:$N$84,14,FALSE),"")</f>
        <v>228.8</v>
      </c>
      <c r="S1998" s="1877">
        <f>IFERROR(L1998/J1998,"")</f>
        <v>1.578125</v>
      </c>
      <c r="T1998" s="1876">
        <f>T1997+(K1998-T1997)/7</f>
        <v>25.288567570240922</v>
      </c>
      <c r="U1998" s="1876">
        <f>U1997+(K1998-U1997)/42</f>
        <v>23.496154438362002</v>
      </c>
      <c r="V1998" s="1876">
        <f t="shared" si="262"/>
        <v>1.9642765276751248</v>
      </c>
      <c r="W1998" s="1954">
        <f t="shared" si="261"/>
        <v>1.0762853826391463</v>
      </c>
    </row>
    <row r="1999" spans="1:23" ht="15" x14ac:dyDescent="0.2">
      <c r="A1999" s="2046" t="s">
        <v>330</v>
      </c>
      <c r="B1999" s="2048">
        <f>IFERROR(AVERAGE(S1994:S2000),"")</f>
        <v>1.5882750984251968</v>
      </c>
      <c r="C1999" s="1944">
        <v>45087</v>
      </c>
      <c r="D1999" s="1876"/>
      <c r="E1999" s="2189"/>
      <c r="F1999" s="1986"/>
      <c r="G1999" s="1945"/>
      <c r="H1999" s="1946" t="str">
        <f>IFERROR(VLOOKUP(F1999,[1]Trainingsarten!$A$9:$K$84,10,FALSE),"")</f>
        <v/>
      </c>
      <c r="I1999" s="1947" t="str">
        <f t="shared" si="263"/>
        <v/>
      </c>
      <c r="J1999" s="1948"/>
      <c r="K1999" s="1949" t="str">
        <f>IFERROR(VLOOKUP(F1999,[1]Trainingsarten!$A$9:$K$84,11,FALSE),"0")</f>
        <v>0</v>
      </c>
      <c r="L1999" s="1950"/>
      <c r="M1999" s="1948"/>
      <c r="N1999" s="1816" t="str">
        <f>IFERROR((L1999/67)/(1/(I1999*24)/3.6),"")</f>
        <v/>
      </c>
      <c r="O1999" s="2402"/>
      <c r="P1999" s="1951" t="str">
        <f>IFERROR(VLOOKUP(F1999,[1]Trainingsarten!$A$9:$N$84,12,FALSE),"")</f>
        <v/>
      </c>
      <c r="Q1999" s="1952" t="s">
        <v>14</v>
      </c>
      <c r="R1999" s="1953" t="str">
        <f>IFERROR(VLOOKUP(F1999,[1]Trainingsarten!$A$9:$N$84,14,FALSE),"")</f>
        <v/>
      </c>
      <c r="S1999" s="1877" t="str">
        <f>IFERROR(L1999/J1999,"")</f>
        <v/>
      </c>
      <c r="T1999" s="1876">
        <f>T1998+(K1999-T1998)/7</f>
        <v>21.675915060206503</v>
      </c>
      <c r="U1999" s="1876">
        <f>U1998+(K1999-U1998)/42</f>
        <v>22.936722189829574</v>
      </c>
      <c r="V1999" s="1876">
        <f t="shared" si="262"/>
        <v>-1.79241313187892</v>
      </c>
      <c r="W1999" s="1954">
        <f t="shared" si="261"/>
        <v>0.9450310676831527</v>
      </c>
    </row>
    <row r="2000" spans="1:23" ht="16" thickBot="1" x14ac:dyDescent="0.25">
      <c r="A2000" s="2050" t="s">
        <v>11</v>
      </c>
      <c r="B2000" s="2051">
        <f>IFERROR(SUM(M1994:M2000),"")</f>
        <v>533</v>
      </c>
      <c r="C2000" s="2034">
        <v>45088</v>
      </c>
      <c r="D2000" s="1640">
        <v>80</v>
      </c>
      <c r="E2000" s="2171" t="s">
        <v>33</v>
      </c>
      <c r="F2000" s="1989" t="s">
        <v>292</v>
      </c>
      <c r="G2000" s="2035">
        <v>6.1099537037037042E-2</v>
      </c>
      <c r="H2000" s="2036">
        <v>11.7</v>
      </c>
      <c r="I2000" s="2037">
        <f t="shared" si="263"/>
        <v>5.2221826527382087E-3</v>
      </c>
      <c r="J2000" s="969">
        <v>133</v>
      </c>
      <c r="K2000" s="2038">
        <v>76</v>
      </c>
      <c r="L2000" s="973">
        <v>179</v>
      </c>
      <c r="M2000" s="969">
        <v>490</v>
      </c>
      <c r="N2000" s="2039"/>
      <c r="O2000" s="2407" t="s">
        <v>293</v>
      </c>
      <c r="P2000" s="2040" t="str">
        <f>IFERROR(VLOOKUP(F2000,[1]Trainingsarten!$A$9:$N$84,12,FALSE),"")</f>
        <v/>
      </c>
      <c r="Q2000" s="2041" t="s">
        <v>14</v>
      </c>
      <c r="R2000" s="2042" t="str">
        <f>IFERROR(VLOOKUP(F2000,[1]Trainingsarten!$A$9:$N$84,14,FALSE),"")</f>
        <v/>
      </c>
      <c r="S2000" s="4"/>
      <c r="T2000" s="1640">
        <f>T1999+(K2000-T1999)/7</f>
        <v>29.436498623034144</v>
      </c>
      <c r="U2000" s="1640">
        <f>U1999+(K2000-U1999)/42</f>
        <v>24.200133566262203</v>
      </c>
      <c r="V2000" s="1640">
        <f t="shared" si="262"/>
        <v>1.2608071296230712</v>
      </c>
      <c r="W2000" s="1934">
        <f t="shared" si="261"/>
        <v>1.2163775271088604</v>
      </c>
    </row>
    <row r="2001" spans="1:23" ht="16" thickBot="1" x14ac:dyDescent="0.25">
      <c r="A2001" s="2472">
        <f>WEEKNUM(C2001,1)</f>
        <v>24</v>
      </c>
      <c r="B2001" s="2473"/>
      <c r="C2001" s="1935">
        <v>45089</v>
      </c>
      <c r="D2001" s="1744">
        <v>81</v>
      </c>
      <c r="E2001" s="2176" t="s">
        <v>33</v>
      </c>
      <c r="F2001" s="1988" t="s">
        <v>315</v>
      </c>
      <c r="G2001" s="1937">
        <v>2.4895833333333336E-2</v>
      </c>
      <c r="H2001" s="1938">
        <v>6.22</v>
      </c>
      <c r="I2001" s="1939">
        <f t="shared" si="263"/>
        <v>4.0025455519828515E-3</v>
      </c>
      <c r="J2001" s="1940">
        <v>121</v>
      </c>
      <c r="K2001" s="1941">
        <v>36</v>
      </c>
      <c r="L2001" s="1942">
        <v>206</v>
      </c>
      <c r="M2001" s="1940">
        <v>11</v>
      </c>
      <c r="N2001" s="1753">
        <f>IFERROR((L2001/67)/(1/(I2001*24)/3.6),"")</f>
        <v>1.063267264961367</v>
      </c>
      <c r="O2001" s="2401" t="s">
        <v>327</v>
      </c>
      <c r="P2001" s="1754">
        <f>IFERROR(VLOOKUP(F2001,[1]Trainingsarten!$A$9:$N$84,12,FALSE),"")</f>
        <v>209</v>
      </c>
      <c r="Q2001" s="1755" t="s">
        <v>14</v>
      </c>
      <c r="R2001" s="1943">
        <f>IFERROR(VLOOKUP(F2001,[1]Trainingsarten!$A$9:$N$84,14,FALSE),"")</f>
        <v>228.8</v>
      </c>
      <c r="S2001" s="1756">
        <f>IFERROR(L2001/J2001,"")</f>
        <v>1.7024793388429753</v>
      </c>
      <c r="T2001" s="1744">
        <f>T2000+(K2001-T2000)/7</f>
        <v>30.37414167688641</v>
      </c>
      <c r="U2001" s="1744">
        <f>U2000+(K2001-U2000)/42</f>
        <v>24.481082767065484</v>
      </c>
      <c r="V2001" s="1744">
        <f t="shared" si="262"/>
        <v>-5.2363650567719411</v>
      </c>
      <c r="W2001" s="1927">
        <f t="shared" si="261"/>
        <v>1.2407188834698475</v>
      </c>
    </row>
    <row r="2002" spans="1:23" ht="15" x14ac:dyDescent="0.2">
      <c r="A2002" s="2043" t="s">
        <v>19</v>
      </c>
      <c r="B2002" s="2044">
        <f>SUM(H2001:H2007)</f>
        <v>40.44</v>
      </c>
      <c r="C2002" s="1944">
        <v>45090</v>
      </c>
      <c r="D2002" s="1876">
        <v>82</v>
      </c>
      <c r="E2002" s="2189" t="s">
        <v>33</v>
      </c>
      <c r="F2002" s="1986" t="s">
        <v>315</v>
      </c>
      <c r="G2002" s="1945">
        <v>2.6168981481481477E-2</v>
      </c>
      <c r="H2002" s="1946">
        <v>6.67</v>
      </c>
      <c r="I2002" s="1947">
        <f t="shared" si="263"/>
        <v>3.9233855294574932E-3</v>
      </c>
      <c r="J2002" s="1948">
        <v>125</v>
      </c>
      <c r="K2002" s="1949">
        <v>39</v>
      </c>
      <c r="L2002" s="1950">
        <v>208</v>
      </c>
      <c r="M2002" s="1948">
        <v>16</v>
      </c>
      <c r="N2002" s="1816">
        <f>IFERROR((L2002/67)/(1/(I2002*24)/3.6),"")</f>
        <v>1.0523574033878582</v>
      </c>
      <c r="O2002" s="2402" t="s">
        <v>333</v>
      </c>
      <c r="P2002" s="1951">
        <f>IFERROR(VLOOKUP(F2002,[1]Trainingsarten!$A$9:$N$84,12,FALSE),"")</f>
        <v>209</v>
      </c>
      <c r="Q2002" s="1952" t="s">
        <v>14</v>
      </c>
      <c r="R2002" s="1953">
        <f>IFERROR(VLOOKUP(F2002,[1]Trainingsarten!$A$9:$N$84,14,FALSE),"")</f>
        <v>228.8</v>
      </c>
      <c r="S2002" s="1877">
        <f>IFERROR(L2002/J2002,"")</f>
        <v>1.6639999999999999</v>
      </c>
      <c r="T2002" s="1876">
        <f>T2001+(K2002-T2001)/7</f>
        <v>31.606407151616924</v>
      </c>
      <c r="U2002" s="1876">
        <f>U2001+(K2002-U2001)/42</f>
        <v>24.826771272611545</v>
      </c>
      <c r="V2002" s="1876">
        <f t="shared" si="262"/>
        <v>-5.8930589098209261</v>
      </c>
      <c r="W2002" s="1954">
        <f t="shared" si="261"/>
        <v>1.2730776307785361</v>
      </c>
    </row>
    <row r="2003" spans="1:23" ht="15" x14ac:dyDescent="0.2">
      <c r="A2003" s="2046" t="s">
        <v>9</v>
      </c>
      <c r="B2003" s="2047">
        <f>SUM(K2001:K2007)</f>
        <v>239</v>
      </c>
      <c r="C2003" s="1944">
        <v>45091</v>
      </c>
      <c r="D2003" s="1876"/>
      <c r="E2003" s="2189"/>
      <c r="F2003" s="1986"/>
      <c r="G2003" s="1945"/>
      <c r="H2003" s="1946" t="str">
        <f>IFERROR(VLOOKUP(F2003,[1]Trainingsarten!$A$9:$K$84,10,FALSE),"")</f>
        <v/>
      </c>
      <c r="I2003" s="1947" t="str">
        <f t="shared" si="263"/>
        <v/>
      </c>
      <c r="J2003" s="1948"/>
      <c r="K2003" s="1949" t="str">
        <f>IFERROR(VLOOKUP(F2003,[1]Trainingsarten!$A$9:$K$84,11,FALSE),"0")</f>
        <v>0</v>
      </c>
      <c r="L2003" s="1950"/>
      <c r="M2003" s="1948"/>
      <c r="N2003" s="1816" t="str">
        <f>IFERROR((L2003/67)/(1/(I2003*24)/3.6),"")</f>
        <v/>
      </c>
      <c r="O2003" s="2402"/>
      <c r="P2003" s="1951" t="str">
        <f>IFERROR(VLOOKUP(F2003,[1]Trainingsarten!$A$9:$N$84,12,FALSE),"")</f>
        <v/>
      </c>
      <c r="Q2003" s="1952" t="s">
        <v>14</v>
      </c>
      <c r="R2003" s="1953" t="str">
        <f>IFERROR(VLOOKUP(F2003,[1]Trainingsarten!$A$9:$N$84,14,FALSE),"")</f>
        <v/>
      </c>
      <c r="S2003" s="1877" t="str">
        <f>IFERROR(L2003/J2003,"")</f>
        <v/>
      </c>
      <c r="T2003" s="1876">
        <f>T2002+(K2003-T2002)/7</f>
        <v>27.091206129957364</v>
      </c>
      <c r="U2003" s="1876">
        <f>U2002+(K2003-U2002)/42</f>
        <v>24.235657670882699</v>
      </c>
      <c r="V2003" s="1876">
        <f t="shared" si="262"/>
        <v>-6.7796358790053795</v>
      </c>
      <c r="W2003" s="1954">
        <f t="shared" si="261"/>
        <v>1.1178242611713975</v>
      </c>
    </row>
    <row r="2004" spans="1:23" ht="15" x14ac:dyDescent="0.2">
      <c r="A2004" s="2046" t="s">
        <v>20</v>
      </c>
      <c r="B2004" s="2048">
        <f>AVERAGE(W2001:W2007)</f>
        <v>1.2137021062999609</v>
      </c>
      <c r="C2004" s="1944">
        <v>45092</v>
      </c>
      <c r="D2004" s="1876">
        <v>83</v>
      </c>
      <c r="E2004" s="2189" t="s">
        <v>33</v>
      </c>
      <c r="F2004" s="1986" t="s">
        <v>331</v>
      </c>
      <c r="G2004" s="1945">
        <v>2.736111111111111E-2</v>
      </c>
      <c r="H2004" s="1946">
        <v>7.06</v>
      </c>
      <c r="I2004" s="1947">
        <f t="shared" si="263"/>
        <v>3.8755114888259366E-3</v>
      </c>
      <c r="J2004" s="1948">
        <v>126</v>
      </c>
      <c r="K2004" s="1949">
        <v>44</v>
      </c>
      <c r="L2004" s="1950">
        <v>213</v>
      </c>
      <c r="M2004" s="1948">
        <v>12</v>
      </c>
      <c r="N2004" s="1816">
        <f>IFERROR((L2004/67)/(1/(I2004*24)/3.6),"")</f>
        <v>1.0645046721068878</v>
      </c>
      <c r="O2004" s="2402" t="s">
        <v>326</v>
      </c>
      <c r="P2004" s="1951">
        <f>IFERROR(VLOOKUP(F2004,[1]Trainingsarten!$A$9:$N$84,12,FALSE),"")</f>
        <v>274</v>
      </c>
      <c r="Q2004" s="1952" t="s">
        <v>14</v>
      </c>
      <c r="R2004" s="1953">
        <f>IFERROR(VLOOKUP(F2004,[1]Trainingsarten!$A$9:$N$84,14,FALSE),"")</f>
        <v>299</v>
      </c>
      <c r="S2004" s="1877">
        <f>IFERROR(L2004/J2004,"")</f>
        <v>1.6904761904761905</v>
      </c>
      <c r="T2004" s="1876">
        <f>T2003+(K2004-T2003)/7</f>
        <v>29.506748111392024</v>
      </c>
      <c r="U2004" s="1876">
        <f>U2003+(K2004-U2003)/42</f>
        <v>24.706237250147396</v>
      </c>
      <c r="V2004" s="1876">
        <f t="shared" si="262"/>
        <v>-2.8555484590746651</v>
      </c>
      <c r="W2004" s="1954">
        <f t="shared" si="261"/>
        <v>1.1943036008535046</v>
      </c>
    </row>
    <row r="2005" spans="1:23" ht="15" x14ac:dyDescent="0.2">
      <c r="A2005" s="2046" t="s">
        <v>329</v>
      </c>
      <c r="B2005" s="2049">
        <f>IFERROR(AVERAGE(N2001:N2007),"")</f>
        <v>1.0615175953784344</v>
      </c>
      <c r="C2005" s="1944">
        <v>45093</v>
      </c>
      <c r="D2005" s="1876">
        <v>84</v>
      </c>
      <c r="E2005" s="2189" t="s">
        <v>33</v>
      </c>
      <c r="F2005" s="1986" t="s">
        <v>315</v>
      </c>
      <c r="G2005" s="1945">
        <v>2.9791666666666664E-2</v>
      </c>
      <c r="H2005" s="1946">
        <v>7.51</v>
      </c>
      <c r="I2005" s="1947">
        <f t="shared" si="263"/>
        <v>3.9669329782512208E-3</v>
      </c>
      <c r="J2005" s="1948">
        <v>125</v>
      </c>
      <c r="K2005" s="1949">
        <v>43</v>
      </c>
      <c r="L2005" s="1950">
        <v>206</v>
      </c>
      <c r="M2005" s="1948">
        <v>12</v>
      </c>
      <c r="N2005" s="1816">
        <f>IFERROR((L2005/67)/(1/(I2005*24)/3.6),"")</f>
        <v>1.0538068644792018</v>
      </c>
      <c r="O2005" s="2402" t="s">
        <v>333</v>
      </c>
      <c r="P2005" s="1951">
        <f>IFERROR(VLOOKUP(F2005,[1]Trainingsarten!$A$9:$N$84,12,FALSE),"")</f>
        <v>209</v>
      </c>
      <c r="Q2005" s="1952" t="s">
        <v>14</v>
      </c>
      <c r="R2005" s="1953">
        <f>IFERROR(VLOOKUP(F2005,[1]Trainingsarten!$A$9:$N$84,14,FALSE),"")</f>
        <v>228.8</v>
      </c>
      <c r="S2005" s="1877">
        <f>IFERROR(L2005/J2005,"")</f>
        <v>1.6479999999999999</v>
      </c>
      <c r="T2005" s="1876">
        <f>T2004+(K2005-T2004)/7</f>
        <v>31.434355524050307</v>
      </c>
      <c r="U2005" s="1876">
        <f>U2004+(K2005-U2004)/42</f>
        <v>25.141803029905791</v>
      </c>
      <c r="V2005" s="1876">
        <f t="shared" si="262"/>
        <v>-4.8005108612446286</v>
      </c>
      <c r="W2005" s="1954">
        <f t="shared" si="261"/>
        <v>1.2502824672780875</v>
      </c>
    </row>
    <row r="2006" spans="1:23" ht="15" x14ac:dyDescent="0.2">
      <c r="A2006" s="2046" t="s">
        <v>330</v>
      </c>
      <c r="B2006" s="2048">
        <f>IFERROR(AVERAGE(S2001:S2007),"")</f>
        <v>1.6446407409003292</v>
      </c>
      <c r="C2006" s="1944">
        <v>45094</v>
      </c>
      <c r="D2006" s="1876"/>
      <c r="E2006" s="2189"/>
      <c r="F2006" s="1986"/>
      <c r="G2006" s="1945"/>
      <c r="H2006" s="1946" t="str">
        <f>IFERROR(VLOOKUP(F2006,[1]Trainingsarten!$A$9:$K$84,10,FALSE),"")</f>
        <v/>
      </c>
      <c r="I2006" s="1947" t="str">
        <f t="shared" si="263"/>
        <v/>
      </c>
      <c r="J2006" s="1948"/>
      <c r="K2006" s="1949" t="str">
        <f>IFERROR(VLOOKUP(F2006,[1]Trainingsarten!$A$9:$K$84,11,FALSE),"0")</f>
        <v>0</v>
      </c>
      <c r="L2006" s="1950"/>
      <c r="M2006" s="1948"/>
      <c r="N2006" s="1816" t="str">
        <f>IFERROR((L2006/67)/(1/(I2006*24)/3.6),"")</f>
        <v/>
      </c>
      <c r="O2006" s="2402"/>
      <c r="P2006" s="1951" t="str">
        <f>IFERROR(VLOOKUP(F2006,[1]Trainingsarten!$A$9:$N$84,12,FALSE),"")</f>
        <v/>
      </c>
      <c r="Q2006" s="1952" t="s">
        <v>14</v>
      </c>
      <c r="R2006" s="1953" t="str">
        <f>IFERROR(VLOOKUP(F2006,[1]Trainingsarten!$A$9:$N$84,14,FALSE),"")</f>
        <v/>
      </c>
      <c r="S2006" s="1877" t="str">
        <f>IFERROR(L2006/J2006,"")</f>
        <v/>
      </c>
      <c r="T2006" s="1876">
        <f>T2005+(K2006-T2005)/7</f>
        <v>26.943733306328834</v>
      </c>
      <c r="U2006" s="1876">
        <f>U2005+(K2006-U2005)/42</f>
        <v>24.543188672050892</v>
      </c>
      <c r="V2006" s="1876">
        <f t="shared" si="262"/>
        <v>-6.2925524941445161</v>
      </c>
      <c r="W2006" s="1954">
        <f t="shared" si="261"/>
        <v>1.0978089956588084</v>
      </c>
    </row>
    <row r="2007" spans="1:23" ht="16" thickBot="1" x14ac:dyDescent="0.25">
      <c r="A2007" s="2050" t="s">
        <v>11</v>
      </c>
      <c r="B2007" s="2051">
        <f>IFERROR(SUM(M2001:M2007),"")</f>
        <v>84</v>
      </c>
      <c r="C2007" s="2034">
        <v>45095</v>
      </c>
      <c r="D2007" s="1640">
        <v>85</v>
      </c>
      <c r="E2007" s="2171" t="s">
        <v>281</v>
      </c>
      <c r="F2007" s="1989" t="s">
        <v>300</v>
      </c>
      <c r="G2007" s="2035">
        <v>5.1956018518518519E-2</v>
      </c>
      <c r="H2007" s="2036">
        <v>12.98</v>
      </c>
      <c r="I2007" s="2037">
        <f t="shared" si="263"/>
        <v>4.0027749243850934E-3</v>
      </c>
      <c r="J2007" s="969">
        <v>137</v>
      </c>
      <c r="K2007" s="2038">
        <v>77</v>
      </c>
      <c r="L2007" s="973">
        <v>208</v>
      </c>
      <c r="M2007" s="969">
        <v>33</v>
      </c>
      <c r="N2007" s="2039">
        <f>IFERROR((L2007/67)/(1/(I2007*24)/3.6),"")</f>
        <v>1.0736517719568566</v>
      </c>
      <c r="O2007" s="2407" t="s">
        <v>322</v>
      </c>
      <c r="P2007" s="2040">
        <f>IFERROR(VLOOKUP(F2007,[1]Trainingsarten!$A$9:$N$84,12,FALSE),"")</f>
        <v>209</v>
      </c>
      <c r="Q2007" s="2041" t="s">
        <v>14</v>
      </c>
      <c r="R2007" s="2042">
        <f>IFERROR(VLOOKUP(F2007,[1]Trainingsarten!$A$9:$N$84,14,FALSE),"")</f>
        <v>228.8</v>
      </c>
      <c r="S2007" s="4">
        <f>IFERROR(L2007/J2007,"")</f>
        <v>1.5182481751824817</v>
      </c>
      <c r="T2007" s="1640">
        <f>T2006+(K2007-T2006)/7</f>
        <v>34.094628548281861</v>
      </c>
      <c r="U2007" s="1640">
        <f>U2006+(K2007-U2006)/42</f>
        <v>25.792160370335395</v>
      </c>
      <c r="V2007" s="1640">
        <f t="shared" si="262"/>
        <v>-2.4005446342779422</v>
      </c>
      <c r="W2007" s="1934">
        <f t="shared" si="261"/>
        <v>1.3218989048895442</v>
      </c>
    </row>
    <row r="2008" spans="1:23" ht="16" thickBot="1" x14ac:dyDescent="0.25">
      <c r="A2008" s="2472">
        <f>WEEKNUM(C2008,1)</f>
        <v>25</v>
      </c>
      <c r="B2008" s="2473"/>
      <c r="C2008" s="1935">
        <v>45096</v>
      </c>
      <c r="D2008" s="1744">
        <v>86</v>
      </c>
      <c r="E2008" s="2176" t="s">
        <v>33</v>
      </c>
      <c r="F2008" s="1988" t="s">
        <v>315</v>
      </c>
      <c r="G2008" s="1937">
        <v>2.5706018518518517E-2</v>
      </c>
      <c r="H2008" s="1938">
        <v>6.51</v>
      </c>
      <c r="I2008" s="1939">
        <f t="shared" si="263"/>
        <v>3.9486971610627527E-3</v>
      </c>
      <c r="J2008" s="1940">
        <v>121</v>
      </c>
      <c r="K2008" s="1941">
        <v>37</v>
      </c>
      <c r="L2008" s="1942">
        <v>206</v>
      </c>
      <c r="M2008" s="1940">
        <v>10</v>
      </c>
      <c r="N2008" s="1753">
        <f>IFERROR((L2008/67)/(1/(I2008*24)/3.6),"")</f>
        <v>1.0489625604695418</v>
      </c>
      <c r="O2008" s="2401" t="s">
        <v>333</v>
      </c>
      <c r="P2008" s="1754">
        <f>IFERROR(VLOOKUP(F2008,[1]Trainingsarten!$A$9:$N$84,12,FALSE),"")</f>
        <v>209</v>
      </c>
      <c r="Q2008" s="1755" t="s">
        <v>14</v>
      </c>
      <c r="R2008" s="1943">
        <f>IFERROR(VLOOKUP(F2008,[1]Trainingsarten!$A$9:$N$84,14,FALSE),"")</f>
        <v>228.8</v>
      </c>
      <c r="S2008" s="1756">
        <f>IFERROR(L2008/J2008,"")</f>
        <v>1.7024793388429753</v>
      </c>
      <c r="T2008" s="1744">
        <f>T2007+(K2008-T2007)/7</f>
        <v>34.509681612813026</v>
      </c>
      <c r="U2008" s="1744">
        <f>U2007+(K2008-U2007)/42</f>
        <v>26.05901369485122</v>
      </c>
      <c r="V2008" s="1744">
        <f t="shared" si="262"/>
        <v>-8.3024681779464657</v>
      </c>
      <c r="W2008" s="1927">
        <f t="shared" si="261"/>
        <v>1.3242896303336109</v>
      </c>
    </row>
    <row r="2009" spans="1:23" ht="15" x14ac:dyDescent="0.2">
      <c r="A2009" s="2043" t="s">
        <v>19</v>
      </c>
      <c r="B2009" s="2044">
        <f>SUM(H2008:H2014)</f>
        <v>40.559999999999995</v>
      </c>
      <c r="C2009" s="1944">
        <v>45097</v>
      </c>
      <c r="D2009" s="1876">
        <v>87</v>
      </c>
      <c r="E2009" s="2189" t="s">
        <v>33</v>
      </c>
      <c r="F2009" s="1986" t="s">
        <v>316</v>
      </c>
      <c r="G2009" s="1945">
        <v>3.1168981481481482E-2</v>
      </c>
      <c r="H2009" s="1946">
        <v>8.02</v>
      </c>
      <c r="I2009" s="1947">
        <f t="shared" si="263"/>
        <v>3.8864066685139007E-3</v>
      </c>
      <c r="J2009" s="1948">
        <v>123</v>
      </c>
      <c r="K2009" s="1949">
        <v>48</v>
      </c>
      <c r="L2009" s="1950">
        <v>212</v>
      </c>
      <c r="M2009" s="1948">
        <v>12</v>
      </c>
      <c r="N2009" s="1816">
        <f>IFERROR((L2009/67)/(1/(I2009*24)/3.6),"")</f>
        <v>1.0624855771020212</v>
      </c>
      <c r="O2009" s="2402" t="s">
        <v>327</v>
      </c>
      <c r="P2009" s="1951">
        <f>IFERROR(VLOOKUP(F2009,[1]Trainingsarten!$A$9:$N$84,12,FALSE),"")</f>
        <v>209</v>
      </c>
      <c r="Q2009" s="1952" t="s">
        <v>14</v>
      </c>
      <c r="R2009" s="1953">
        <f>IFERROR(VLOOKUP(F2009,[1]Trainingsarten!$A$9:$N$84,14,FALSE),"")</f>
        <v>228.8</v>
      </c>
      <c r="S2009" s="1877">
        <f>IFERROR(L2009/J2009,"")</f>
        <v>1.7235772357723578</v>
      </c>
      <c r="T2009" s="1876">
        <f>T2008+(K2009-T2008)/7</f>
        <v>36.436869953839739</v>
      </c>
      <c r="U2009" s="1876">
        <f>U2008+(K2009-U2008)/42</f>
        <v>26.581418130688096</v>
      </c>
      <c r="V2009" s="1876">
        <f t="shared" si="262"/>
        <v>-8.4506679179618054</v>
      </c>
      <c r="W2009" s="1954">
        <f t="shared" si="261"/>
        <v>1.3707647114498223</v>
      </c>
    </row>
    <row r="2010" spans="1:23" ht="15" x14ac:dyDescent="0.2">
      <c r="A2010" s="2046" t="s">
        <v>9</v>
      </c>
      <c r="B2010" s="2047">
        <f>SUM(K2008:K2014)</f>
        <v>234</v>
      </c>
      <c r="C2010" s="1944">
        <v>45098</v>
      </c>
      <c r="D2010" s="1876"/>
      <c r="E2010" s="2189"/>
      <c r="F2010" s="1986"/>
      <c r="G2010" s="1945"/>
      <c r="H2010" s="1946" t="str">
        <f>IFERROR(VLOOKUP(F2010,[1]Trainingsarten!$A$9:$K$84,10,FALSE),"")</f>
        <v/>
      </c>
      <c r="I2010" s="1947" t="str">
        <f t="shared" si="263"/>
        <v/>
      </c>
      <c r="J2010" s="1948"/>
      <c r="K2010" s="1949" t="str">
        <f>IFERROR(VLOOKUP(F2010,[1]Trainingsarten!$A$9:$K$84,11,FALSE),"0")</f>
        <v>0</v>
      </c>
      <c r="L2010" s="1950"/>
      <c r="M2010" s="1948"/>
      <c r="N2010" s="1816" t="str">
        <f>IFERROR((L2010/67)/(1/(I2010*24)/3.6),"")</f>
        <v/>
      </c>
      <c r="O2010" s="2402"/>
      <c r="P2010" s="1951" t="str">
        <f>IFERROR(VLOOKUP(F2010,[1]Trainingsarten!$A$9:$N$84,12,FALSE),"")</f>
        <v/>
      </c>
      <c r="Q2010" s="1952" t="s">
        <v>14</v>
      </c>
      <c r="R2010" s="1953" t="str">
        <f>IFERROR(VLOOKUP(F2010,[1]Trainingsarten!$A$9:$N$84,14,FALSE),"")</f>
        <v/>
      </c>
      <c r="S2010" s="1877" t="str">
        <f>IFERROR(L2010/J2010,"")</f>
        <v/>
      </c>
      <c r="T2010" s="1876">
        <f>T2009+(K2010-T2009)/7</f>
        <v>31.23160281757692</v>
      </c>
      <c r="U2010" s="1876">
        <f>U2009+(K2010-U2009)/42</f>
        <v>25.948527222814569</v>
      </c>
      <c r="V2010" s="1876">
        <f t="shared" si="262"/>
        <v>-9.8554518231516433</v>
      </c>
      <c r="W2010" s="1954">
        <f t="shared" si="261"/>
        <v>1.2035982832242342</v>
      </c>
    </row>
    <row r="2011" spans="1:23" ht="15" x14ac:dyDescent="0.2">
      <c r="A2011" s="2046" t="s">
        <v>20</v>
      </c>
      <c r="B2011" s="2048">
        <f>AVERAGE(W2008:W2014)</f>
        <v>1.24477246329346</v>
      </c>
      <c r="C2011" s="1944">
        <v>45099</v>
      </c>
      <c r="D2011" s="1876">
        <v>88</v>
      </c>
      <c r="E2011" s="2189" t="s">
        <v>33</v>
      </c>
      <c r="F2011" s="1986" t="s">
        <v>315</v>
      </c>
      <c r="G2011" s="1945">
        <v>2.3807870370370368E-2</v>
      </c>
      <c r="H2011" s="1946">
        <v>5.84</v>
      </c>
      <c r="I2011" s="1947">
        <f t="shared" si="263"/>
        <v>4.0766901319127342E-3</v>
      </c>
      <c r="J2011" s="1948">
        <v>125</v>
      </c>
      <c r="K2011" s="1949">
        <v>34</v>
      </c>
      <c r="L2011" s="1950">
        <v>204</v>
      </c>
      <c r="M2011" s="1948">
        <v>12</v>
      </c>
      <c r="N2011" s="1816">
        <f>IFERROR((L2011/67)/(1/(I2011*24)/3.6),"")</f>
        <v>1.0724493968513595</v>
      </c>
      <c r="O2011" s="2402" t="s">
        <v>326</v>
      </c>
      <c r="P2011" s="1951">
        <f>IFERROR(VLOOKUP(F2011,[1]Trainingsarten!$A$9:$N$84,12,FALSE),"")</f>
        <v>209</v>
      </c>
      <c r="Q2011" s="1952" t="s">
        <v>14</v>
      </c>
      <c r="R2011" s="1953">
        <f>IFERROR(VLOOKUP(F2011,[1]Trainingsarten!$A$9:$N$84,14,FALSE),"")</f>
        <v>228.8</v>
      </c>
      <c r="S2011" s="1877">
        <f>IFERROR(L2011/J2011,"")</f>
        <v>1.6319999999999999</v>
      </c>
      <c r="T2011" s="1876">
        <f>T2010+(K2011-T2010)/7</f>
        <v>31.627088129351645</v>
      </c>
      <c r="U2011" s="1876">
        <f>U2010+(K2011-U2010)/42</f>
        <v>26.140228955604698</v>
      </c>
      <c r="V2011" s="1876">
        <f t="shared" si="262"/>
        <v>-5.2830755947623516</v>
      </c>
      <c r="W2011" s="1954">
        <f t="shared" si="261"/>
        <v>1.2099009608165852</v>
      </c>
    </row>
    <row r="2012" spans="1:23" ht="15" x14ac:dyDescent="0.2">
      <c r="A2012" s="2046" t="s">
        <v>329</v>
      </c>
      <c r="B2012" s="2049">
        <f>IFERROR(AVERAGE(N2008:N2014),"")</f>
        <v>1.0623342112522716</v>
      </c>
      <c r="C2012" s="1944">
        <v>45100</v>
      </c>
      <c r="D2012" s="1876">
        <v>89</v>
      </c>
      <c r="E2012" s="2189" t="s">
        <v>281</v>
      </c>
      <c r="F2012" s="1986" t="s">
        <v>315</v>
      </c>
      <c r="G2012" s="1945">
        <v>3.1284722222222221E-2</v>
      </c>
      <c r="H2012" s="1946">
        <v>7.22</v>
      </c>
      <c r="I2012" s="1947">
        <f t="shared" si="263"/>
        <v>4.333064019698369E-3</v>
      </c>
      <c r="J2012" s="1948">
        <v>119</v>
      </c>
      <c r="K2012" s="1949">
        <v>38</v>
      </c>
      <c r="L2012" s="1950">
        <v>189</v>
      </c>
      <c r="M2012" s="1948">
        <v>27</v>
      </c>
      <c r="N2012" s="1816">
        <f>IFERROR((L2012/67)/(1/(I2012*24)/3.6),"")</f>
        <v>1.0560776450159177</v>
      </c>
      <c r="O2012" s="2402" t="s">
        <v>333</v>
      </c>
      <c r="P2012" s="1951">
        <f>IFERROR(VLOOKUP(F2012,[1]Trainingsarten!$A$9:$N$84,12,FALSE),"")</f>
        <v>209</v>
      </c>
      <c r="Q2012" s="1952" t="s">
        <v>14</v>
      </c>
      <c r="R2012" s="1953">
        <f>IFERROR(VLOOKUP(F2012,[1]Trainingsarten!$A$9:$N$84,14,FALSE),"")</f>
        <v>228.8</v>
      </c>
      <c r="S2012" s="1877">
        <f>IFERROR(L2012/J2012,"")</f>
        <v>1.588235294117647</v>
      </c>
      <c r="T2012" s="1876">
        <f>T2011+(K2012-T2011)/7</f>
        <v>32.537504110872838</v>
      </c>
      <c r="U2012" s="1876">
        <f>U2011+(K2012-U2011)/42</f>
        <v>26.42260445666173</v>
      </c>
      <c r="V2012" s="1876">
        <f t="shared" si="262"/>
        <v>-5.4868591737469465</v>
      </c>
      <c r="W2012" s="1954">
        <f t="shared" si="261"/>
        <v>1.231426832439654</v>
      </c>
    </row>
    <row r="2013" spans="1:23" ht="15" x14ac:dyDescent="0.2">
      <c r="A2013" s="2046" t="s">
        <v>330</v>
      </c>
      <c r="B2013" s="2048">
        <f>IFERROR(AVERAGE(S2008:S2014),"")</f>
        <v>1.6501886063047355</v>
      </c>
      <c r="C2013" s="1944">
        <v>45101</v>
      </c>
      <c r="D2013" s="1876"/>
      <c r="E2013" s="2189"/>
      <c r="F2013" s="1986"/>
      <c r="G2013" s="1945"/>
      <c r="H2013" s="1946" t="str">
        <f>IFERROR(VLOOKUP(F2013,[1]Trainingsarten!$A$9:$K$84,10,FALSE),"")</f>
        <v/>
      </c>
      <c r="I2013" s="1947" t="str">
        <f t="shared" si="263"/>
        <v/>
      </c>
      <c r="J2013" s="1948"/>
      <c r="K2013" s="1949" t="str">
        <f>IFERROR(VLOOKUP(F2013,[1]Trainingsarten!$A$9:$K$84,11,FALSE),"0")</f>
        <v>0</v>
      </c>
      <c r="L2013" s="1950"/>
      <c r="M2013" s="1948"/>
      <c r="N2013" s="1816" t="str">
        <f>IFERROR((L2013/67)/(1/(I2013*24)/3.6),"")</f>
        <v/>
      </c>
      <c r="O2013" s="2402"/>
      <c r="P2013" s="1951" t="str">
        <f>IFERROR(VLOOKUP(F2013,[1]Trainingsarten!$A$9:$N$84,12,FALSE),"")</f>
        <v/>
      </c>
      <c r="Q2013" s="1952" t="s">
        <v>14</v>
      </c>
      <c r="R2013" s="1953" t="str">
        <f>IFERROR(VLOOKUP(F2013,[1]Trainingsarten!$A$9:$N$84,14,FALSE),"")</f>
        <v/>
      </c>
      <c r="S2013" s="1877" t="str">
        <f>IFERROR(L2013/J2013,"")</f>
        <v/>
      </c>
      <c r="T2013" s="1876">
        <f>T2012+(K2013-T2012)/7</f>
        <v>27.889289237891006</v>
      </c>
      <c r="U2013" s="1876">
        <f>U2012+(K2013-U2012)/42</f>
        <v>25.793494826741213</v>
      </c>
      <c r="V2013" s="1876">
        <f t="shared" si="262"/>
        <v>-6.1148996542111078</v>
      </c>
      <c r="W2013" s="1954">
        <f t="shared" si="261"/>
        <v>1.0812528284835987</v>
      </c>
    </row>
    <row r="2014" spans="1:23" ht="16" thickBot="1" x14ac:dyDescent="0.25">
      <c r="A2014" s="2050" t="s">
        <v>11</v>
      </c>
      <c r="B2014" s="2051">
        <f>IFERROR(SUM(M2008:M2014),"")</f>
        <v>99</v>
      </c>
      <c r="C2014" s="2034">
        <v>45102</v>
      </c>
      <c r="D2014" s="1640">
        <v>90</v>
      </c>
      <c r="E2014" s="2171" t="s">
        <v>281</v>
      </c>
      <c r="F2014" s="1989" t="s">
        <v>300</v>
      </c>
      <c r="G2014" s="2035">
        <v>5.2071759259259255E-2</v>
      </c>
      <c r="H2014" s="2036">
        <v>12.97</v>
      </c>
      <c r="I2014" s="2037">
        <f t="shared" si="263"/>
        <v>4.0147848310916924E-3</v>
      </c>
      <c r="J2014" s="969">
        <v>129</v>
      </c>
      <c r="K2014" s="2038">
        <v>77</v>
      </c>
      <c r="L2014" s="973">
        <v>207</v>
      </c>
      <c r="M2014" s="969">
        <v>38</v>
      </c>
      <c r="N2014" s="2039">
        <f>IFERROR((L2014/67)/(1/(I2014*24)/3.6),"")</f>
        <v>1.071695876822518</v>
      </c>
      <c r="O2014" s="2407" t="s">
        <v>322</v>
      </c>
      <c r="P2014" s="2040">
        <f>IFERROR(VLOOKUP(F2014,[1]Trainingsarten!$A$9:$N$84,12,FALSE),"")</f>
        <v>209</v>
      </c>
      <c r="Q2014" s="2041" t="s">
        <v>14</v>
      </c>
      <c r="R2014" s="2042">
        <f>IFERROR(VLOOKUP(F2014,[1]Trainingsarten!$A$9:$N$84,14,FALSE),"")</f>
        <v>228.8</v>
      </c>
      <c r="S2014" s="4">
        <f>IFERROR(L2014/J2014,"")</f>
        <v>1.6046511627906976</v>
      </c>
      <c r="T2014" s="1640">
        <f>T2013+(K2014-T2013)/7</f>
        <v>34.905105061049433</v>
      </c>
      <c r="U2014" s="1640">
        <f>U2013+(K2014-U2013)/42</f>
        <v>27.012697330866423</v>
      </c>
      <c r="V2014" s="1640">
        <f t="shared" si="262"/>
        <v>-2.095794411149793</v>
      </c>
      <c r="W2014" s="1934">
        <f t="shared" si="261"/>
        <v>1.2921739963067163</v>
      </c>
    </row>
    <row r="2015" spans="1:23" ht="16" thickBot="1" x14ac:dyDescent="0.25">
      <c r="A2015" s="2472">
        <f>WEEKNUM(C2015,1)</f>
        <v>26</v>
      </c>
      <c r="B2015" s="2473"/>
      <c r="C2015" s="1935">
        <v>45103</v>
      </c>
      <c r="D2015" s="1744">
        <v>91</v>
      </c>
      <c r="E2015" s="2176" t="s">
        <v>33</v>
      </c>
      <c r="F2015" s="1988" t="s">
        <v>315</v>
      </c>
      <c r="G2015" s="1937">
        <v>2.4016203703703706E-2</v>
      </c>
      <c r="H2015" s="1938">
        <v>5.97</v>
      </c>
      <c r="I2015" s="1939">
        <f t="shared" si="263"/>
        <v>4.0228146907376394E-3</v>
      </c>
      <c r="J2015" s="1940">
        <v>121</v>
      </c>
      <c r="K2015" s="1941">
        <v>34</v>
      </c>
      <c r="L2015" s="1942">
        <v>202</v>
      </c>
      <c r="M2015" s="1940">
        <v>8</v>
      </c>
      <c r="N2015" s="1753">
        <f>IFERROR((L2015/67)/(1/(I2015*24)/3.6),"")</f>
        <v>1.0479011975299384</v>
      </c>
      <c r="O2015" s="2401" t="s">
        <v>333</v>
      </c>
      <c r="P2015" s="1754">
        <f>IFERROR(VLOOKUP(F2015,[1]Trainingsarten!$A$9:$N$84,12,FALSE),"")</f>
        <v>209</v>
      </c>
      <c r="Q2015" s="1755" t="s">
        <v>14</v>
      </c>
      <c r="R2015" s="1943">
        <f>IFERROR(VLOOKUP(F2015,[1]Trainingsarten!$A$9:$N$84,14,FALSE),"")</f>
        <v>228.8</v>
      </c>
      <c r="S2015" s="1756">
        <f>IFERROR(L2015/J2015,"")</f>
        <v>1.6694214876033058</v>
      </c>
      <c r="T2015" s="1744">
        <f>T2014+(K2015-T2014)/7</f>
        <v>34.77580433804237</v>
      </c>
      <c r="U2015" s="1744">
        <f>U2014+(K2015-U2014)/42</f>
        <v>27.179061680131507</v>
      </c>
      <c r="V2015" s="1744">
        <f t="shared" si="262"/>
        <v>-7.8924077301830096</v>
      </c>
      <c r="W2015" s="1927">
        <f t="shared" si="261"/>
        <v>1.2795071716351507</v>
      </c>
    </row>
    <row r="2016" spans="1:23" ht="15" x14ac:dyDescent="0.2">
      <c r="A2016" s="2043" t="s">
        <v>19</v>
      </c>
      <c r="B2016" s="2044">
        <f>SUM(H2015:H2021)</f>
        <v>40.53</v>
      </c>
      <c r="C2016" s="1944">
        <v>45104</v>
      </c>
      <c r="D2016" s="1876">
        <v>92</v>
      </c>
      <c r="E2016" s="2189" t="s">
        <v>33</v>
      </c>
      <c r="F2016" s="1986" t="s">
        <v>316</v>
      </c>
      <c r="G2016" s="1945">
        <v>3.1134259259259261E-2</v>
      </c>
      <c r="H2016" s="1946">
        <v>7.93</v>
      </c>
      <c r="I2016" s="1947">
        <f t="shared" si="263"/>
        <v>3.9261360982672461E-3</v>
      </c>
      <c r="J2016" s="1948">
        <v>123</v>
      </c>
      <c r="K2016" s="1949">
        <v>47</v>
      </c>
      <c r="L2016" s="1950">
        <v>210</v>
      </c>
      <c r="M2016" s="1948">
        <v>17</v>
      </c>
      <c r="N2016" s="1816">
        <f>IFERROR((L2016/67)/(1/(I2016*24)/3.6),"")</f>
        <v>1.0632210950292675</v>
      </c>
      <c r="O2016" s="2402" t="s">
        <v>327</v>
      </c>
      <c r="P2016" s="1951">
        <f>IFERROR(VLOOKUP(F2016,[1]Trainingsarten!$A$9:$N$84,12,FALSE),"")</f>
        <v>209</v>
      </c>
      <c r="Q2016" s="1952" t="s">
        <v>14</v>
      </c>
      <c r="R2016" s="1953">
        <f>IFERROR(VLOOKUP(F2016,[1]Trainingsarten!$A$9:$N$84,14,FALSE),"")</f>
        <v>228.8</v>
      </c>
      <c r="S2016" s="1877">
        <f>IFERROR(L2016/J2016,"")</f>
        <v>1.7073170731707317</v>
      </c>
      <c r="T2016" s="1876">
        <f>T2015+(K2016-T2015)/7</f>
        <v>36.522118004036315</v>
      </c>
      <c r="U2016" s="1876">
        <f>U2015+(K2016-U2015)/42</f>
        <v>27.650988782985518</v>
      </c>
      <c r="V2016" s="1876">
        <f t="shared" si="262"/>
        <v>-7.5967426579108626</v>
      </c>
      <c r="W2016" s="1954">
        <f t="shared" si="261"/>
        <v>1.3208250269339181</v>
      </c>
    </row>
    <row r="2017" spans="1:23" ht="15" x14ac:dyDescent="0.2">
      <c r="A2017" s="2046" t="s">
        <v>9</v>
      </c>
      <c r="B2017" s="2047">
        <f>SUM(K2015:K2021)</f>
        <v>243</v>
      </c>
      <c r="C2017" s="1944">
        <v>45105</v>
      </c>
      <c r="D2017" s="1876"/>
      <c r="E2017" s="2189"/>
      <c r="F2017" s="1986"/>
      <c r="G2017" s="1945"/>
      <c r="H2017" s="1946" t="str">
        <f>IFERROR(VLOOKUP(F2017,[1]Trainingsarten!$A$9:$K$84,10,FALSE),"")</f>
        <v/>
      </c>
      <c r="I2017" s="1947" t="str">
        <f t="shared" si="263"/>
        <v/>
      </c>
      <c r="J2017" s="1948"/>
      <c r="K2017" s="1949" t="str">
        <f>IFERROR(VLOOKUP(F2017,[1]Trainingsarten!$A$9:$K$84,11,FALSE),"0")</f>
        <v>0</v>
      </c>
      <c r="L2017" s="1950"/>
      <c r="M2017" s="1948"/>
      <c r="N2017" s="1816" t="str">
        <f>IFERROR((L2017/67)/(1/(I2017*24)/3.6),"")</f>
        <v/>
      </c>
      <c r="O2017" s="2402"/>
      <c r="P2017" s="1951" t="str">
        <f>IFERROR(VLOOKUP(F2017,[1]Trainingsarten!$A$9:$N$84,12,FALSE),"")</f>
        <v/>
      </c>
      <c r="Q2017" s="1952" t="s">
        <v>14</v>
      </c>
      <c r="R2017" s="1953" t="str">
        <f>IFERROR(VLOOKUP(F2017,[1]Trainingsarten!$A$9:$N$84,14,FALSE),"")</f>
        <v/>
      </c>
      <c r="S2017" s="1877" t="str">
        <f>IFERROR(L2017/J2017,"")</f>
        <v/>
      </c>
      <c r="T2017" s="1876">
        <f>T2016+(K2017-T2016)/7</f>
        <v>31.304672574888272</v>
      </c>
      <c r="U2017" s="1876">
        <f>U2016+(K2017-U2016)/42</f>
        <v>26.992631907200149</v>
      </c>
      <c r="V2017" s="1876">
        <f t="shared" si="262"/>
        <v>-8.871129221050797</v>
      </c>
      <c r="W2017" s="1954">
        <f t="shared" si="261"/>
        <v>1.1597488041370989</v>
      </c>
    </row>
    <row r="2018" spans="1:23" ht="15" x14ac:dyDescent="0.2">
      <c r="A2018" s="2046" t="s">
        <v>20</v>
      </c>
      <c r="B2018" s="2048">
        <f>AVERAGE(W2015:W2021)</f>
        <v>1.2258423292986269</v>
      </c>
      <c r="C2018" s="1944">
        <v>45106</v>
      </c>
      <c r="D2018" s="1876">
        <v>93</v>
      </c>
      <c r="E2018" s="2189" t="s">
        <v>33</v>
      </c>
      <c r="F2018" s="1986" t="s">
        <v>331</v>
      </c>
      <c r="G2018" s="1945">
        <v>2.6805555555555555E-2</v>
      </c>
      <c r="H2018" s="1946">
        <v>6.71</v>
      </c>
      <c r="I2018" s="1947">
        <f t="shared" si="263"/>
        <v>3.9948666997847325E-3</v>
      </c>
      <c r="J2018" s="1948">
        <v>127</v>
      </c>
      <c r="K2018" s="1949">
        <v>41</v>
      </c>
      <c r="L2018" s="1950">
        <v>207</v>
      </c>
      <c r="M2018" s="1948">
        <v>15</v>
      </c>
      <c r="N2018" s="1816">
        <f>IFERROR((L2018/67)/(1/(I2018*24)/3.6),"")</f>
        <v>1.0663789843628355</v>
      </c>
      <c r="O2018" s="2402" t="s">
        <v>326</v>
      </c>
      <c r="P2018" s="1951">
        <f>IFERROR(VLOOKUP(F2018,[1]Trainingsarten!$A$9:$N$84,12,FALSE),"")</f>
        <v>274</v>
      </c>
      <c r="Q2018" s="1952" t="s">
        <v>14</v>
      </c>
      <c r="R2018" s="1953">
        <f>IFERROR(VLOOKUP(F2018,[1]Trainingsarten!$A$9:$N$84,14,FALSE),"")</f>
        <v>299</v>
      </c>
      <c r="S2018" s="1877">
        <f>IFERROR(L2018/J2018,"")</f>
        <v>1.6299212598425197</v>
      </c>
      <c r="T2018" s="1876">
        <f>T2017+(K2018-T2017)/7</f>
        <v>32.68971934990423</v>
      </c>
      <c r="U2018" s="1876">
        <f>U2017+(K2018-U2017)/42</f>
        <v>27.32614067131443</v>
      </c>
      <c r="V2018" s="1876">
        <f t="shared" si="262"/>
        <v>-4.3120406676881231</v>
      </c>
      <c r="W2018" s="1954">
        <f t="shared" si="261"/>
        <v>1.1962801386080915</v>
      </c>
    </row>
    <row r="2019" spans="1:23" ht="15" x14ac:dyDescent="0.2">
      <c r="A2019" s="2046" t="s">
        <v>329</v>
      </c>
      <c r="B2019" s="2049">
        <f>IFERROR(AVERAGE(N2015:N2021),"")</f>
        <v>1.0628072878441404</v>
      </c>
      <c r="C2019" s="1944">
        <v>45107</v>
      </c>
      <c r="D2019" s="1876">
        <v>94</v>
      </c>
      <c r="E2019" s="2189" t="s">
        <v>33</v>
      </c>
      <c r="F2019" s="1986" t="s">
        <v>316</v>
      </c>
      <c r="G2019" s="1945">
        <v>3.1053240740740742E-2</v>
      </c>
      <c r="H2019" s="1946">
        <v>7.93</v>
      </c>
      <c r="I2019" s="1947">
        <f t="shared" si="263"/>
        <v>3.9159193872308632E-3</v>
      </c>
      <c r="J2019" s="1948">
        <v>121</v>
      </c>
      <c r="K2019" s="1949">
        <v>47</v>
      </c>
      <c r="L2019" s="1950">
        <v>210</v>
      </c>
      <c r="M2019" s="1948">
        <v>11</v>
      </c>
      <c r="N2019" s="1816">
        <f>IFERROR((L2019/67)/(1/(I2019*24)/3.6),"")</f>
        <v>1.0604543486853253</v>
      </c>
      <c r="O2019" s="2402" t="s">
        <v>337</v>
      </c>
      <c r="P2019" s="1951">
        <f>IFERROR(VLOOKUP(F2019,[1]Trainingsarten!$A$9:$N$84,12,FALSE),"")</f>
        <v>209</v>
      </c>
      <c r="Q2019" s="1952" t="s">
        <v>14</v>
      </c>
      <c r="R2019" s="1953">
        <f>IFERROR(VLOOKUP(F2019,[1]Trainingsarten!$A$9:$N$84,14,FALSE),"")</f>
        <v>228.8</v>
      </c>
      <c r="S2019" s="1877">
        <f>IFERROR(L2019/J2019,"")</f>
        <v>1.7355371900826446</v>
      </c>
      <c r="T2019" s="1876">
        <f>T2018+(K2019-T2018)/7</f>
        <v>34.73404515706077</v>
      </c>
      <c r="U2019" s="1876">
        <f>U2018+(K2019-U2018)/42</f>
        <v>27.794565893425993</v>
      </c>
      <c r="V2019" s="1876">
        <f t="shared" si="262"/>
        <v>-5.3635786785897999</v>
      </c>
      <c r="W2019" s="1954">
        <f t="shared" si="261"/>
        <v>1.2496703596754541</v>
      </c>
    </row>
    <row r="2020" spans="1:23" ht="15" x14ac:dyDescent="0.2">
      <c r="A2020" s="2046" t="s">
        <v>330</v>
      </c>
      <c r="B2020" s="2048">
        <f>IFERROR(AVERAGE(S2015:S2021),"")</f>
        <v>1.654321755081017</v>
      </c>
      <c r="C2020" s="1944">
        <v>45108</v>
      </c>
      <c r="D2020" s="1876"/>
      <c r="E2020" s="2189"/>
      <c r="F2020" s="1986"/>
      <c r="G2020" s="1945"/>
      <c r="H2020" s="1946" t="str">
        <f>IFERROR(VLOOKUP(F2020,[1]Trainingsarten!$A$9:$K$84,10,FALSE),"")</f>
        <v/>
      </c>
      <c r="I2020" s="1947" t="str">
        <f t="shared" si="263"/>
        <v/>
      </c>
      <c r="J2020" s="1948"/>
      <c r="K2020" s="1949" t="str">
        <f>IFERROR(VLOOKUP(F2020,[1]Trainingsarten!$A$9:$K$84,11,FALSE),"0")</f>
        <v>0</v>
      </c>
      <c r="L2020" s="1950"/>
      <c r="M2020" s="1948"/>
      <c r="N2020" s="1816" t="str">
        <f>IFERROR((L2020/67)/(1/(I2020*24)/3.6),"")</f>
        <v/>
      </c>
      <c r="O2020" s="2402"/>
      <c r="P2020" s="1951" t="str">
        <f>IFERROR(VLOOKUP(F2020,[1]Trainingsarten!$A$9:$N$84,12,FALSE),"")</f>
        <v/>
      </c>
      <c r="Q2020" s="1952" t="s">
        <v>14</v>
      </c>
      <c r="R2020" s="1953" t="str">
        <f>IFERROR(VLOOKUP(F2020,[1]Trainingsarten!$A$9:$N$84,14,FALSE),"")</f>
        <v/>
      </c>
      <c r="S2020" s="1877" t="str">
        <f>IFERROR(L2020/J2020,"")</f>
        <v/>
      </c>
      <c r="T2020" s="1876">
        <f>T2019+(K2020-T2019)/7</f>
        <v>29.772038706052086</v>
      </c>
      <c r="U2020" s="1876">
        <f>U2019+(K2020-U2019)/42</f>
        <v>27.132790515011088</v>
      </c>
      <c r="V2020" s="1876">
        <f t="shared" si="262"/>
        <v>-6.9394792636347766</v>
      </c>
      <c r="W2020" s="1954">
        <f t="shared" si="261"/>
        <v>1.0972715353247888</v>
      </c>
    </row>
    <row r="2021" spans="1:23" ht="16" thickBot="1" x14ac:dyDescent="0.25">
      <c r="A2021" s="2050" t="s">
        <v>11</v>
      </c>
      <c r="B2021" s="2051">
        <f>IFERROR(SUM(M2015:M2021),"")</f>
        <v>96</v>
      </c>
      <c r="C2021" s="2034">
        <v>45109</v>
      </c>
      <c r="D2021" s="1640">
        <v>95</v>
      </c>
      <c r="E2021" s="2171" t="s">
        <v>281</v>
      </c>
      <c r="F2021" s="1989" t="s">
        <v>300</v>
      </c>
      <c r="G2021" s="2035">
        <v>4.8101851851851847E-2</v>
      </c>
      <c r="H2021" s="2036">
        <v>11.99</v>
      </c>
      <c r="I2021" s="2037">
        <f t="shared" si="263"/>
        <v>4.0118308466932312E-3</v>
      </c>
      <c r="J2021" s="969">
        <v>136</v>
      </c>
      <c r="K2021" s="2038">
        <v>74</v>
      </c>
      <c r="L2021" s="973">
        <v>208</v>
      </c>
      <c r="M2021" s="969">
        <v>45</v>
      </c>
      <c r="N2021" s="2039">
        <f>IFERROR((L2021/67)/(1/(I2021*24)/3.6),"")</f>
        <v>1.0760808136133344</v>
      </c>
      <c r="O2021" s="2407" t="s">
        <v>322</v>
      </c>
      <c r="P2021" s="2040">
        <f>IFERROR(VLOOKUP(F2021,[1]Trainingsarten!$A$9:$N$84,12,FALSE),"")</f>
        <v>209</v>
      </c>
      <c r="Q2021" s="2041" t="s">
        <v>14</v>
      </c>
      <c r="R2021" s="2042">
        <f>IFERROR(VLOOKUP(F2021,[1]Trainingsarten!$A$9:$N$84,14,FALSE),"")</f>
        <v>228.8</v>
      </c>
      <c r="S2021" s="4">
        <f>IFERROR(L2021/J2021,"")</f>
        <v>1.5294117647058822</v>
      </c>
      <c r="T2021" s="1640">
        <f>T2020+(K2021-T2020)/7</f>
        <v>36.090318890901791</v>
      </c>
      <c r="U2021" s="1640">
        <f>U2020+(K2021-U2020)/42</f>
        <v>28.248676455129871</v>
      </c>
      <c r="V2021" s="1640">
        <f t="shared" si="262"/>
        <v>-2.6392481910409984</v>
      </c>
      <c r="W2021" s="1934">
        <f t="shared" si="261"/>
        <v>1.2775932687758864</v>
      </c>
    </row>
    <row r="2022" spans="1:23" ht="16" thickBot="1" x14ac:dyDescent="0.25">
      <c r="A2022" s="2472">
        <f>WEEKNUM(C2022,1)</f>
        <v>27</v>
      </c>
      <c r="B2022" s="2473"/>
      <c r="C2022" s="1935">
        <v>45110</v>
      </c>
      <c r="D2022" s="1744">
        <v>96</v>
      </c>
      <c r="E2022" s="2176" t="s">
        <v>33</v>
      </c>
      <c r="F2022" s="1988" t="s">
        <v>315</v>
      </c>
      <c r="G2022" s="1937">
        <v>2.5104166666666664E-2</v>
      </c>
      <c r="H2022" s="1938">
        <v>6.12</v>
      </c>
      <c r="I2022" s="1939">
        <f t="shared" si="263"/>
        <v>4.1019880174291935E-3</v>
      </c>
      <c r="J2022" s="1940">
        <v>117</v>
      </c>
      <c r="K2022" s="1941">
        <v>35</v>
      </c>
      <c r="L2022" s="1942">
        <v>199</v>
      </c>
      <c r="M2022" s="1940">
        <v>14</v>
      </c>
      <c r="N2022" s="1753">
        <f>IFERROR((L2022/67)/(1/(I2022*24)/3.6),"")</f>
        <v>1.0526558384547848</v>
      </c>
      <c r="O2022" s="2401" t="s">
        <v>333</v>
      </c>
      <c r="P2022" s="1754">
        <f>IFERROR(VLOOKUP(F2022,[1]Trainingsarten!$A$9:$N$84,12,FALSE),"")</f>
        <v>209</v>
      </c>
      <c r="Q2022" s="1755" t="s">
        <v>14</v>
      </c>
      <c r="R2022" s="1943">
        <f>IFERROR(VLOOKUP(F2022,[1]Trainingsarten!$A$9:$N$84,14,FALSE),"")</f>
        <v>228.8</v>
      </c>
      <c r="S2022" s="1756">
        <f>IFERROR(L2022/J2022,"")</f>
        <v>1.7008547008547008</v>
      </c>
      <c r="T2022" s="1744">
        <f>T2021+(K2022-T2021)/7</f>
        <v>35.934559049344394</v>
      </c>
      <c r="U2022" s="1744">
        <f>U2021+(K2022-U2021)/42</f>
        <v>28.409422253817255</v>
      </c>
      <c r="V2022" s="1744">
        <f t="shared" si="262"/>
        <v>-7.8416424357719201</v>
      </c>
      <c r="W2022" s="1927">
        <f t="shared" si="261"/>
        <v>1.2648817257984195</v>
      </c>
    </row>
    <row r="2023" spans="1:23" ht="15" x14ac:dyDescent="0.2">
      <c r="A2023" s="2043" t="s">
        <v>19</v>
      </c>
      <c r="B2023" s="2044">
        <f>SUM(H2022:H2028)</f>
        <v>37.880000000000003</v>
      </c>
      <c r="C2023" s="1944">
        <v>45111</v>
      </c>
      <c r="D2023" s="1876"/>
      <c r="E2023" s="2189"/>
      <c r="F2023" s="1986"/>
      <c r="G2023" s="1945"/>
      <c r="H2023" s="1946" t="str">
        <f>IFERROR(VLOOKUP(F2023,[1]Trainingsarten!$A$9:$K$84,10,FALSE),"")</f>
        <v/>
      </c>
      <c r="I2023" s="1947" t="str">
        <f t="shared" si="263"/>
        <v/>
      </c>
      <c r="J2023" s="1948"/>
      <c r="K2023" s="1949" t="str">
        <f>IFERROR(VLOOKUP(F2023,[1]Trainingsarten!$A$9:$K$84,11,FALSE),"0")</f>
        <v>0</v>
      </c>
      <c r="L2023" s="1950"/>
      <c r="M2023" s="1948"/>
      <c r="N2023" s="1816" t="str">
        <f>IFERROR((L2023/67)/(1/(I2023*24)/3.6),"")</f>
        <v/>
      </c>
      <c r="O2023" s="2402"/>
      <c r="P2023" s="1951" t="str">
        <f>IFERROR(VLOOKUP(F2023,[1]Trainingsarten!$A$9:$N$84,12,FALSE),"")</f>
        <v/>
      </c>
      <c r="Q2023" s="1952" t="s">
        <v>14</v>
      </c>
      <c r="R2023" s="1953" t="str">
        <f>IFERROR(VLOOKUP(F2023,[1]Trainingsarten!$A$9:$N$84,14,FALSE),"")</f>
        <v/>
      </c>
      <c r="S2023" s="1877" t="str">
        <f>IFERROR(L2023/J2023,"")</f>
        <v/>
      </c>
      <c r="T2023" s="1876">
        <f>T2022+(K2023-T2022)/7</f>
        <v>30.801050613723767</v>
      </c>
      <c r="U2023" s="1876">
        <f>U2022+(K2023-U2022)/42</f>
        <v>27.733007438250176</v>
      </c>
      <c r="V2023" s="1876">
        <f t="shared" si="262"/>
        <v>-7.5251367955271391</v>
      </c>
      <c r="W2023" s="1954">
        <f t="shared" si="261"/>
        <v>1.1106278567986123</v>
      </c>
    </row>
    <row r="2024" spans="1:23" ht="15" x14ac:dyDescent="0.2">
      <c r="A2024" s="2046" t="s">
        <v>9</v>
      </c>
      <c r="B2024" s="2047">
        <f>SUM(K2022:K2028)</f>
        <v>232</v>
      </c>
      <c r="C2024" s="1944">
        <v>45112</v>
      </c>
      <c r="D2024" s="1876"/>
      <c r="E2024" s="2189"/>
      <c r="F2024" s="1986"/>
      <c r="G2024" s="1945"/>
      <c r="H2024" s="1946" t="str">
        <f>IFERROR(VLOOKUP(F2024,[1]Trainingsarten!$A$9:$K$84,10,FALSE),"")</f>
        <v/>
      </c>
      <c r="I2024" s="1947" t="str">
        <f t="shared" si="263"/>
        <v/>
      </c>
      <c r="J2024" s="1948"/>
      <c r="K2024" s="1949" t="str">
        <f>IFERROR(VLOOKUP(F2024,[1]Trainingsarten!$A$9:$K$84,11,FALSE),"0")</f>
        <v>0</v>
      </c>
      <c r="L2024" s="1950"/>
      <c r="M2024" s="1948"/>
      <c r="N2024" s="1816" t="str">
        <f>IFERROR((L2024/67)/(1/(I2024*24)/3.6),"")</f>
        <v/>
      </c>
      <c r="O2024" s="2402"/>
      <c r="P2024" s="1951" t="str">
        <f>IFERROR(VLOOKUP(F2024,[1]Trainingsarten!$A$9:$N$84,12,FALSE),"")</f>
        <v/>
      </c>
      <c r="Q2024" s="1952" t="s">
        <v>14</v>
      </c>
      <c r="R2024" s="1953" t="str">
        <f>IFERROR(VLOOKUP(F2024,[1]Trainingsarten!$A$9:$N$84,14,FALSE),"")</f>
        <v/>
      </c>
      <c r="S2024" s="1877" t="str">
        <f>IFERROR(L2024/J2024,"")</f>
        <v/>
      </c>
      <c r="T2024" s="1876">
        <f>T2023+(K2024-T2023)/7</f>
        <v>26.400900526048943</v>
      </c>
      <c r="U2024" s="1876">
        <f>U2023+(K2024-U2023)/42</f>
        <v>27.072697737339457</v>
      </c>
      <c r="V2024" s="1876">
        <f t="shared" si="262"/>
        <v>-3.0680431754735906</v>
      </c>
      <c r="W2024" s="1954">
        <f t="shared" si="261"/>
        <v>0.97518543523780599</v>
      </c>
    </row>
    <row r="2025" spans="1:23" ht="15" x14ac:dyDescent="0.2">
      <c r="A2025" s="2046" t="s">
        <v>20</v>
      </c>
      <c r="B2025" s="2048">
        <f>AVERAGE(W2022:W2028)</f>
        <v>1.1451810876356114</v>
      </c>
      <c r="C2025" s="1944">
        <v>45113</v>
      </c>
      <c r="D2025" s="1876">
        <v>97</v>
      </c>
      <c r="E2025" s="2189" t="s">
        <v>33</v>
      </c>
      <c r="F2025" s="1986" t="s">
        <v>335</v>
      </c>
      <c r="G2025" s="1945">
        <v>3.6493055555555549E-2</v>
      </c>
      <c r="H2025" s="1946">
        <v>10.31</v>
      </c>
      <c r="I2025" s="1947">
        <f t="shared" si="263"/>
        <v>3.5395786183856012E-3</v>
      </c>
      <c r="J2025" s="1948">
        <v>141</v>
      </c>
      <c r="K2025" s="1949">
        <v>72</v>
      </c>
      <c r="L2025" s="1950">
        <v>233</v>
      </c>
      <c r="M2025" s="1948">
        <v>20</v>
      </c>
      <c r="N2025" s="1816">
        <f>IFERROR((L2025/67)/(1/(I2025*24)/3.6),"")</f>
        <v>1.0635218669021524</v>
      </c>
      <c r="O2025" s="2402" t="s">
        <v>280</v>
      </c>
      <c r="P2025" s="1951" t="str">
        <f>IFERROR(VLOOKUP(F2025,[1]Trainingsarten!$A$9:$N$84,12,FALSE),"")</f>
        <v/>
      </c>
      <c r="Q2025" s="1952" t="s">
        <v>14</v>
      </c>
      <c r="R2025" s="1953" t="str">
        <f>IFERROR(VLOOKUP(F2025,[1]Trainingsarten!$A$9:$N$84,14,FALSE),"")</f>
        <v/>
      </c>
      <c r="S2025" s="1877">
        <f>IFERROR(L2025/J2025,"")</f>
        <v>1.6524822695035462</v>
      </c>
      <c r="T2025" s="1876">
        <f>T2024+(K2025-T2024)/7</f>
        <v>32.915057593756238</v>
      </c>
      <c r="U2025" s="1876">
        <f>U2024+(K2025-U2024)/42</f>
        <v>28.142395410259947</v>
      </c>
      <c r="V2025" s="1876">
        <f t="shared" si="262"/>
        <v>0.67179721129051373</v>
      </c>
      <c r="W2025" s="1954">
        <f t="shared" si="261"/>
        <v>1.1695897635549641</v>
      </c>
    </row>
    <row r="2026" spans="1:23" ht="15" x14ac:dyDescent="0.2">
      <c r="A2026" s="2046" t="s">
        <v>329</v>
      </c>
      <c r="B2026" s="2049">
        <f>IFERROR(AVERAGE(N2022:N2028),"")</f>
        <v>1.0608077313624418</v>
      </c>
      <c r="C2026" s="1944">
        <v>45114</v>
      </c>
      <c r="D2026" s="1876">
        <v>98</v>
      </c>
      <c r="E2026" s="2189" t="s">
        <v>33</v>
      </c>
      <c r="F2026" s="1986" t="s">
        <v>315</v>
      </c>
      <c r="G2026" s="1945">
        <v>2.4884259259259259E-2</v>
      </c>
      <c r="H2026" s="1946">
        <v>6.24</v>
      </c>
      <c r="I2026" s="1947">
        <f t="shared" si="263"/>
        <v>3.9878620607787275E-3</v>
      </c>
      <c r="J2026" s="1948">
        <v>124</v>
      </c>
      <c r="K2026" s="1949">
        <v>37</v>
      </c>
      <c r="L2026" s="1950">
        <v>205</v>
      </c>
      <c r="M2026" s="1948">
        <v>12</v>
      </c>
      <c r="N2026" s="1816">
        <f>IFERROR((L2026/67)/(1/(I2026*24)/3.6),"")</f>
        <v>1.0542240719479528</v>
      </c>
      <c r="O2026" s="2402" t="s">
        <v>333</v>
      </c>
      <c r="P2026" s="1951">
        <f>IFERROR(VLOOKUP(F2026,[1]Trainingsarten!$A$9:$N$84,12,FALSE),"")</f>
        <v>209</v>
      </c>
      <c r="Q2026" s="1952" t="s">
        <v>14</v>
      </c>
      <c r="R2026" s="1953">
        <f>IFERROR(VLOOKUP(F2026,[1]Trainingsarten!$A$9:$N$84,14,FALSE),"")</f>
        <v>228.8</v>
      </c>
      <c r="S2026" s="1877">
        <f>IFERROR(L2026/J2026,"")</f>
        <v>1.653225806451613</v>
      </c>
      <c r="T2026" s="1876">
        <f>T2025+(K2026-T2025)/7</f>
        <v>33.498620794648204</v>
      </c>
      <c r="U2026" s="1876">
        <f>U2025+(K2026-U2025)/42</f>
        <v>28.35329075763471</v>
      </c>
      <c r="V2026" s="1876">
        <f t="shared" si="262"/>
        <v>-4.7726621834962906</v>
      </c>
      <c r="W2026" s="1954">
        <f t="shared" si="261"/>
        <v>1.1814720584286327</v>
      </c>
    </row>
    <row r="2027" spans="1:23" ht="15" x14ac:dyDescent="0.2">
      <c r="A2027" s="2046" t="s">
        <v>330</v>
      </c>
      <c r="B2027" s="2048">
        <f>IFERROR(AVERAGE(S2022:S2028),"")</f>
        <v>1.6344531942024649</v>
      </c>
      <c r="C2027" s="1944">
        <v>45115</v>
      </c>
      <c r="D2027" s="1876"/>
      <c r="E2027" s="2189"/>
      <c r="F2027" s="1986"/>
      <c r="G2027" s="1945"/>
      <c r="H2027" s="1946" t="str">
        <f>IFERROR(VLOOKUP(F2027,[1]Trainingsarten!$A$9:$K$84,10,FALSE),"")</f>
        <v/>
      </c>
      <c r="I2027" s="1947" t="str">
        <f t="shared" si="263"/>
        <v/>
      </c>
      <c r="J2027" s="1948"/>
      <c r="K2027" s="1949" t="str">
        <f>IFERROR(VLOOKUP(F2027,[1]Trainingsarten!$A$9:$K$84,11,FALSE),"0")</f>
        <v>0</v>
      </c>
      <c r="L2027" s="1950"/>
      <c r="M2027" s="1948"/>
      <c r="N2027" s="1816" t="str">
        <f>IFERROR((L2027/67)/(1/(I2027*24)/3.6),"")</f>
        <v/>
      </c>
      <c r="O2027" s="2402"/>
      <c r="P2027" s="1951" t="str">
        <f>IFERROR(VLOOKUP(F2027,[1]Trainingsarten!$A$9:$N$84,12,FALSE),"")</f>
        <v/>
      </c>
      <c r="Q2027" s="1952" t="s">
        <v>14</v>
      </c>
      <c r="R2027" s="1953" t="str">
        <f>IFERROR(VLOOKUP(F2027,[1]Trainingsarten!$A$9:$N$84,14,FALSE),"")</f>
        <v/>
      </c>
      <c r="S2027" s="1877" t="str">
        <f>IFERROR(L2027/J2027,"")</f>
        <v/>
      </c>
      <c r="T2027" s="1876">
        <f>T2026+(K2027-T2026)/7</f>
        <v>28.713103538269891</v>
      </c>
      <c r="U2027" s="1876">
        <f>U2026+(K2027-U2026)/42</f>
        <v>27.678212406262453</v>
      </c>
      <c r="V2027" s="1876">
        <f t="shared" si="262"/>
        <v>-5.145330037013494</v>
      </c>
      <c r="W2027" s="1954">
        <f t="shared" si="261"/>
        <v>1.0373901000836776</v>
      </c>
    </row>
    <row r="2028" spans="1:23" ht="16" thickBot="1" x14ac:dyDescent="0.25">
      <c r="A2028" s="2050" t="s">
        <v>11</v>
      </c>
      <c r="B2028" s="2051">
        <f>IFERROR(SUM(M2022:M2028),"")</f>
        <v>89</v>
      </c>
      <c r="C2028" s="2034">
        <v>45116</v>
      </c>
      <c r="D2028" s="1640">
        <v>99</v>
      </c>
      <c r="E2028" s="2171" t="s">
        <v>281</v>
      </c>
      <c r="F2028" s="1989" t="s">
        <v>285</v>
      </c>
      <c r="G2028" s="2035">
        <v>6.4560185185185193E-2</v>
      </c>
      <c r="H2028" s="1946">
        <v>15.21</v>
      </c>
      <c r="I2028" s="2037">
        <f t="shared" si="263"/>
        <v>4.2445881121094802E-3</v>
      </c>
      <c r="J2028" s="969">
        <v>128</v>
      </c>
      <c r="K2028" s="2038">
        <v>88</v>
      </c>
      <c r="L2028" s="973">
        <v>196</v>
      </c>
      <c r="M2028" s="969">
        <v>43</v>
      </c>
      <c r="N2028" s="2039">
        <f>IFERROR((L2028/67)/(1/(I2028*24)/3.6),"")</f>
        <v>1.0728291481448775</v>
      </c>
      <c r="O2028" s="2407" t="s">
        <v>322</v>
      </c>
      <c r="P2028" s="2040">
        <f>IFERROR(VLOOKUP(F2028,[1]Trainingsarten!$A$9:$N$84,12,FALSE),"")</f>
        <v>209</v>
      </c>
      <c r="Q2028" s="2041" t="s">
        <v>14</v>
      </c>
      <c r="R2028" s="2042">
        <f>IFERROR(VLOOKUP(F2028,[1]Trainingsarten!$A$9:$N$84,14,FALSE),"")</f>
        <v>228.8</v>
      </c>
      <c r="S2028" s="4">
        <f>IFERROR(L2028/J2028,"")</f>
        <v>1.53125</v>
      </c>
      <c r="T2028" s="1640">
        <f>T2027+(K2028-T2027)/7</f>
        <v>37.182660175659905</v>
      </c>
      <c r="U2028" s="1640">
        <f>U2027+(K2028-U2027)/42</f>
        <v>29.114445444208584</v>
      </c>
      <c r="V2028" s="1640">
        <f t="shared" si="262"/>
        <v>-1.0348911320074379</v>
      </c>
      <c r="W2028" s="1934">
        <f t="shared" si="261"/>
        <v>1.2771206735471667</v>
      </c>
    </row>
    <row r="2029" spans="1:23" ht="16" thickBot="1" x14ac:dyDescent="0.25">
      <c r="A2029" s="2472">
        <f>WEEKNUM(C2029,1)</f>
        <v>28</v>
      </c>
      <c r="B2029" s="2473"/>
      <c r="C2029" s="1935">
        <v>45117</v>
      </c>
      <c r="D2029" s="1744">
        <v>100</v>
      </c>
      <c r="E2029" s="2176" t="s">
        <v>33</v>
      </c>
      <c r="F2029" s="1988" t="s">
        <v>316</v>
      </c>
      <c r="G2029" s="1937">
        <v>2.9270833333333333E-2</v>
      </c>
      <c r="H2029" s="1938">
        <v>7.43</v>
      </c>
      <c r="I2029" s="1939">
        <f t="shared" si="263"/>
        <v>3.93954688200987E-3</v>
      </c>
      <c r="J2029" s="1940">
        <v>122</v>
      </c>
      <c r="K2029" s="1941">
        <v>45</v>
      </c>
      <c r="L2029" s="1942">
        <v>209</v>
      </c>
      <c r="M2029" s="1940">
        <v>17</v>
      </c>
      <c r="N2029" s="1753">
        <f>IFERROR((L2029/67)/(1/(I2029*24)/3.6),"")</f>
        <v>1.0617725638295734</v>
      </c>
      <c r="O2029" s="2401" t="s">
        <v>337</v>
      </c>
      <c r="P2029" s="1754">
        <f>IFERROR(VLOOKUP(F2029,[1]Trainingsarten!$A$9:$N$84,12,FALSE),"")</f>
        <v>209</v>
      </c>
      <c r="Q2029" s="1755" t="s">
        <v>14</v>
      </c>
      <c r="R2029" s="1943">
        <f>IFERROR(VLOOKUP(F2029,[1]Trainingsarten!$A$9:$N$84,14,FALSE),"")</f>
        <v>228.8</v>
      </c>
      <c r="S2029" s="1756">
        <f>IFERROR(L2029/J2029,"")</f>
        <v>1.7131147540983607</v>
      </c>
      <c r="T2029" s="1744">
        <f>T2028+(K2029-T2028)/7</f>
        <v>38.299423007708491</v>
      </c>
      <c r="U2029" s="1744">
        <f>U2028+(K2029-U2028)/42</f>
        <v>29.492672933632189</v>
      </c>
      <c r="V2029" s="1744">
        <f t="shared" si="262"/>
        <v>-8.0682147314513202</v>
      </c>
      <c r="W2029" s="1927">
        <f t="shared" si="261"/>
        <v>1.2986080676340956</v>
      </c>
    </row>
    <row r="2030" spans="1:23" ht="15" x14ac:dyDescent="0.2">
      <c r="A2030" s="2043" t="s">
        <v>19</v>
      </c>
      <c r="B2030" s="2044">
        <f>SUM(H2029:H2035)</f>
        <v>44.36</v>
      </c>
      <c r="C2030" s="1944">
        <v>45118</v>
      </c>
      <c r="D2030" s="1876">
        <v>101</v>
      </c>
      <c r="E2030" s="2189" t="s">
        <v>33</v>
      </c>
      <c r="F2030" s="1986" t="s">
        <v>315</v>
      </c>
      <c r="G2030" s="1945">
        <v>2.8807870370370373E-2</v>
      </c>
      <c r="H2030" s="1946">
        <v>6.96</v>
      </c>
      <c r="I2030" s="1947">
        <f t="shared" si="263"/>
        <v>4.1390618348233297E-3</v>
      </c>
      <c r="J2030" s="1948">
        <v>120</v>
      </c>
      <c r="K2030" s="1949">
        <v>39</v>
      </c>
      <c r="L2030" s="1950">
        <v>196</v>
      </c>
      <c r="M2030" s="1948">
        <v>15</v>
      </c>
      <c r="N2030" s="1816">
        <f>IFERROR((L2030/67)/(1/(I2030*24)/3.6),"")</f>
        <v>1.0461571453079432</v>
      </c>
      <c r="O2030" s="2402" t="s">
        <v>333</v>
      </c>
      <c r="P2030" s="1951">
        <f>IFERROR(VLOOKUP(F2030,[1]Trainingsarten!$A$9:$N$84,12,FALSE),"")</f>
        <v>209</v>
      </c>
      <c r="Q2030" s="1952" t="s">
        <v>14</v>
      </c>
      <c r="R2030" s="1953">
        <f>IFERROR(VLOOKUP(F2030,[1]Trainingsarten!$A$9:$N$84,14,FALSE),"")</f>
        <v>228.8</v>
      </c>
      <c r="S2030" s="1877">
        <f>IFERROR(L2030/J2030,"")</f>
        <v>1.6333333333333333</v>
      </c>
      <c r="T2030" s="1876">
        <f>T2029+(K2030-T2029)/7</f>
        <v>38.399505435178703</v>
      </c>
      <c r="U2030" s="1876">
        <f>U2029+(K2030-U2029)/42</f>
        <v>29.719037863783804</v>
      </c>
      <c r="V2030" s="1876">
        <f t="shared" si="262"/>
        <v>-8.8067500740763016</v>
      </c>
      <c r="W2030" s="1954">
        <f t="shared" si="261"/>
        <v>1.2920844076844455</v>
      </c>
    </row>
    <row r="2031" spans="1:23" ht="15" x14ac:dyDescent="0.2">
      <c r="A2031" s="2046" t="s">
        <v>9</v>
      </c>
      <c r="B2031" s="2047">
        <f>SUM(K2029:K2035)</f>
        <v>265</v>
      </c>
      <c r="C2031" s="1944">
        <v>45119</v>
      </c>
      <c r="D2031" s="1876"/>
      <c r="E2031" s="2189"/>
      <c r="F2031" s="1986"/>
      <c r="G2031" s="1945"/>
      <c r="H2031" s="1946" t="str">
        <f>IFERROR(VLOOKUP(F2031,[1]Trainingsarten!$A$9:$K$84,10,FALSE),"")</f>
        <v/>
      </c>
      <c r="I2031" s="1947" t="str">
        <f t="shared" si="263"/>
        <v/>
      </c>
      <c r="J2031" s="1948"/>
      <c r="K2031" s="1949" t="str">
        <f>IFERROR(VLOOKUP(F2031,[1]Trainingsarten!$A$9:$K$84,11,FALSE),"0")</f>
        <v>0</v>
      </c>
      <c r="L2031" s="1950"/>
      <c r="M2031" s="1948"/>
      <c r="N2031" s="1816" t="str">
        <f>IFERROR((L2031/67)/(1/(I2031*24)/3.6),"")</f>
        <v/>
      </c>
      <c r="O2031" s="2402"/>
      <c r="P2031" s="1951" t="str">
        <f>IFERROR(VLOOKUP(F2031,[1]Trainingsarten!$A$9:$N$84,12,FALSE),"")</f>
        <v/>
      </c>
      <c r="Q2031" s="1952" t="s">
        <v>14</v>
      </c>
      <c r="R2031" s="1953" t="str">
        <f>IFERROR(VLOOKUP(F2031,[1]Trainingsarten!$A$9:$N$84,14,FALSE),"")</f>
        <v/>
      </c>
      <c r="S2031" s="1877" t="str">
        <f>IFERROR(L2031/J2031,"")</f>
        <v/>
      </c>
      <c r="T2031" s="1876">
        <f>T2030+(K2031-T2030)/7</f>
        <v>32.913861801581746</v>
      </c>
      <c r="U2031" s="1876">
        <f>U2030+(K2031-U2030)/42</f>
        <v>29.011441724169902</v>
      </c>
      <c r="V2031" s="1876">
        <f t="shared" si="262"/>
        <v>-8.6804675713948996</v>
      </c>
      <c r="W2031" s="1954">
        <f t="shared" si="261"/>
        <v>1.1345131384546352</v>
      </c>
    </row>
    <row r="2032" spans="1:23" ht="15" x14ac:dyDescent="0.2">
      <c r="A2032" s="2046" t="s">
        <v>20</v>
      </c>
      <c r="B2032" s="2048">
        <f>AVERAGE(W2029:W2035)</f>
        <v>1.2133065589230505</v>
      </c>
      <c r="C2032" s="1944">
        <v>45120</v>
      </c>
      <c r="D2032" s="1876">
        <v>102</v>
      </c>
      <c r="E2032" s="2189" t="s">
        <v>33</v>
      </c>
      <c r="F2032" s="1986" t="s">
        <v>316</v>
      </c>
      <c r="G2032" s="1945">
        <v>3.0555555555555555E-2</v>
      </c>
      <c r="H2032" s="1946">
        <v>8.06</v>
      </c>
      <c r="I2032" s="1947">
        <f t="shared" si="263"/>
        <v>3.7910118555279843E-3</v>
      </c>
      <c r="J2032" s="1948">
        <v>130</v>
      </c>
      <c r="K2032" s="1949">
        <v>52</v>
      </c>
      <c r="L2032" s="1950">
        <v>220</v>
      </c>
      <c r="M2032" s="1948">
        <v>14</v>
      </c>
      <c r="N2032" s="1816">
        <f>IFERROR((L2032/67)/(1/(I2032*24)/3.6),"")</f>
        <v>1.0755157216399394</v>
      </c>
      <c r="O2032" s="2402" t="s">
        <v>337</v>
      </c>
      <c r="P2032" s="1951">
        <f>IFERROR(VLOOKUP(F2032,[1]Trainingsarten!$A$9:$N$84,12,FALSE),"")</f>
        <v>209</v>
      </c>
      <c r="Q2032" s="1952" t="s">
        <v>14</v>
      </c>
      <c r="R2032" s="1953">
        <f>IFERROR(VLOOKUP(F2032,[1]Trainingsarten!$A$9:$N$84,14,FALSE),"")</f>
        <v>228.8</v>
      </c>
      <c r="S2032" s="1877">
        <f>IFERROR(L2032/J2032,"")</f>
        <v>1.6923076923076923</v>
      </c>
      <c r="T2032" s="1876">
        <f>T2031+(K2032-T2031)/7</f>
        <v>35.640452972784352</v>
      </c>
      <c r="U2032" s="1876">
        <f>U2031+(K2032-U2031)/42</f>
        <v>29.558788349784905</v>
      </c>
      <c r="V2032" s="1876">
        <f t="shared" si="262"/>
        <v>-3.9024200774118434</v>
      </c>
      <c r="W2032" s="1954">
        <f t="shared" si="261"/>
        <v>1.2057481027649668</v>
      </c>
    </row>
    <row r="2033" spans="1:23" ht="15" x14ac:dyDescent="0.2">
      <c r="A2033" s="2046" t="s">
        <v>329</v>
      </c>
      <c r="B2033" s="2049">
        <f>IFERROR(AVERAGE(N2029:N2035),"")</f>
        <v>1.0612552500262977</v>
      </c>
      <c r="C2033" s="1944">
        <v>45121</v>
      </c>
      <c r="D2033" s="1876">
        <v>103</v>
      </c>
      <c r="E2033" s="2189" t="s">
        <v>33</v>
      </c>
      <c r="F2033" s="1986" t="s">
        <v>316</v>
      </c>
      <c r="G2033" s="1945">
        <v>2.6840277777777779E-2</v>
      </c>
      <c r="H2033" s="1946">
        <v>6.61</v>
      </c>
      <c r="I2033" s="1947">
        <f t="shared" si="263"/>
        <v>4.0605563960329468E-3</v>
      </c>
      <c r="J2033" s="1948">
        <v>117</v>
      </c>
      <c r="K2033" s="1949">
        <v>38</v>
      </c>
      <c r="L2033" s="1950">
        <v>201</v>
      </c>
      <c r="M2033" s="1948">
        <v>13</v>
      </c>
      <c r="N2033" s="1816">
        <f>IFERROR((L2033/67)/(1/(I2033*24)/3.6),"")</f>
        <v>1.0524962178517399</v>
      </c>
      <c r="O2033" s="2402" t="s">
        <v>327</v>
      </c>
      <c r="P2033" s="1951">
        <f>IFERROR(VLOOKUP(F2033,[1]Trainingsarten!$A$9:$N$84,12,FALSE),"")</f>
        <v>209</v>
      </c>
      <c r="Q2033" s="1952" t="s">
        <v>14</v>
      </c>
      <c r="R2033" s="1953">
        <f>IFERROR(VLOOKUP(F2033,[1]Trainingsarten!$A$9:$N$84,14,FALSE),"")</f>
        <v>228.8</v>
      </c>
      <c r="S2033" s="1877">
        <f>IFERROR(L2033/J2033,"")</f>
        <v>1.7179487179487178</v>
      </c>
      <c r="T2033" s="1876">
        <f>T2032+(K2033-T2032)/7</f>
        <v>35.977531119529445</v>
      </c>
      <c r="U2033" s="1876">
        <f>U2032+(K2033-U2032)/42</f>
        <v>29.759769579551932</v>
      </c>
      <c r="V2033" s="1876">
        <f t="shared" si="262"/>
        <v>-6.0816646229994475</v>
      </c>
      <c r="W2033" s="1954">
        <f t="shared" ref="W2033:W2096" si="264">T2033/U2033</f>
        <v>1.2089317769533325</v>
      </c>
    </row>
    <row r="2034" spans="1:23" ht="15" x14ac:dyDescent="0.2">
      <c r="A2034" s="2046" t="s">
        <v>330</v>
      </c>
      <c r="B2034" s="2048">
        <f>IFERROR(AVERAGE(S2029:S2035),"")</f>
        <v>1.663840899537621</v>
      </c>
      <c r="C2034" s="1944">
        <v>45122</v>
      </c>
      <c r="D2034" s="1876"/>
      <c r="E2034" s="2189"/>
      <c r="F2034" s="1986"/>
      <c r="G2034" s="1945"/>
      <c r="H2034" s="1946" t="str">
        <f>IFERROR(VLOOKUP(F2034,[1]Trainingsarten!$A$9:$K$84,10,FALSE),"")</f>
        <v/>
      </c>
      <c r="I2034" s="1947" t="str">
        <f t="shared" si="263"/>
        <v/>
      </c>
      <c r="J2034" s="1948"/>
      <c r="K2034" s="1949" t="str">
        <f>IFERROR(VLOOKUP(F2034,[1]Trainingsarten!$A$9:$K$84,11,FALSE),"0")</f>
        <v>0</v>
      </c>
      <c r="L2034" s="1950"/>
      <c r="M2034" s="1948"/>
      <c r="N2034" s="1816" t="str">
        <f>IFERROR((L2034/67)/(1/(I2034*24)/3.6),"")</f>
        <v/>
      </c>
      <c r="O2034" s="2402"/>
      <c r="P2034" s="1951" t="str">
        <f>IFERROR(VLOOKUP(F2034,[1]Trainingsarten!$A$9:$N$84,12,FALSE),"")</f>
        <v/>
      </c>
      <c r="Q2034" s="1952" t="s">
        <v>14</v>
      </c>
      <c r="R2034" s="1953" t="str">
        <f>IFERROR(VLOOKUP(F2034,[1]Trainingsarten!$A$9:$N$84,14,FALSE),"")</f>
        <v/>
      </c>
      <c r="S2034" s="1877" t="str">
        <f>IFERROR(L2034/J2034,"")</f>
        <v/>
      </c>
      <c r="T2034" s="1876">
        <f>T2033+(K2034-T2033)/7</f>
        <v>30.837883816739524</v>
      </c>
      <c r="U2034" s="1876">
        <f>U2033+(K2034-U2033)/42</f>
        <v>29.051203637181647</v>
      </c>
      <c r="V2034" s="1876">
        <f t="shared" si="262"/>
        <v>-6.2177615399775128</v>
      </c>
      <c r="W2034" s="1954">
        <f t="shared" si="264"/>
        <v>1.0615010724468286</v>
      </c>
    </row>
    <row r="2035" spans="1:23" ht="16" thickBot="1" x14ac:dyDescent="0.25">
      <c r="A2035" s="2050" t="s">
        <v>11</v>
      </c>
      <c r="B2035" s="2051">
        <f>IFERROR(SUM(M2029:M2035),"")</f>
        <v>113</v>
      </c>
      <c r="C2035" s="2034">
        <v>45123</v>
      </c>
      <c r="D2035" s="1640">
        <v>104</v>
      </c>
      <c r="E2035" s="2198" t="s">
        <v>281</v>
      </c>
      <c r="F2035" s="1989" t="s">
        <v>285</v>
      </c>
      <c r="G2035" s="2059">
        <v>6.3495370370370369E-2</v>
      </c>
      <c r="H2035" s="1946">
        <v>15.3</v>
      </c>
      <c r="I2035" s="2037">
        <f t="shared" si="263"/>
        <v>4.1500242072137492E-3</v>
      </c>
      <c r="J2035" s="969">
        <v>128</v>
      </c>
      <c r="K2035" s="2038">
        <v>91</v>
      </c>
      <c r="L2035" s="973">
        <v>200</v>
      </c>
      <c r="M2035" s="969">
        <v>54</v>
      </c>
      <c r="N2035" s="2039">
        <f>IFERROR((L2035/67)/(1/(I2035*24)/3.6),"")</f>
        <v>1.0703346015022925</v>
      </c>
      <c r="O2035" s="2407" t="s">
        <v>322</v>
      </c>
      <c r="P2035" s="2040">
        <f>IFERROR(VLOOKUP(F2035,[1]Trainingsarten!$A$9:$N$84,12,FALSE),"")</f>
        <v>209</v>
      </c>
      <c r="Q2035" s="2041" t="s">
        <v>14</v>
      </c>
      <c r="R2035" s="2042">
        <f>IFERROR(VLOOKUP(F2035,[1]Trainingsarten!$A$9:$N$84,14,FALSE),"")</f>
        <v>228.8</v>
      </c>
      <c r="S2035" s="4">
        <f>IFERROR(L2035/J2035,"")</f>
        <v>1.5625</v>
      </c>
      <c r="T2035" s="1640">
        <f>T2034+(K2035-T2034)/7</f>
        <v>39.43247184291959</v>
      </c>
      <c r="U2035" s="1640">
        <f>U2034+(K2035-U2034)/42</f>
        <v>30.526174979153513</v>
      </c>
      <c r="V2035" s="1640">
        <f t="shared" si="262"/>
        <v>-1.7866801795578766</v>
      </c>
      <c r="W2035" s="1934">
        <f t="shared" si="264"/>
        <v>1.291759346523049</v>
      </c>
    </row>
    <row r="2036" spans="1:23" ht="16" thickBot="1" x14ac:dyDescent="0.25">
      <c r="A2036" s="2472">
        <f>WEEKNUM(C2036,1)</f>
        <v>29</v>
      </c>
      <c r="B2036" s="2473"/>
      <c r="C2036" s="1935">
        <v>45124</v>
      </c>
      <c r="D2036" s="1744">
        <v>105</v>
      </c>
      <c r="E2036" s="2197" t="s">
        <v>33</v>
      </c>
      <c r="F2036" s="1988" t="s">
        <v>315</v>
      </c>
      <c r="G2036" s="1996">
        <v>2.7118055555555552E-2</v>
      </c>
      <c r="H2036" s="1938">
        <v>6.55</v>
      </c>
      <c r="I2036" s="1939">
        <f t="shared" si="263"/>
        <v>4.1401611535199319E-3</v>
      </c>
      <c r="J2036" s="1940">
        <v>118</v>
      </c>
      <c r="K2036" s="1941">
        <v>36</v>
      </c>
      <c r="L2036" s="1942">
        <v>195</v>
      </c>
      <c r="M2036" s="1940">
        <v>11</v>
      </c>
      <c r="N2036" s="1753">
        <f>IFERROR((L2036/67)/(1/(I2036*24)/3.6),"")</f>
        <v>1.0410960464851315</v>
      </c>
      <c r="O2036" s="2401" t="s">
        <v>333</v>
      </c>
      <c r="P2036" s="1754">
        <f>IFERROR(VLOOKUP(F2036,[1]Trainingsarten!$A$9:$N$84,12,FALSE),"")</f>
        <v>209</v>
      </c>
      <c r="Q2036" s="1755" t="s">
        <v>14</v>
      </c>
      <c r="R2036" s="1943">
        <f>IFERROR(VLOOKUP(F2036,[1]Trainingsarten!$A$9:$N$84,14,FALSE),"")</f>
        <v>228.8</v>
      </c>
      <c r="S2036" s="1756">
        <f>IFERROR(L2036/J2036,"")</f>
        <v>1.652542372881356</v>
      </c>
      <c r="T2036" s="1744">
        <f>T2035+(K2036-T2035)/7</f>
        <v>38.942118722502507</v>
      </c>
      <c r="U2036" s="1744">
        <f>U2035+(K2036-U2035)/42</f>
        <v>30.656504146316525</v>
      </c>
      <c r="V2036" s="1744">
        <f t="shared" si="262"/>
        <v>-8.9062968637660767</v>
      </c>
      <c r="W2036" s="1927">
        <f t="shared" si="264"/>
        <v>1.2702726487221316</v>
      </c>
    </row>
    <row r="2037" spans="1:23" ht="16" thickBot="1" x14ac:dyDescent="0.25">
      <c r="A2037" s="2043" t="s">
        <v>19</v>
      </c>
      <c r="B2037" s="2044">
        <f>SUM(H2036:H2042)</f>
        <v>35.11</v>
      </c>
      <c r="C2037" s="1944">
        <v>45125</v>
      </c>
      <c r="D2037" s="1876"/>
      <c r="E2037" s="2190"/>
      <c r="F2037" s="1986"/>
      <c r="G2037" s="1997"/>
      <c r="H2037" s="1946" t="str">
        <f>IFERROR(VLOOKUP(F2037,[1]Trainingsarten!$A$9:$K$84,10,FALSE),"")</f>
        <v/>
      </c>
      <c r="I2037" s="1947" t="str">
        <f t="shared" si="263"/>
        <v/>
      </c>
      <c r="J2037" s="1948"/>
      <c r="K2037" s="1949" t="str">
        <f>IFERROR(VLOOKUP(F2037,[1]Trainingsarten!$A$9:$K$84,11,FALSE),"0")</f>
        <v>0</v>
      </c>
      <c r="L2037" s="1950"/>
      <c r="M2037" s="1948"/>
      <c r="N2037" s="1816" t="str">
        <f>IFERROR((L2037/67)/(1/(I2037*24)/3.6),"")</f>
        <v/>
      </c>
      <c r="O2037" s="2402"/>
      <c r="P2037" s="1951" t="str">
        <f>IFERROR(VLOOKUP(F2037,[1]Trainingsarten!$A$9:$N$84,12,FALSE),"")</f>
        <v/>
      </c>
      <c r="Q2037" s="1952" t="s">
        <v>14</v>
      </c>
      <c r="R2037" s="1953" t="str">
        <f>IFERROR(VLOOKUP(F2037,[1]Trainingsarten!$A$9:$N$84,14,FALSE),"")</f>
        <v/>
      </c>
      <c r="S2037" s="1877" t="str">
        <f>IFERROR(L2037/J2037,"")</f>
        <v/>
      </c>
      <c r="T2037" s="1876">
        <f>T2036+(K2037-T2036)/7</f>
        <v>33.37895890500215</v>
      </c>
      <c r="U2037" s="1876">
        <f>U2036+(K2037-U2036)/42</f>
        <v>29.926587380928037</v>
      </c>
      <c r="V2037" s="1876">
        <f t="shared" si="262"/>
        <v>-8.2856145761859814</v>
      </c>
      <c r="W2037" s="1954">
        <f t="shared" si="264"/>
        <v>1.1153613500974815</v>
      </c>
    </row>
    <row r="2038" spans="1:23" ht="15" x14ac:dyDescent="0.2">
      <c r="A2038" s="2046" t="s">
        <v>9</v>
      </c>
      <c r="B2038" s="2047">
        <f>SUM(K2036:K2042)</f>
        <v>215</v>
      </c>
      <c r="C2038" s="1944">
        <v>45126</v>
      </c>
      <c r="D2038" s="1876"/>
      <c r="E2038" s="2190"/>
      <c r="F2038" s="2060"/>
      <c r="G2038" s="1997"/>
      <c r="H2038" s="1946" t="str">
        <f>IFERROR(VLOOKUP(F2038,[1]Trainingsarten!$A$9:$K$84,10,FALSE),"")</f>
        <v/>
      </c>
      <c r="I2038" s="1947" t="str">
        <f t="shared" si="263"/>
        <v/>
      </c>
      <c r="J2038" s="1948"/>
      <c r="K2038" s="1949" t="str">
        <f>IFERROR(VLOOKUP(F2038,[1]Trainingsarten!$A$9:$K$84,11,FALSE),"0")</f>
        <v>0</v>
      </c>
      <c r="L2038" s="1950"/>
      <c r="M2038" s="1948"/>
      <c r="N2038" s="1816" t="str">
        <f>IFERROR((L2038/67)/(1/(I2038*24)/3.6),"")</f>
        <v/>
      </c>
      <c r="O2038" s="2402"/>
      <c r="P2038" s="1951" t="str">
        <f>IFERROR(VLOOKUP(F2038,[1]Trainingsarten!$A$9:$N$84,12,FALSE),"")</f>
        <v/>
      </c>
      <c r="Q2038" s="1952" t="s">
        <v>14</v>
      </c>
      <c r="R2038" s="1953" t="str">
        <f>IFERROR(VLOOKUP(F2038,[1]Trainingsarten!$A$9:$N$84,14,FALSE),"")</f>
        <v/>
      </c>
      <c r="S2038" s="1877" t="str">
        <f>IFERROR(L2038/J2038,"")</f>
        <v/>
      </c>
      <c r="T2038" s="1876">
        <f>T2037+(K2038-T2037)/7</f>
        <v>28.610536204287556</v>
      </c>
      <c r="U2038" s="1876">
        <f>U2037+(K2038-U2037)/42</f>
        <v>29.214049586144036</v>
      </c>
      <c r="V2038" s="1876">
        <f t="shared" si="262"/>
        <v>-3.4523715240741133</v>
      </c>
      <c r="W2038" s="1954">
        <f t="shared" si="264"/>
        <v>0.97934167325632526</v>
      </c>
    </row>
    <row r="2039" spans="1:23" ht="15" x14ac:dyDescent="0.2">
      <c r="A2039" s="2046" t="s">
        <v>20</v>
      </c>
      <c r="B2039" s="2048">
        <f>AVERAGE(W2036:W2042)</f>
        <v>1.0971939969226394</v>
      </c>
      <c r="C2039" s="1944">
        <v>45127</v>
      </c>
      <c r="D2039" s="1876">
        <v>106</v>
      </c>
      <c r="E2039" s="2190" t="s">
        <v>281</v>
      </c>
      <c r="F2039" s="2061" t="s">
        <v>338</v>
      </c>
      <c r="G2039" s="1997">
        <v>2.6458333333333334E-2</v>
      </c>
      <c r="H2039" s="1946">
        <v>5.98</v>
      </c>
      <c r="I2039" s="1947">
        <f t="shared" si="263"/>
        <v>4.4244704570791521E-3</v>
      </c>
      <c r="J2039" s="1948">
        <v>116</v>
      </c>
      <c r="K2039" s="1949">
        <v>34</v>
      </c>
      <c r="L2039" s="1950">
        <v>186</v>
      </c>
      <c r="M2039" s="1948">
        <v>17</v>
      </c>
      <c r="N2039" s="1816">
        <f>IFERROR((L2039/67)/(1/(I2039*24)/3.6),"")</f>
        <v>1.0612389557230568</v>
      </c>
      <c r="O2039" s="2402" t="s">
        <v>337</v>
      </c>
      <c r="P2039" s="1951">
        <f>IFERROR(VLOOKUP(F2039,[1]Trainingsarten!$A$9:$N$84,12,FALSE),"")</f>
        <v>209</v>
      </c>
      <c r="Q2039" s="1952" t="s">
        <v>14</v>
      </c>
      <c r="R2039" s="1953">
        <f>IFERROR(VLOOKUP(F2039,[1]Trainingsarten!$A$9:$N$84,14,FALSE),"")</f>
        <v>228.8</v>
      </c>
      <c r="S2039" s="1877">
        <f>IFERROR(L2039/J2039,"")</f>
        <v>1.603448275862069</v>
      </c>
      <c r="T2039" s="1876">
        <f>T2038+(K2039-T2038)/7</f>
        <v>29.380459603675046</v>
      </c>
      <c r="U2039" s="1876">
        <f>U2038+(K2039-U2038)/42</f>
        <v>29.32800078647394</v>
      </c>
      <c r="V2039" s="1876">
        <f t="shared" si="262"/>
        <v>0.60351338185648018</v>
      </c>
      <c r="W2039" s="1954">
        <f t="shared" si="264"/>
        <v>1.0017886939373413</v>
      </c>
    </row>
    <row r="2040" spans="1:23" ht="15" x14ac:dyDescent="0.2">
      <c r="A2040" s="2046" t="s">
        <v>329</v>
      </c>
      <c r="B2040" s="2049">
        <f>IFERROR(AVERAGE(N2036:N2042),"")</f>
        <v>1.0566205760795682</v>
      </c>
      <c r="C2040" s="1944">
        <v>45128</v>
      </c>
      <c r="D2040" s="1876">
        <v>107</v>
      </c>
      <c r="E2040" s="2190" t="s">
        <v>33</v>
      </c>
      <c r="F2040" s="2062" t="s">
        <v>49</v>
      </c>
      <c r="G2040" s="1997">
        <v>3.1365740740740743E-2</v>
      </c>
      <c r="H2040" s="1946">
        <v>8.59</v>
      </c>
      <c r="I2040" s="1947">
        <f t="shared" si="263"/>
        <v>3.651424998922089E-3</v>
      </c>
      <c r="J2040" s="1948">
        <v>141</v>
      </c>
      <c r="K2040" s="1949">
        <v>60</v>
      </c>
      <c r="L2040" s="1950">
        <v>225</v>
      </c>
      <c r="M2040" s="1948">
        <v>14</v>
      </c>
      <c r="N2040" s="1816">
        <f>IFERROR((L2040/67)/(1/(I2040*24)/3.6),"")</f>
        <v>1.0594582384932152</v>
      </c>
      <c r="O2040" s="2402" t="s">
        <v>304</v>
      </c>
      <c r="P2040" s="1951">
        <f>IFERROR(VLOOKUP(F2040,[1]Trainingsarten!$A$9:$N$84,12,FALSE),"")</f>
        <v>278.45999999999998</v>
      </c>
      <c r="Q2040" s="1952" t="s">
        <v>14</v>
      </c>
      <c r="R2040" s="1953">
        <f>IFERROR(VLOOKUP(F2040,[1]Trainingsarten!$A$9:$N$84,14,FALSE),"")</f>
        <v>304.97999999999996</v>
      </c>
      <c r="S2040" s="1877">
        <f>IFERROR(L2040/J2040,"")</f>
        <v>1.5957446808510638</v>
      </c>
      <c r="T2040" s="1876">
        <f>T2039+(K2040-T2039)/7</f>
        <v>33.754679660292894</v>
      </c>
      <c r="U2040" s="1876">
        <f>U2039+(K2040-U2039)/42</f>
        <v>30.058286482034084</v>
      </c>
      <c r="V2040" s="1876">
        <f t="shared" si="262"/>
        <v>-5.2458817201106456E-2</v>
      </c>
      <c r="W2040" s="1954">
        <f t="shared" si="264"/>
        <v>1.1229741815278842</v>
      </c>
    </row>
    <row r="2041" spans="1:23" ht="15" x14ac:dyDescent="0.2">
      <c r="A2041" s="2046" t="s">
        <v>330</v>
      </c>
      <c r="B2041" s="2048">
        <f>IFERROR(AVERAGE(S2036:S2042),"")</f>
        <v>1.5965216186581641</v>
      </c>
      <c r="C2041" s="1944">
        <v>45129</v>
      </c>
      <c r="D2041" s="1876"/>
      <c r="E2041" s="2190"/>
      <c r="F2041" s="2061"/>
      <c r="G2041" s="1997"/>
      <c r="H2041" s="1946" t="str">
        <f>IFERROR(VLOOKUP(F2041,[1]Trainingsarten!$A$9:$K$84,10,FALSE),"")</f>
        <v/>
      </c>
      <c r="I2041" s="1947" t="str">
        <f t="shared" si="263"/>
        <v/>
      </c>
      <c r="J2041" s="1948"/>
      <c r="K2041" s="1949" t="str">
        <f>IFERROR(VLOOKUP(F2041,[1]Trainingsarten!$A$9:$K$84,11,FALSE),"0")</f>
        <v>0</v>
      </c>
      <c r="L2041" s="1950"/>
      <c r="M2041" s="1948"/>
      <c r="N2041" s="1816" t="str">
        <f>IFERROR((L2041/67)/(1/(I2041*24)/3.6),"")</f>
        <v/>
      </c>
      <c r="O2041" s="2402"/>
      <c r="P2041" s="1951" t="str">
        <f>IFERROR(VLOOKUP(F2041,[1]Trainingsarten!$A$9:$N$84,12,FALSE),"")</f>
        <v/>
      </c>
      <c r="Q2041" s="1952" t="s">
        <v>14</v>
      </c>
      <c r="R2041" s="1953" t="str">
        <f>IFERROR(VLOOKUP(F2041,[1]Trainingsarten!$A$9:$N$84,14,FALSE),"")</f>
        <v/>
      </c>
      <c r="S2041" s="1877" t="str">
        <f>IFERROR(L2041/J2041,"")</f>
        <v/>
      </c>
      <c r="T2041" s="1876">
        <f>T2040+(K2041-T2040)/7</f>
        <v>28.932582565965337</v>
      </c>
      <c r="U2041" s="1876">
        <f>U2040+(K2041-U2040)/42</f>
        <v>29.342612994366608</v>
      </c>
      <c r="V2041" s="1876">
        <f t="shared" si="262"/>
        <v>-3.6963931782588091</v>
      </c>
      <c r="W2041" s="1954">
        <f t="shared" si="264"/>
        <v>0.98602611060984957</v>
      </c>
    </row>
    <row r="2042" spans="1:23" ht="16" thickBot="1" x14ac:dyDescent="0.25">
      <c r="A2042" s="2050" t="s">
        <v>11</v>
      </c>
      <c r="B2042" s="2051">
        <f>IFERROR(SUM(M2036:M2042),"")</f>
        <v>81</v>
      </c>
      <c r="C2042" s="2034">
        <v>45130</v>
      </c>
      <c r="D2042" s="1640">
        <v>108</v>
      </c>
      <c r="E2042" s="2198" t="s">
        <v>281</v>
      </c>
      <c r="F2042" s="2061" t="s">
        <v>300</v>
      </c>
      <c r="G2042" s="2059">
        <v>5.7465277777777775E-2</v>
      </c>
      <c r="H2042" s="1980">
        <v>13.99</v>
      </c>
      <c r="I2042" s="2037">
        <f t="shared" si="263"/>
        <v>4.1075966960527361E-3</v>
      </c>
      <c r="J2042" s="969">
        <v>131</v>
      </c>
      <c r="K2042" s="2038">
        <v>85</v>
      </c>
      <c r="L2042" s="973">
        <v>201</v>
      </c>
      <c r="M2042" s="969">
        <v>39</v>
      </c>
      <c r="N2042" s="2039">
        <f>IFERROR((L2042/67)/(1/(I2042*24)/3.6),"")</f>
        <v>1.0646890636168693</v>
      </c>
      <c r="O2042" s="2407" t="s">
        <v>337</v>
      </c>
      <c r="P2042" s="2040">
        <f>IFERROR(VLOOKUP(F2042,[1]Trainingsarten!$A$9:$N$84,12,FALSE),"")</f>
        <v>209</v>
      </c>
      <c r="Q2042" s="2041" t="s">
        <v>14</v>
      </c>
      <c r="R2042" s="2042">
        <f>IFERROR(VLOOKUP(F2042,[1]Trainingsarten!$A$9:$N$84,14,FALSE),"")</f>
        <v>228.8</v>
      </c>
      <c r="S2042" s="4">
        <f>IFERROR(L2042/J2042,"")</f>
        <v>1.5343511450381679</v>
      </c>
      <c r="T2042" s="1640">
        <f>T2041+(K2042-T2041)/7</f>
        <v>36.94221362797029</v>
      </c>
      <c r="U2042" s="1640">
        <f>U2041+(K2042-U2041)/42</f>
        <v>30.667788875453116</v>
      </c>
      <c r="V2042" s="1640">
        <f t="shared" ref="V2042:V2105" si="265">U2041-T2041</f>
        <v>0.4100304284012708</v>
      </c>
      <c r="W2042" s="1934">
        <f t="shared" si="264"/>
        <v>1.2045933203074612</v>
      </c>
    </row>
    <row r="2043" spans="1:23" ht="16" thickBot="1" x14ac:dyDescent="0.25">
      <c r="A2043" s="2472">
        <f>WEEKNUM(C2043,1)</f>
        <v>30</v>
      </c>
      <c r="B2043" s="2473"/>
      <c r="C2043" s="1935">
        <v>45131</v>
      </c>
      <c r="D2043" s="1744">
        <v>109</v>
      </c>
      <c r="E2043" s="2197" t="s">
        <v>33</v>
      </c>
      <c r="F2043" s="2062" t="s">
        <v>338</v>
      </c>
      <c r="G2043" s="1996">
        <v>2.7013888888888889E-2</v>
      </c>
      <c r="H2043" s="1938">
        <v>6.72</v>
      </c>
      <c r="I2043" s="1939">
        <f t="shared" si="263"/>
        <v>4.0199239417989417E-3</v>
      </c>
      <c r="J2043" s="1940">
        <v>122</v>
      </c>
      <c r="K2043" s="1941">
        <v>40</v>
      </c>
      <c r="L2043" s="1942">
        <v>204</v>
      </c>
      <c r="M2043" s="1940">
        <v>16</v>
      </c>
      <c r="N2043" s="1753">
        <f>IFERROR((L2043/67)/(1/(I2043*24)/3.6),"")</f>
        <v>1.0575159914712151</v>
      </c>
      <c r="O2043" s="2401" t="s">
        <v>333</v>
      </c>
      <c r="P2043" s="1754">
        <f>IFERROR(VLOOKUP(F2043,[1]Trainingsarten!$A$9:$N$84,12,FALSE),"")</f>
        <v>209</v>
      </c>
      <c r="Q2043" s="1755" t="s">
        <v>14</v>
      </c>
      <c r="R2043" s="1943">
        <f>IFERROR(VLOOKUP(F2043,[1]Trainingsarten!$A$9:$N$84,14,FALSE),"")</f>
        <v>228.8</v>
      </c>
      <c r="S2043" s="1756">
        <f>IFERROR(L2043/J2043,"")</f>
        <v>1.6721311475409837</v>
      </c>
      <c r="T2043" s="1744">
        <f>T2042+(K2043-T2042)/7</f>
        <v>37.379040252545963</v>
      </c>
      <c r="U2043" s="1744">
        <f>U2042+(K2043-U2042)/42</f>
        <v>30.889984378418518</v>
      </c>
      <c r="V2043" s="1744">
        <f t="shared" si="265"/>
        <v>-6.2744247525171737</v>
      </c>
      <c r="W2043" s="1927">
        <f t="shared" si="264"/>
        <v>1.2100698982114431</v>
      </c>
    </row>
    <row r="2044" spans="1:23" ht="15" x14ac:dyDescent="0.2">
      <c r="A2044" s="2043" t="s">
        <v>19</v>
      </c>
      <c r="B2044" s="2044">
        <f>SUM(H2043:H2049)</f>
        <v>44.6</v>
      </c>
      <c r="C2044" s="1944">
        <v>45132</v>
      </c>
      <c r="D2044" s="1876"/>
      <c r="E2044" s="2189"/>
      <c r="F2044" s="2061"/>
      <c r="G2044" s="1945"/>
      <c r="H2044" s="1946" t="str">
        <f>IFERROR(VLOOKUP(F2044,[1]Trainingsarten!$A$9:$K$84,10,FALSE),"")</f>
        <v/>
      </c>
      <c r="I2044" s="1947" t="str">
        <f t="shared" si="263"/>
        <v/>
      </c>
      <c r="J2044" s="1948"/>
      <c r="K2044" s="1949" t="str">
        <f>IFERROR(VLOOKUP(F2044,[1]Trainingsarten!$A$9:$K$84,11,FALSE),"0")</f>
        <v>0</v>
      </c>
      <c r="L2044" s="1950"/>
      <c r="M2044" s="1948"/>
      <c r="N2044" s="1816" t="str">
        <f>IFERROR((L2044/67)/(1/(I2044*24)/3.6),"")</f>
        <v/>
      </c>
      <c r="O2044" s="2402"/>
      <c r="P2044" s="1951" t="str">
        <f>IFERROR(VLOOKUP(F2044,[1]Trainingsarten!$A$9:$N$84,12,FALSE),"")</f>
        <v/>
      </c>
      <c r="Q2044" s="1952" t="s">
        <v>14</v>
      </c>
      <c r="R2044" s="1953" t="str">
        <f>IFERROR(VLOOKUP(F2044,[1]Trainingsarten!$A$9:$N$84,14,FALSE),"")</f>
        <v/>
      </c>
      <c r="S2044" s="1877" t="str">
        <f>IFERROR(L2044/J2044,"")</f>
        <v/>
      </c>
      <c r="T2044" s="1876">
        <f>T2043+(K2044-T2043)/7</f>
        <v>32.039177359325109</v>
      </c>
      <c r="U2044" s="1876">
        <f>U2043+(K2044-U2043)/42</f>
        <v>30.154508559884743</v>
      </c>
      <c r="V2044" s="1876">
        <f t="shared" si="265"/>
        <v>-6.4890558741274447</v>
      </c>
      <c r="W2044" s="1954">
        <f t="shared" si="264"/>
        <v>1.0625003984295598</v>
      </c>
    </row>
    <row r="2045" spans="1:23" ht="15" x14ac:dyDescent="0.2">
      <c r="A2045" s="2046" t="s">
        <v>9</v>
      </c>
      <c r="B2045" s="2047">
        <f>SUM(K2043:K2049)</f>
        <v>274</v>
      </c>
      <c r="C2045" s="1944">
        <v>45133</v>
      </c>
      <c r="D2045" s="1876">
        <v>110</v>
      </c>
      <c r="E2045" s="2189" t="s">
        <v>33</v>
      </c>
      <c r="F2045" s="2061" t="s">
        <v>323</v>
      </c>
      <c r="G2045" s="1945">
        <v>3.3159722222222222E-2</v>
      </c>
      <c r="H2045" s="1946">
        <v>8.7799999999999994</v>
      </c>
      <c r="I2045" s="1947">
        <f t="shared" si="263"/>
        <v>3.7767337382941029E-3</v>
      </c>
      <c r="J2045" s="1948">
        <v>136</v>
      </c>
      <c r="K2045" s="1949">
        <v>61</v>
      </c>
      <c r="L2045" s="1950">
        <v>218</v>
      </c>
      <c r="M2045" s="1948">
        <v>14</v>
      </c>
      <c r="N2045" s="1816">
        <f>IFERROR((L2045/67)/(1/(I2045*24)/3.6),"")</f>
        <v>1.061724407574882</v>
      </c>
      <c r="O2045" s="2402" t="s">
        <v>304</v>
      </c>
      <c r="P2045" s="1951">
        <f>IFERROR(VLOOKUP(F2045,[1]Trainingsarten!$A$9:$N$84,12,FALSE),"")</f>
        <v>300</v>
      </c>
      <c r="Q2045" s="1952" t="s">
        <v>14</v>
      </c>
      <c r="R2045" s="1953">
        <f>IFERROR(VLOOKUP(F2045,[1]Trainingsarten!$A$9:$N$84,14,FALSE),"")</f>
        <v>338</v>
      </c>
      <c r="S2045" s="1877">
        <f>IFERROR(L2045/J2045,"")</f>
        <v>1.6029411764705883</v>
      </c>
      <c r="T2045" s="1876">
        <f>T2044+(K2045-T2044)/7</f>
        <v>36.176437736564381</v>
      </c>
      <c r="U2045" s="1876">
        <f>U2044+(K2045-U2044)/42</f>
        <v>30.88892502274463</v>
      </c>
      <c r="V2045" s="1876">
        <f t="shared" si="265"/>
        <v>-1.8846687994403659</v>
      </c>
      <c r="W2045" s="1954">
        <f t="shared" si="264"/>
        <v>1.1711782689079133</v>
      </c>
    </row>
    <row r="2046" spans="1:23" ht="16" thickBot="1" x14ac:dyDescent="0.25">
      <c r="A2046" s="2046" t="s">
        <v>20</v>
      </c>
      <c r="B2046" s="2048">
        <f>AVERAGE(W2043:W2049)</f>
        <v>1.1672810456815239</v>
      </c>
      <c r="C2046" s="1944">
        <v>45134</v>
      </c>
      <c r="D2046" s="1876">
        <v>111</v>
      </c>
      <c r="E2046" s="2189" t="s">
        <v>33</v>
      </c>
      <c r="F2046" s="2063" t="s">
        <v>338</v>
      </c>
      <c r="G2046" s="1945">
        <v>2.8703703703703703E-2</v>
      </c>
      <c r="H2046" s="1946">
        <v>7.06</v>
      </c>
      <c r="I2046" s="1947">
        <f t="shared" si="263"/>
        <v>4.0656804112894768E-3</v>
      </c>
      <c r="J2046" s="1948">
        <v>116</v>
      </c>
      <c r="K2046" s="1949">
        <v>42</v>
      </c>
      <c r="L2046" s="1950">
        <v>204</v>
      </c>
      <c r="M2046" s="1948">
        <v>15</v>
      </c>
      <c r="N2046" s="1816">
        <f>IFERROR((L2046/67)/(1/(I2046*24)/3.6),"")</f>
        <v>1.069553084436176</v>
      </c>
      <c r="O2046" s="2402" t="s">
        <v>326</v>
      </c>
      <c r="P2046" s="1951">
        <f>IFERROR(VLOOKUP(F2046,[1]Trainingsarten!$A$9:$N$84,12,FALSE),"")</f>
        <v>209</v>
      </c>
      <c r="Q2046" s="1952" t="s">
        <v>14</v>
      </c>
      <c r="R2046" s="1953">
        <f>IFERROR(VLOOKUP(F2046,[1]Trainingsarten!$A$9:$N$84,14,FALSE),"")</f>
        <v>228.8</v>
      </c>
      <c r="S2046" s="1877">
        <f>IFERROR(L2046/J2046,"")</f>
        <v>1.7586206896551724</v>
      </c>
      <c r="T2046" s="1876">
        <f>T2045+(K2046-T2045)/7</f>
        <v>37.008375202769471</v>
      </c>
      <c r="U2046" s="1876">
        <f>U2045+(K2046-U2045)/42</f>
        <v>31.153474426964994</v>
      </c>
      <c r="V2046" s="1876">
        <f t="shared" si="265"/>
        <v>-5.2875127138197513</v>
      </c>
      <c r="W2046" s="1954">
        <f t="shared" si="264"/>
        <v>1.1879373290940785</v>
      </c>
    </row>
    <row r="2047" spans="1:23" ht="15" x14ac:dyDescent="0.2">
      <c r="A2047" s="2046" t="s">
        <v>329</v>
      </c>
      <c r="B2047" s="2049">
        <f>IFERROR(AVERAGE(N2043:N2049),"")</f>
        <v>1.0658776970855548</v>
      </c>
      <c r="C2047" s="1944">
        <v>45135</v>
      </c>
      <c r="D2047" s="1876">
        <v>112</v>
      </c>
      <c r="E2047" s="2189" t="s">
        <v>33</v>
      </c>
      <c r="F2047" s="2061" t="s">
        <v>316</v>
      </c>
      <c r="G2047" s="1945">
        <v>3.0694444444444444E-2</v>
      </c>
      <c r="H2047" s="1946">
        <v>7.66</v>
      </c>
      <c r="I2047" s="1947">
        <f t="shared" si="263"/>
        <v>4.0071076298230342E-3</v>
      </c>
      <c r="J2047" s="1948">
        <v>123</v>
      </c>
      <c r="K2047" s="1949">
        <v>46</v>
      </c>
      <c r="L2047" s="1950">
        <v>207</v>
      </c>
      <c r="M2047" s="1948">
        <v>18</v>
      </c>
      <c r="N2047" s="1816">
        <f>IFERROR((L2047/67)/(1/(I2047*24)/3.6),"")</f>
        <v>1.0696465453411792</v>
      </c>
      <c r="O2047" s="2402" t="s">
        <v>337</v>
      </c>
      <c r="P2047" s="1951">
        <f>IFERROR(VLOOKUP(F2047,[1]Trainingsarten!$A$9:$N$84,12,FALSE),"")</f>
        <v>209</v>
      </c>
      <c r="Q2047" s="1952" t="s">
        <v>14</v>
      </c>
      <c r="R2047" s="1953">
        <f>IFERROR(VLOOKUP(F2047,[1]Trainingsarten!$A$9:$N$84,14,FALSE),"")</f>
        <v>228.8</v>
      </c>
      <c r="S2047" s="1877">
        <f>IFERROR(L2047/J2047,"")</f>
        <v>1.6829268292682926</v>
      </c>
      <c r="T2047" s="1876">
        <f>T2046+(K2047-T2046)/7</f>
        <v>38.292893030945258</v>
      </c>
      <c r="U2047" s="1876">
        <f>U2046+(K2047-U2046)/42</f>
        <v>31.506963131084873</v>
      </c>
      <c r="V2047" s="1876">
        <f t="shared" si="265"/>
        <v>-5.8549007758044773</v>
      </c>
      <c r="W2047" s="1954">
        <f t="shared" si="264"/>
        <v>1.2153787361742066</v>
      </c>
    </row>
    <row r="2048" spans="1:23" ht="15" x14ac:dyDescent="0.2">
      <c r="A2048" s="2046" t="s">
        <v>330</v>
      </c>
      <c r="B2048" s="2048">
        <f>IFERROR(AVERAGE(S2043:S2049),"")</f>
        <v>1.651720915151893</v>
      </c>
      <c r="C2048" s="1944">
        <v>45136</v>
      </c>
      <c r="D2048" s="1876"/>
      <c r="E2048" s="2189"/>
      <c r="F2048" s="2061"/>
      <c r="G2048" s="1945"/>
      <c r="H2048" s="1946" t="str">
        <f>IFERROR(VLOOKUP(F2048,[1]Trainingsarten!$A$9:$K$84,10,FALSE),"")</f>
        <v/>
      </c>
      <c r="I2048" s="1947" t="str">
        <f t="shared" si="263"/>
        <v/>
      </c>
      <c r="J2048" s="1948"/>
      <c r="K2048" s="1949" t="str">
        <f>IFERROR(VLOOKUP(F2048,[1]Trainingsarten!$A$9:$K$84,11,FALSE),"0")</f>
        <v>0</v>
      </c>
      <c r="L2048" s="1950"/>
      <c r="M2048" s="1948"/>
      <c r="N2048" s="1816" t="str">
        <f>IFERROR((L2048/67)/(1/(I2048*24)/3.6),"")</f>
        <v/>
      </c>
      <c r="O2048" s="2402"/>
      <c r="P2048" s="1951" t="str">
        <f>IFERROR(VLOOKUP(F2048,[1]Trainingsarten!$A$9:$N$84,12,FALSE),"")</f>
        <v/>
      </c>
      <c r="Q2048" s="1952" t="s">
        <v>14</v>
      </c>
      <c r="R2048" s="1953" t="str">
        <f>IFERROR(VLOOKUP(F2048,[1]Trainingsarten!$A$9:$N$84,14,FALSE),"")</f>
        <v/>
      </c>
      <c r="S2048" s="1877" t="str">
        <f>IFERROR(L2048/J2048,"")</f>
        <v/>
      </c>
      <c r="T2048" s="1876">
        <f>T2047+(K2048-T2047)/7</f>
        <v>32.822479740810223</v>
      </c>
      <c r="U2048" s="1876">
        <f>U2047+(K2048-U2047)/42</f>
        <v>30.75679734224952</v>
      </c>
      <c r="V2048" s="1876">
        <f t="shared" si="265"/>
        <v>-6.7859298998603848</v>
      </c>
      <c r="W2048" s="1954">
        <f t="shared" si="264"/>
        <v>1.0671618171285717</v>
      </c>
    </row>
    <row r="2049" spans="1:23" ht="16" thickBot="1" x14ac:dyDescent="0.25">
      <c r="A2049" s="2050" t="s">
        <v>11</v>
      </c>
      <c r="B2049" s="2051">
        <f>IFERROR(SUM(M2043:M2049),"")</f>
        <v>105</v>
      </c>
      <c r="C2049" s="2034">
        <v>45137</v>
      </c>
      <c r="D2049" s="1640">
        <v>113</v>
      </c>
      <c r="E2049" s="2171" t="s">
        <v>281</v>
      </c>
      <c r="F2049" s="2062" t="s">
        <v>302</v>
      </c>
      <c r="G2049" s="2035">
        <v>5.9120370370370372E-2</v>
      </c>
      <c r="H2049" s="2036">
        <v>14.38</v>
      </c>
      <c r="I2049" s="2037">
        <f t="shared" si="263"/>
        <v>4.1112914026683149E-3</v>
      </c>
      <c r="J2049" s="969">
        <v>131</v>
      </c>
      <c r="K2049" s="2038">
        <v>85</v>
      </c>
      <c r="L2049" s="973">
        <v>202</v>
      </c>
      <c r="M2049" s="969">
        <v>42</v>
      </c>
      <c r="N2049" s="2039">
        <f>IFERROR((L2049/67)/(1/(I2049*24)/3.6),"")</f>
        <v>1.0709484566043219</v>
      </c>
      <c r="O2049" s="2407" t="s">
        <v>322</v>
      </c>
      <c r="P2049" s="2040">
        <f>IFERROR(VLOOKUP(F2049,[1]Trainingsarten!$A$9:$N$84,12,FALSE),"")</f>
        <v>209</v>
      </c>
      <c r="Q2049" s="2041" t="s">
        <v>14</v>
      </c>
      <c r="R2049" s="2042">
        <f>IFERROR(VLOOKUP(F2049,[1]Trainingsarten!$A$9:$N$84,14,FALSE),"")</f>
        <v>228.8</v>
      </c>
      <c r="S2049" s="4">
        <f>IFERROR(L2049/J2049,"")</f>
        <v>1.5419847328244274</v>
      </c>
      <c r="T2049" s="1640">
        <f>T2048+(K2049-T2048)/7</f>
        <v>40.27641120640876</v>
      </c>
      <c r="U2049" s="1640">
        <f>U2048+(K2049-U2048)/42</f>
        <v>32.048302167434052</v>
      </c>
      <c r="V2049" s="1640">
        <f t="shared" si="265"/>
        <v>-2.0656823985607033</v>
      </c>
      <c r="W2049" s="1934">
        <f t="shared" si="264"/>
        <v>1.2567408718248956</v>
      </c>
    </row>
    <row r="2050" spans="1:23" ht="16" thickBot="1" x14ac:dyDescent="0.25">
      <c r="A2050" s="2472">
        <f>WEEKNUM(C2050,1)</f>
        <v>31</v>
      </c>
      <c r="B2050" s="2473"/>
      <c r="C2050" s="1935">
        <v>45138</v>
      </c>
      <c r="D2050" s="1744">
        <v>114</v>
      </c>
      <c r="E2050" s="2176" t="s">
        <v>33</v>
      </c>
      <c r="F2050" s="2061" t="s">
        <v>316</v>
      </c>
      <c r="G2050" s="1937">
        <v>3.2152777777777773E-2</v>
      </c>
      <c r="H2050" s="1938">
        <v>8.02</v>
      </c>
      <c r="I2050" s="1939">
        <f t="shared" si="263"/>
        <v>4.0090745358825159E-3</v>
      </c>
      <c r="J2050" s="1940">
        <v>116</v>
      </c>
      <c r="K2050" s="1941">
        <v>49</v>
      </c>
      <c r="L2050" s="1942">
        <v>206</v>
      </c>
      <c r="M2050" s="1940">
        <v>14</v>
      </c>
      <c r="N2050" s="1753">
        <f>IFERROR((L2050/67)/(1/(I2050*24)/3.6),"")</f>
        <v>1.0650016749171847</v>
      </c>
      <c r="O2050" s="2401" t="s">
        <v>337</v>
      </c>
      <c r="P2050" s="1754">
        <f>IFERROR(VLOOKUP(F2050,[1]Trainingsarten!$A$9:$N$84,12,FALSE),"")</f>
        <v>209</v>
      </c>
      <c r="Q2050" s="1755" t="s">
        <v>14</v>
      </c>
      <c r="R2050" s="1943">
        <f>IFERROR(VLOOKUP(F2050,[1]Trainingsarten!$A$9:$N$84,14,FALSE),"")</f>
        <v>228.8</v>
      </c>
      <c r="S2050" s="1756">
        <f>IFERROR(L2050/J2050,"")</f>
        <v>1.7758620689655173</v>
      </c>
      <c r="T2050" s="1744">
        <f>T2049+(K2050-T2049)/7</f>
        <v>41.522638176921795</v>
      </c>
      <c r="U2050" s="1744">
        <f>U2049+(K2050-U2049)/42</f>
        <v>32.451914020590387</v>
      </c>
      <c r="V2050" s="1744">
        <f t="shared" si="265"/>
        <v>-8.2281090389747078</v>
      </c>
      <c r="W2050" s="1927">
        <f t="shared" si="264"/>
        <v>1.2795127631170271</v>
      </c>
    </row>
    <row r="2051" spans="1:23" ht="15" x14ac:dyDescent="0.2">
      <c r="A2051" s="2043" t="s">
        <v>19</v>
      </c>
      <c r="B2051" s="2044">
        <f>SUM(H2050:H2056)</f>
        <v>51.37</v>
      </c>
      <c r="C2051" s="1944">
        <v>45139</v>
      </c>
      <c r="D2051" s="1876"/>
      <c r="E2051" s="2189"/>
      <c r="F2051" s="2061"/>
      <c r="G2051" s="1945"/>
      <c r="H2051" s="1946" t="str">
        <f>IFERROR(VLOOKUP(F2051,[1]Trainingsarten!$A$9:$K$84,10,FALSE),"")</f>
        <v/>
      </c>
      <c r="I2051" s="1947" t="str">
        <f t="shared" si="263"/>
        <v/>
      </c>
      <c r="J2051" s="1948"/>
      <c r="K2051" s="1949" t="str">
        <f>IFERROR(VLOOKUP(F2051,[1]Trainingsarten!$A$9:$K$84,11,FALSE),"0")</f>
        <v>0</v>
      </c>
      <c r="L2051" s="1950"/>
      <c r="M2051" s="1948"/>
      <c r="N2051" s="1816" t="str">
        <f>IFERROR((L2051/67)/(1/(I2051*24)/3.6),"")</f>
        <v/>
      </c>
      <c r="O2051" s="2402"/>
      <c r="P2051" s="1951" t="str">
        <f>IFERROR(VLOOKUP(F2051,[1]Trainingsarten!$A$9:$N$84,12,FALSE),"")</f>
        <v/>
      </c>
      <c r="Q2051" s="1952" t="s">
        <v>14</v>
      </c>
      <c r="R2051" s="1953" t="str">
        <f>IFERROR(VLOOKUP(F2051,[1]Trainingsarten!$A$9:$N$84,14,FALSE),"")</f>
        <v/>
      </c>
      <c r="S2051" s="1877" t="str">
        <f>IFERROR(L2051/J2051,"")</f>
        <v/>
      </c>
      <c r="T2051" s="1876">
        <f>T2050+(K2051-T2050)/7</f>
        <v>35.590832723075827</v>
      </c>
      <c r="U2051" s="1876">
        <f>U2050+(K2051-U2050)/42</f>
        <v>31.67924940105252</v>
      </c>
      <c r="V2051" s="1876">
        <f t="shared" si="265"/>
        <v>-9.0707241563314085</v>
      </c>
      <c r="W2051" s="1954">
        <f>T2051/U2051</f>
        <v>1.1234746212734872</v>
      </c>
    </row>
    <row r="2052" spans="1:23" ht="15" x14ac:dyDescent="0.2">
      <c r="A2052" s="2046" t="s">
        <v>9</v>
      </c>
      <c r="B2052" s="2047">
        <f>SUM(K2050:K2056)</f>
        <v>333</v>
      </c>
      <c r="C2052" s="1944">
        <v>45140</v>
      </c>
      <c r="D2052" s="1876">
        <v>115</v>
      </c>
      <c r="E2052" s="2189" t="s">
        <v>33</v>
      </c>
      <c r="F2052" s="2062" t="s">
        <v>323</v>
      </c>
      <c r="G2052" s="1945">
        <v>3.5624999999999997E-2</v>
      </c>
      <c r="H2052" s="1946">
        <v>9.16</v>
      </c>
      <c r="I2052" s="1947">
        <f t="shared" si="263"/>
        <v>3.8891921397379908E-3</v>
      </c>
      <c r="J2052" s="1948">
        <v>135</v>
      </c>
      <c r="K2052" s="1949">
        <v>65</v>
      </c>
      <c r="L2052" s="1950">
        <v>210</v>
      </c>
      <c r="M2052" s="1948">
        <v>15</v>
      </c>
      <c r="N2052" s="1816">
        <f>IFERROR((L2052/67)/(1/(I2052*24)/3.6),"")</f>
        <v>1.0532164504985986</v>
      </c>
      <c r="O2052" s="2402" t="s">
        <v>304</v>
      </c>
      <c r="P2052" s="1951">
        <f>IFERROR(VLOOKUP(F2052,[1]Trainingsarten!$A$9:$N$84,12,FALSE),"")</f>
        <v>300</v>
      </c>
      <c r="Q2052" s="1952" t="s">
        <v>14</v>
      </c>
      <c r="R2052" s="1953">
        <f>IFERROR(VLOOKUP(F2052,[1]Trainingsarten!$A$9:$N$84,14,FALSE),"")</f>
        <v>338</v>
      </c>
      <c r="S2052" s="1877">
        <f>IFERROR(L2052/J2052,"")</f>
        <v>1.5555555555555556</v>
      </c>
      <c r="T2052" s="1876">
        <f>T2051+(K2052-T2051)/7</f>
        <v>39.792142334064998</v>
      </c>
      <c r="U2052" s="1876">
        <f>U2051+(K2052-U2051)/42</f>
        <v>32.472600605789367</v>
      </c>
      <c r="V2052" s="1876">
        <f t="shared" si="265"/>
        <v>-3.9115833220233078</v>
      </c>
      <c r="W2052" s="1954">
        <f t="shared" si="264"/>
        <v>1.2254066995475155</v>
      </c>
    </row>
    <row r="2053" spans="1:23" ht="15" x14ac:dyDescent="0.2">
      <c r="A2053" s="2046" t="s">
        <v>20</v>
      </c>
      <c r="B2053" s="2048">
        <f>AVERAGE(W2050:W2056)</f>
        <v>1.252358289153696</v>
      </c>
      <c r="C2053" s="1944">
        <v>45141</v>
      </c>
      <c r="D2053" s="1876">
        <v>116</v>
      </c>
      <c r="E2053" s="2189" t="s">
        <v>33</v>
      </c>
      <c r="F2053" s="2061" t="s">
        <v>316</v>
      </c>
      <c r="G2053" s="1945">
        <v>3.0624999999999999E-2</v>
      </c>
      <c r="H2053" s="1946">
        <v>7.24</v>
      </c>
      <c r="I2053" s="1947">
        <f t="shared" si="263"/>
        <v>4.2299723756906073E-3</v>
      </c>
      <c r="J2053" s="1948">
        <v>120</v>
      </c>
      <c r="K2053" s="1949">
        <v>41</v>
      </c>
      <c r="L2053" s="1950">
        <v>193</v>
      </c>
      <c r="M2053" s="1948">
        <v>24</v>
      </c>
      <c r="N2053" s="1816">
        <f>IFERROR((L2053/67)/(1/(I2053*24)/3.6),"")</f>
        <v>1.0527706770017318</v>
      </c>
      <c r="O2053" s="2402" t="s">
        <v>333</v>
      </c>
      <c r="P2053" s="1951">
        <f>IFERROR(VLOOKUP(F2053,[1]Trainingsarten!$A$9:$N$84,12,FALSE),"")</f>
        <v>209</v>
      </c>
      <c r="Q2053" s="1952" t="s">
        <v>14</v>
      </c>
      <c r="R2053" s="1953">
        <f>IFERROR(VLOOKUP(F2053,[1]Trainingsarten!$A$9:$N$84,14,FALSE),"")</f>
        <v>228.8</v>
      </c>
      <c r="S2053" s="1877">
        <f>IFERROR(L2053/J2053,"")</f>
        <v>1.6083333333333334</v>
      </c>
      <c r="T2053" s="1876">
        <f>T2052+(K2053-T2052)/7</f>
        <v>39.964693429198569</v>
      </c>
      <c r="U2053" s="1876">
        <f>U2052+(K2053-U2052)/42</f>
        <v>32.675633924699142</v>
      </c>
      <c r="V2053" s="1876">
        <f t="shared" si="265"/>
        <v>-7.319541728275631</v>
      </c>
      <c r="W2053" s="1954">
        <f t="shared" si="264"/>
        <v>1.2230732392613111</v>
      </c>
    </row>
    <row r="2054" spans="1:23" ht="15" x14ac:dyDescent="0.2">
      <c r="A2054" s="2046" t="s">
        <v>329</v>
      </c>
      <c r="B2054" s="2049">
        <f>IFERROR(AVERAGE(N2050:N2056),"")</f>
        <v>1.0581628697436214</v>
      </c>
      <c r="C2054" s="1944">
        <v>45142</v>
      </c>
      <c r="D2054" s="1876">
        <v>117</v>
      </c>
      <c r="E2054" s="2189" t="s">
        <v>33</v>
      </c>
      <c r="F2054" s="2061" t="s">
        <v>319</v>
      </c>
      <c r="G2054" s="1945">
        <v>4.0960648148148149E-2</v>
      </c>
      <c r="H2054" s="1946">
        <v>11.12</v>
      </c>
      <c r="I2054" s="1947">
        <f t="shared" si="263"/>
        <v>3.6835115241140425E-3</v>
      </c>
      <c r="J2054" s="1948">
        <v>135</v>
      </c>
      <c r="K2054" s="1949">
        <v>80</v>
      </c>
      <c r="L2054" s="1950">
        <v>224</v>
      </c>
      <c r="M2054" s="1948">
        <v>19</v>
      </c>
      <c r="N2054" s="1816">
        <f>IFERROR((L2054/67)/(1/(I2054*24)/3.6),"")</f>
        <v>1.0640180392999035</v>
      </c>
      <c r="O2054" s="2402" t="s">
        <v>304</v>
      </c>
      <c r="P2054" s="1951">
        <f>IFERROR(VLOOKUP(F2054,[1]Trainingsarten!$A$9:$N$84,12,FALSE),"")</f>
        <v>248</v>
      </c>
      <c r="Q2054" s="1952" t="s">
        <v>14</v>
      </c>
      <c r="R2054" s="1953">
        <f>IFERROR(VLOOKUP(F2054,[1]Trainingsarten!$A$9:$N$84,14,FALSE),"")</f>
        <v>273</v>
      </c>
      <c r="S2054" s="1877">
        <f>IFERROR(L2054/J2054,"")</f>
        <v>1.6592592592592592</v>
      </c>
      <c r="T2054" s="1876">
        <f>T2053+(K2054-T2053)/7</f>
        <v>45.68402293931306</v>
      </c>
      <c r="U2054" s="1876">
        <f>U2053+(K2054-U2053)/42</f>
        <v>33.802404545539638</v>
      </c>
      <c r="V2054" s="1876">
        <f t="shared" si="265"/>
        <v>-7.2890595044994271</v>
      </c>
      <c r="W2054" s="1954">
        <f t="shared" si="264"/>
        <v>1.3515021654085626</v>
      </c>
    </row>
    <row r="2055" spans="1:23" ht="16" thickBot="1" x14ac:dyDescent="0.25">
      <c r="A2055" s="2046" t="s">
        <v>330</v>
      </c>
      <c r="B2055" s="2048">
        <f>IFERROR(AVERAGE(S2050:S2056),"")</f>
        <v>1.6183095061093002</v>
      </c>
      <c r="C2055" s="1944">
        <v>45143</v>
      </c>
      <c r="D2055" s="1876"/>
      <c r="E2055" s="2189"/>
      <c r="F2055" s="2061"/>
      <c r="G2055" s="1945"/>
      <c r="H2055" s="1946" t="str">
        <f>IFERROR(VLOOKUP(F2055,[1]Trainingsarten!$A$9:$K$84,10,FALSE),"")</f>
        <v/>
      </c>
      <c r="I2055" s="1947" t="str">
        <f t="shared" si="263"/>
        <v/>
      </c>
      <c r="J2055" s="1948"/>
      <c r="K2055" s="1949" t="str">
        <f>IFERROR(VLOOKUP(F2055,[1]Trainingsarten!$A$9:$K$84,11,FALSE),"0")</f>
        <v>0</v>
      </c>
      <c r="L2055" s="1950"/>
      <c r="M2055" s="1948"/>
      <c r="N2055" s="1816" t="str">
        <f>IFERROR((L2055/67)/(1/(I2055*24)/3.6),"")</f>
        <v/>
      </c>
      <c r="O2055" s="2402"/>
      <c r="P2055" s="1951" t="str">
        <f>IFERROR(VLOOKUP(F2055,[1]Trainingsarten!$A$9:$N$84,12,FALSE),"")</f>
        <v/>
      </c>
      <c r="Q2055" s="1952" t="s">
        <v>14</v>
      </c>
      <c r="R2055" s="1953" t="str">
        <f>IFERROR(VLOOKUP(F2055,[1]Trainingsarten!$A$9:$N$84,14,FALSE),"")</f>
        <v/>
      </c>
      <c r="S2055" s="1877" t="str">
        <f>IFERROR(L2055/J2055,"")</f>
        <v/>
      </c>
      <c r="T2055" s="1876">
        <f>T2054+(K2055-T2054)/7</f>
        <v>39.157733947982621</v>
      </c>
      <c r="U2055" s="1876">
        <f>U2054+(K2055-U2054)/42</f>
        <v>32.997585389693455</v>
      </c>
      <c r="V2055" s="1876">
        <f t="shared" si="265"/>
        <v>-11.881618393773422</v>
      </c>
      <c r="W2055" s="1954">
        <f t="shared" si="264"/>
        <v>1.186684828163616</v>
      </c>
    </row>
    <row r="2056" spans="1:23" ht="16" thickBot="1" x14ac:dyDescent="0.25">
      <c r="A2056" s="2050" t="s">
        <v>11</v>
      </c>
      <c r="B2056" s="2051">
        <f>IFERROR(SUM(M2050:M2056),"")</f>
        <v>133</v>
      </c>
      <c r="C2056" s="2034">
        <v>45144</v>
      </c>
      <c r="D2056" s="1640">
        <v>118</v>
      </c>
      <c r="E2056" s="2171" t="s">
        <v>281</v>
      </c>
      <c r="F2056" s="2060" t="s">
        <v>285</v>
      </c>
      <c r="G2056" s="2035">
        <v>6.4803240740740745E-2</v>
      </c>
      <c r="H2056" s="2036">
        <v>15.83</v>
      </c>
      <c r="I2056" s="2037">
        <f t="shared" si="263"/>
        <v>4.0936980884864653E-3</v>
      </c>
      <c r="J2056" s="969">
        <v>134</v>
      </c>
      <c r="K2056" s="2038">
        <v>98</v>
      </c>
      <c r="L2056" s="973">
        <v>200</v>
      </c>
      <c r="M2056" s="969">
        <v>61</v>
      </c>
      <c r="N2056" s="2039">
        <f>IFERROR((L2056/67)/(1/(I2056*24)/3.6),"")</f>
        <v>1.0558075070006885</v>
      </c>
      <c r="O2056" s="2407" t="s">
        <v>322</v>
      </c>
      <c r="P2056" s="2040">
        <f>IFERROR(VLOOKUP(F2056,[1]Trainingsarten!$A$9:$N$84,12,FALSE),"")</f>
        <v>209</v>
      </c>
      <c r="Q2056" s="2041" t="s">
        <v>14</v>
      </c>
      <c r="R2056" s="2042">
        <f>IFERROR(VLOOKUP(F2056,[1]Trainingsarten!$A$9:$N$84,14,FALSE),"")</f>
        <v>228.8</v>
      </c>
      <c r="S2056" s="4">
        <f>IFERROR(L2056/J2056,"")</f>
        <v>1.4925373134328359</v>
      </c>
      <c r="T2056" s="1640">
        <f>T2055+(K2056-T2055)/7</f>
        <v>47.563771955413671</v>
      </c>
      <c r="U2056" s="1640">
        <f>U2055+(K2056-U2055)/42</f>
        <v>34.545261928034087</v>
      </c>
      <c r="V2056" s="1640">
        <f t="shared" si="265"/>
        <v>-6.1601485582891655</v>
      </c>
      <c r="W2056" s="1934">
        <f t="shared" si="264"/>
        <v>1.3768537073043534</v>
      </c>
    </row>
    <row r="2057" spans="1:23" ht="16" thickBot="1" x14ac:dyDescent="0.25">
      <c r="A2057" s="2472">
        <f>WEEKNUM(C2057,1)</f>
        <v>32</v>
      </c>
      <c r="B2057" s="2473"/>
      <c r="C2057" s="1935">
        <v>45145</v>
      </c>
      <c r="D2057" s="1744"/>
      <c r="E2057" s="2176"/>
      <c r="F2057" s="2061"/>
      <c r="G2057" s="1937"/>
      <c r="H2057" s="1938" t="str">
        <f>IFERROR(VLOOKUP(F2057,[1]Trainingsarten!$A$9:$K$84,10,FALSE),"")</f>
        <v/>
      </c>
      <c r="I2057" s="1939" t="str">
        <f t="shared" si="263"/>
        <v/>
      </c>
      <c r="J2057" s="1940"/>
      <c r="K2057" s="1941" t="str">
        <f>IFERROR(VLOOKUP(F2057,[1]Trainingsarten!$A$9:$K$84,11,FALSE),"0")</f>
        <v>0</v>
      </c>
      <c r="L2057" s="1942"/>
      <c r="M2057" s="1940"/>
      <c r="N2057" s="1753" t="str">
        <f>IFERROR((L2057/67)/(1/(I2057*24)/3.6),"")</f>
        <v/>
      </c>
      <c r="O2057" s="2401"/>
      <c r="P2057" s="1754" t="str">
        <f>IFERROR(VLOOKUP(F2057,[1]Trainingsarten!$A$9:$N$84,12,FALSE),"")</f>
        <v/>
      </c>
      <c r="Q2057" s="1755" t="s">
        <v>14</v>
      </c>
      <c r="R2057" s="1943" t="str">
        <f>IFERROR(VLOOKUP(F2057,[1]Trainingsarten!$A$9:$N$84,14,FALSE),"")</f>
        <v/>
      </c>
      <c r="S2057" s="1756" t="str">
        <f>IFERROR(L2057/J2057,"")</f>
        <v/>
      </c>
      <c r="T2057" s="1744">
        <f>T2056+(K2057-T2056)/7</f>
        <v>40.768947390354576</v>
      </c>
      <c r="U2057" s="1744">
        <f>U2056+(K2057-U2056)/42</f>
        <v>33.722755691652324</v>
      </c>
      <c r="V2057" s="1744">
        <f t="shared" si="265"/>
        <v>-13.018510027379584</v>
      </c>
      <c r="W2057" s="1927">
        <f t="shared" si="264"/>
        <v>1.2089447186087006</v>
      </c>
    </row>
    <row r="2058" spans="1:23" ht="15" x14ac:dyDescent="0.2">
      <c r="A2058" s="2043" t="s">
        <v>19</v>
      </c>
      <c r="B2058" s="2044">
        <f>SUM(H2057:H2063)</f>
        <v>42.64</v>
      </c>
      <c r="C2058" s="1944">
        <v>45146</v>
      </c>
      <c r="D2058" s="1876">
        <v>119</v>
      </c>
      <c r="E2058" s="2189" t="s">
        <v>281</v>
      </c>
      <c r="F2058" s="2062" t="s">
        <v>316</v>
      </c>
      <c r="G2058" s="1945">
        <v>3.2743055555555553E-2</v>
      </c>
      <c r="H2058" s="1946">
        <v>7.67</v>
      </c>
      <c r="I2058" s="1947">
        <f t="shared" si="263"/>
        <v>4.2689772562653919E-3</v>
      </c>
      <c r="J2058" s="1948">
        <v>116</v>
      </c>
      <c r="K2058" s="1949">
        <v>43</v>
      </c>
      <c r="L2058" s="1950">
        <v>189</v>
      </c>
      <c r="M2058" s="1948">
        <v>22</v>
      </c>
      <c r="N2058" s="1816">
        <f>IFERROR((L2058/67)/(1/(I2058*24)/3.6),"")</f>
        <v>1.0404580746852439</v>
      </c>
      <c r="O2058" s="2402" t="s">
        <v>337</v>
      </c>
      <c r="P2058" s="1951">
        <f>IFERROR(VLOOKUP(F2058,[1]Trainingsarten!$A$9:$N$84,12,FALSE),"")</f>
        <v>209</v>
      </c>
      <c r="Q2058" s="1952" t="s">
        <v>14</v>
      </c>
      <c r="R2058" s="1953">
        <f>IFERROR(VLOOKUP(F2058,[1]Trainingsarten!$A$9:$N$84,14,FALSE),"")</f>
        <v>228.8</v>
      </c>
      <c r="S2058" s="1877">
        <f>IFERROR(L2058/J2058,"")</f>
        <v>1.6293103448275863</v>
      </c>
      <c r="T2058" s="1876">
        <f>T2057+(K2058-T2057)/7</f>
        <v>41.087669191732495</v>
      </c>
      <c r="U2058" s="1876">
        <f>U2057+(K2058-U2057)/42</f>
        <v>33.943642460898694</v>
      </c>
      <c r="V2058" s="1876">
        <f t="shared" si="265"/>
        <v>-7.0461916987022519</v>
      </c>
      <c r="W2058" s="1954">
        <f t="shared" si="264"/>
        <v>1.2104672985247045</v>
      </c>
    </row>
    <row r="2059" spans="1:23" ht="15" x14ac:dyDescent="0.2">
      <c r="A2059" s="2046" t="s">
        <v>9</v>
      </c>
      <c r="B2059" s="2047">
        <f>SUM(K2057:K2063)</f>
        <v>263</v>
      </c>
      <c r="C2059" s="1944">
        <v>45147</v>
      </c>
      <c r="D2059" s="1876"/>
      <c r="E2059" s="2189"/>
      <c r="F2059" s="2061"/>
      <c r="G2059" s="1945"/>
      <c r="H2059" s="1946" t="str">
        <f>IFERROR(VLOOKUP(F2059,[1]Trainingsarten!$A$9:$K$84,10,FALSE),"")</f>
        <v/>
      </c>
      <c r="I2059" s="1947" t="str">
        <f t="shared" si="263"/>
        <v/>
      </c>
      <c r="J2059" s="1948"/>
      <c r="K2059" s="1949" t="str">
        <f>IFERROR(VLOOKUP(F2059,[1]Trainingsarten!$A$9:$K$84,11,FALSE),"0")</f>
        <v>0</v>
      </c>
      <c r="L2059" s="1950"/>
      <c r="M2059" s="1948"/>
      <c r="N2059" s="1816" t="str">
        <f>IFERROR((L2059/67)/(1/(I2059*24)/3.6),"")</f>
        <v/>
      </c>
      <c r="O2059" s="2402"/>
      <c r="P2059" s="1951" t="str">
        <f>IFERROR(VLOOKUP(F2059,[1]Trainingsarten!$A$9:$N$84,12,FALSE),"")</f>
        <v/>
      </c>
      <c r="Q2059" s="1952" t="s">
        <v>14</v>
      </c>
      <c r="R2059" s="1953" t="str">
        <f>IFERROR(VLOOKUP(F2059,[1]Trainingsarten!$A$9:$N$84,14,FALSE),"")</f>
        <v/>
      </c>
      <c r="S2059" s="1877" t="str">
        <f>IFERROR(L2059/J2059,"")</f>
        <v/>
      </c>
      <c r="T2059" s="1876">
        <f>T2058+(K2059-T2058)/7</f>
        <v>35.218002164342138</v>
      </c>
      <c r="U2059" s="1876">
        <f>U2058+(K2059-U2058)/42</f>
        <v>33.13546049754396</v>
      </c>
      <c r="V2059" s="1876">
        <f t="shared" si="265"/>
        <v>-7.1440267308338008</v>
      </c>
      <c r="W2059" s="1954">
        <f t="shared" si="264"/>
        <v>1.0628493352899846</v>
      </c>
    </row>
    <row r="2060" spans="1:23" ht="15" x14ac:dyDescent="0.2">
      <c r="A2060" s="2046" t="s">
        <v>20</v>
      </c>
      <c r="B2060" s="2048">
        <f>AVERAGE(W2057:W2063)</f>
        <v>1.1220965219751744</v>
      </c>
      <c r="C2060" s="1944">
        <v>45148</v>
      </c>
      <c r="D2060" s="1876"/>
      <c r="E2060" s="2189"/>
      <c r="F2060" s="2061"/>
      <c r="G2060" s="1945"/>
      <c r="H2060" s="1946" t="str">
        <f>IFERROR(VLOOKUP(F2060,[1]Trainingsarten!$A$9:$K$84,10,FALSE),"")</f>
        <v/>
      </c>
      <c r="I2060" s="1947" t="str">
        <f t="shared" ref="I2060:I2123" si="266">IFERROR(G2060/H2060,"")</f>
        <v/>
      </c>
      <c r="J2060" s="1948"/>
      <c r="K2060" s="1949" t="str">
        <f>IFERROR(VLOOKUP(F2060,[1]Trainingsarten!$A$9:$K$84,11,FALSE),"0")</f>
        <v>0</v>
      </c>
      <c r="L2060" s="1950"/>
      <c r="M2060" s="1948"/>
      <c r="N2060" s="1816" t="str">
        <f>IFERROR((L2060/67)/(1/(I2060*24)/3.6),"")</f>
        <v/>
      </c>
      <c r="O2060" s="2402"/>
      <c r="P2060" s="1951" t="str">
        <f>IFERROR(VLOOKUP(F2060,[1]Trainingsarten!$A$9:$N$84,12,FALSE),"")</f>
        <v/>
      </c>
      <c r="Q2060" s="1952" t="s">
        <v>14</v>
      </c>
      <c r="R2060" s="1953" t="str">
        <f>IFERROR(VLOOKUP(F2060,[1]Trainingsarten!$A$9:$N$84,14,FALSE),"")</f>
        <v/>
      </c>
      <c r="S2060" s="1877" t="str">
        <f>IFERROR(L2060/J2060,"")</f>
        <v/>
      </c>
      <c r="T2060" s="1876">
        <f>T2059+(K2060-T2059)/7</f>
        <v>30.186858998007548</v>
      </c>
      <c r="U2060" s="1876">
        <f>U2059+(K2060-U2059)/42</f>
        <v>32.346520961888153</v>
      </c>
      <c r="V2060" s="1876">
        <f t="shared" si="265"/>
        <v>-2.0825416667981784</v>
      </c>
      <c r="W2060" s="1954">
        <f t="shared" si="264"/>
        <v>0.93323356269364488</v>
      </c>
    </row>
    <row r="2061" spans="1:23" ht="15" x14ac:dyDescent="0.2">
      <c r="A2061" s="2046" t="s">
        <v>329</v>
      </c>
      <c r="B2061" s="2049">
        <f>IFERROR(AVERAGE(N2057:N2063),"")</f>
        <v>1.0583223729043478</v>
      </c>
      <c r="C2061" s="2064">
        <v>45149</v>
      </c>
      <c r="D2061" s="1876">
        <v>120</v>
      </c>
      <c r="E2061" s="2189" t="s">
        <v>281</v>
      </c>
      <c r="F2061" s="2062" t="s">
        <v>276</v>
      </c>
      <c r="G2061" s="1945">
        <v>3.8657407407407404E-2</v>
      </c>
      <c r="H2061" s="1946">
        <v>8.8699999999999992</v>
      </c>
      <c r="I2061" s="1947">
        <f t="shared" si="266"/>
        <v>4.358219549876822E-3</v>
      </c>
      <c r="J2061" s="1948">
        <v>120</v>
      </c>
      <c r="K2061" s="1949">
        <v>50</v>
      </c>
      <c r="L2061" s="1950">
        <v>188</v>
      </c>
      <c r="M2061" s="1948">
        <v>17</v>
      </c>
      <c r="N2061" s="1816">
        <f>IFERROR((L2061/67)/(1/(I2061*24)/3.6),"")</f>
        <v>1.0565885342173016</v>
      </c>
      <c r="O2061" s="2402" t="s">
        <v>333</v>
      </c>
      <c r="P2061" s="1951">
        <f>IFERROR(VLOOKUP(F2061,[1]Trainingsarten!$A$9:$N$84,12,FALSE),"")</f>
        <v>209</v>
      </c>
      <c r="Q2061" s="1952" t="s">
        <v>14</v>
      </c>
      <c r="R2061" s="1953">
        <f>IFERROR(VLOOKUP(F2061,[1]Trainingsarten!$A$9:$N$84,14,FALSE),"")</f>
        <v>228.8</v>
      </c>
      <c r="S2061" s="1877">
        <f>IFERROR(L2061/J2061,"")</f>
        <v>1.5666666666666667</v>
      </c>
      <c r="T2061" s="1876">
        <f>T2060+(K2061-T2060)/7</f>
        <v>33.017307712577896</v>
      </c>
      <c r="U2061" s="1876">
        <f>U2060+(K2061-U2060)/42</f>
        <v>32.766841891367008</v>
      </c>
      <c r="V2061" s="1876">
        <f t="shared" si="265"/>
        <v>2.1596619638806054</v>
      </c>
      <c r="W2061" s="1954">
        <f t="shared" si="264"/>
        <v>1.0076438804215941</v>
      </c>
    </row>
    <row r="2062" spans="1:23" ht="15" x14ac:dyDescent="0.2">
      <c r="A2062" s="2046" t="s">
        <v>330</v>
      </c>
      <c r="B2062" s="2048">
        <f>IFERROR(AVERAGE(S2057:S2063),"")</f>
        <v>1.6083364231862562</v>
      </c>
      <c r="C2062" s="2064">
        <v>45150</v>
      </c>
      <c r="D2062" s="1876">
        <v>121</v>
      </c>
      <c r="E2062" s="2189" t="s">
        <v>281</v>
      </c>
      <c r="F2062" s="2061" t="s">
        <v>316</v>
      </c>
      <c r="G2062" s="1945">
        <v>3.6828703703703704E-2</v>
      </c>
      <c r="H2062" s="1946">
        <v>8.9</v>
      </c>
      <c r="I2062" s="1947">
        <f t="shared" si="266"/>
        <v>4.1380565959217644E-3</v>
      </c>
      <c r="J2062" s="1948">
        <v>124</v>
      </c>
      <c r="K2062" s="1949">
        <v>55</v>
      </c>
      <c r="L2062" s="1950">
        <v>202</v>
      </c>
      <c r="M2062" s="1948">
        <v>24</v>
      </c>
      <c r="N2062" s="1816">
        <f>IFERROR((L2062/67)/(1/(I2062*24)/3.6),"")</f>
        <v>1.077920509810498</v>
      </c>
      <c r="O2062" s="2402" t="s">
        <v>337</v>
      </c>
      <c r="P2062" s="1951">
        <f>IFERROR(VLOOKUP(F2062,[1]Trainingsarten!$A$9:$N$84,12,FALSE),"")</f>
        <v>209</v>
      </c>
      <c r="Q2062" s="1952" t="s">
        <v>14</v>
      </c>
      <c r="R2062" s="1953">
        <f>IFERROR(VLOOKUP(F2062,[1]Trainingsarten!$A$9:$N$84,14,FALSE),"")</f>
        <v>228.8</v>
      </c>
      <c r="S2062" s="1877">
        <f>IFERROR(L2062/J2062,"")</f>
        <v>1.6290322580645162</v>
      </c>
      <c r="T2062" s="1876">
        <f>T2061+(K2062-T2061)/7</f>
        <v>36.157692325066769</v>
      </c>
      <c r="U2062" s="1876">
        <f>U2061+(K2062-U2061)/42</f>
        <v>33.296202798715413</v>
      </c>
      <c r="V2062" s="1876">
        <f t="shared" si="265"/>
        <v>-0.2504658212108879</v>
      </c>
      <c r="W2062" s="1954">
        <f t="shared" si="264"/>
        <v>1.0859404161985029</v>
      </c>
    </row>
    <row r="2063" spans="1:23" ht="16" thickBot="1" x14ac:dyDescent="0.25">
      <c r="A2063" s="2050" t="s">
        <v>11</v>
      </c>
      <c r="B2063" s="2051">
        <f>IFERROR(SUM(M2057:M2063),"")</f>
        <v>353</v>
      </c>
      <c r="C2063" s="2065">
        <v>45151</v>
      </c>
      <c r="D2063" s="1640">
        <v>122</v>
      </c>
      <c r="E2063" s="2171" t="s">
        <v>33</v>
      </c>
      <c r="F2063" s="2066" t="s">
        <v>292</v>
      </c>
      <c r="G2063" s="2035">
        <v>8.3576388888888895E-2</v>
      </c>
      <c r="H2063" s="2036">
        <v>17.2</v>
      </c>
      <c r="I2063" s="2037">
        <f t="shared" si="266"/>
        <v>4.8590923772609826E-3</v>
      </c>
      <c r="J2063" s="969">
        <v>134</v>
      </c>
      <c r="K2063" s="2038">
        <v>115</v>
      </c>
      <c r="L2063" s="973">
        <v>185</v>
      </c>
      <c r="M2063" s="969">
        <v>290</v>
      </c>
      <c r="N2063" s="2039"/>
      <c r="O2063" s="2407" t="s">
        <v>339</v>
      </c>
      <c r="P2063" s="2040" t="str">
        <f>IFERROR(VLOOKUP(F2063,[1]Trainingsarten!$A$9:$N$84,12,FALSE),"")</f>
        <v/>
      </c>
      <c r="Q2063" s="2041" t="s">
        <v>14</v>
      </c>
      <c r="R2063" s="2042" t="str">
        <f>IFERROR(VLOOKUP(F2063,[1]Trainingsarten!$A$9:$N$84,14,FALSE),"")</f>
        <v/>
      </c>
      <c r="S2063" s="4"/>
      <c r="T2063" s="1640">
        <f>T2062+(K2063-T2062)/7</f>
        <v>47.420879135771514</v>
      </c>
      <c r="U2063" s="1640">
        <f>U2062+(K2063-U2062)/42</f>
        <v>35.241531303507905</v>
      </c>
      <c r="V2063" s="1640">
        <f t="shared" si="265"/>
        <v>-2.861489526351356</v>
      </c>
      <c r="W2063" s="1934">
        <f t="shared" si="264"/>
        <v>1.3455964420890896</v>
      </c>
    </row>
    <row r="2064" spans="1:23" ht="16" thickBot="1" x14ac:dyDescent="0.25">
      <c r="A2064" s="2472">
        <f>WEEKNUM(C2064,1)</f>
        <v>33</v>
      </c>
      <c r="B2064" s="2473"/>
      <c r="C2064" s="2067">
        <v>45152</v>
      </c>
      <c r="D2064" s="1744"/>
      <c r="E2064" s="2176"/>
      <c r="F2064" s="2061"/>
      <c r="G2064" s="1937"/>
      <c r="H2064" s="1938" t="str">
        <f>IFERROR(VLOOKUP(F2064,[1]Trainingsarten!$A$9:$K$84,10,FALSE),"")</f>
        <v/>
      </c>
      <c r="I2064" s="1939" t="str">
        <f t="shared" si="266"/>
        <v/>
      </c>
      <c r="J2064" s="1940"/>
      <c r="K2064" s="1941" t="str">
        <f>IFERROR(VLOOKUP(F2064,[1]Trainingsarten!$A$9:$K$84,11,FALSE),"0")</f>
        <v>0</v>
      </c>
      <c r="L2064" s="1942"/>
      <c r="M2064" s="1940"/>
      <c r="N2064" s="1753" t="str">
        <f>IFERROR((L2064/67)/(1/(I2064*24)/3.6),"")</f>
        <v/>
      </c>
      <c r="O2064" s="2401"/>
      <c r="P2064" s="1754" t="str">
        <f>IFERROR(VLOOKUP(F2064,[1]Trainingsarten!$A$9:$N$84,12,FALSE),"")</f>
        <v/>
      </c>
      <c r="Q2064" s="1755" t="s">
        <v>14</v>
      </c>
      <c r="R2064" s="1943" t="str">
        <f>IFERROR(VLOOKUP(F2064,[1]Trainingsarten!$A$9:$N$84,14,FALSE),"")</f>
        <v/>
      </c>
      <c r="S2064" s="1756" t="str">
        <f>IFERROR(L2064/J2064,"")</f>
        <v/>
      </c>
      <c r="T2064" s="1744">
        <f>T2063+(K2064-T2063)/7</f>
        <v>40.646467830661301</v>
      </c>
      <c r="U2064" s="1744">
        <f>U2063+(K2064-U2063)/42</f>
        <v>34.402447224852956</v>
      </c>
      <c r="V2064" s="1744">
        <f t="shared" si="265"/>
        <v>-12.179347832263609</v>
      </c>
      <c r="W2064" s="1927">
        <f t="shared" si="264"/>
        <v>1.1814993150050543</v>
      </c>
    </row>
    <row r="2065" spans="1:23" ht="15" x14ac:dyDescent="0.2">
      <c r="A2065" s="2043" t="s">
        <v>19</v>
      </c>
      <c r="B2065" s="2044">
        <f>SUM(H2064:H2070)</f>
        <v>29.130000000000003</v>
      </c>
      <c r="C2065" s="2064">
        <v>45153</v>
      </c>
      <c r="D2065" s="1876">
        <v>123</v>
      </c>
      <c r="E2065" s="2189" t="s">
        <v>281</v>
      </c>
      <c r="F2065" s="2068" t="s">
        <v>316</v>
      </c>
      <c r="G2065" s="1945">
        <v>3.8391203703703698E-2</v>
      </c>
      <c r="H2065" s="1946">
        <v>8.8800000000000008</v>
      </c>
      <c r="I2065" s="1947">
        <f t="shared" si="266"/>
        <v>4.323333750417083E-3</v>
      </c>
      <c r="J2065" s="1948">
        <v>123</v>
      </c>
      <c r="K2065" s="1949">
        <v>49</v>
      </c>
      <c r="L2065" s="1950">
        <v>190</v>
      </c>
      <c r="M2065" s="1948">
        <v>15</v>
      </c>
      <c r="N2065" s="1816">
        <f>IFERROR((L2065/67)/(1/(I2065*24)/3.6),"")</f>
        <v>1.0592812962215945</v>
      </c>
      <c r="O2065" s="2402" t="s">
        <v>333</v>
      </c>
      <c r="P2065" s="1951">
        <f>IFERROR(VLOOKUP(F2065,[1]Trainingsarten!$A$9:$N$84,12,FALSE),"")</f>
        <v>209</v>
      </c>
      <c r="Q2065" s="1952" t="s">
        <v>14</v>
      </c>
      <c r="R2065" s="1953">
        <f>IFERROR(VLOOKUP(F2065,[1]Trainingsarten!$A$9:$N$84,14,FALSE),"")</f>
        <v>228.8</v>
      </c>
      <c r="S2065" s="1877">
        <f>IFERROR(L2065/J2065,"")</f>
        <v>1.5447154471544715</v>
      </c>
      <c r="T2065" s="1876">
        <f>T2064+(K2065-T2064)/7</f>
        <v>41.83982956913826</v>
      </c>
      <c r="U2065" s="1876">
        <f>U2064+(K2065-U2064)/42</f>
        <v>34.750008005213601</v>
      </c>
      <c r="V2065" s="1876">
        <f t="shared" si="265"/>
        <v>-6.2440206058083447</v>
      </c>
      <c r="W2065" s="1954">
        <f t="shared" si="264"/>
        <v>1.2040235951272575</v>
      </c>
    </row>
    <row r="2066" spans="1:23" ht="15" x14ac:dyDescent="0.2">
      <c r="A2066" s="2046" t="s">
        <v>9</v>
      </c>
      <c r="B2066" s="2047">
        <f>SUM(K2064:K2070)</f>
        <v>166</v>
      </c>
      <c r="C2066" s="2064">
        <v>45154</v>
      </c>
      <c r="D2066" s="1876"/>
      <c r="E2066" s="2189"/>
      <c r="F2066" s="2069"/>
      <c r="G2066" s="1945"/>
      <c r="H2066" s="1946" t="str">
        <f>IFERROR(VLOOKUP(F2066,[1]Trainingsarten!$A$9:$K$84,10,FALSE),"")</f>
        <v/>
      </c>
      <c r="I2066" s="1947" t="str">
        <f t="shared" si="266"/>
        <v/>
      </c>
      <c r="J2066" s="1948"/>
      <c r="K2066" s="1949" t="str">
        <f>IFERROR(VLOOKUP(F2066,[1]Trainingsarten!$A$9:$K$84,11,FALSE),"0")</f>
        <v>0</v>
      </c>
      <c r="L2066" s="1950"/>
      <c r="M2066" s="1948"/>
      <c r="N2066" s="1816" t="str">
        <f>IFERROR((L2066/67)/(1/(I2066*24)/3.6),"")</f>
        <v/>
      </c>
      <c r="O2066" s="2402"/>
      <c r="P2066" s="1951" t="str">
        <f>IFERROR(VLOOKUP(F2066,[1]Trainingsarten!$A$9:$N$84,12,FALSE),"")</f>
        <v/>
      </c>
      <c r="Q2066" s="1952" t="s">
        <v>14</v>
      </c>
      <c r="R2066" s="1953" t="str">
        <f>IFERROR(VLOOKUP(F2066,[1]Trainingsarten!$A$9:$N$84,14,FALSE),"")</f>
        <v/>
      </c>
      <c r="S2066" s="1877" t="str">
        <f>IFERROR(L2066/J2066,"")</f>
        <v/>
      </c>
      <c r="T2066" s="1876">
        <f>T2065+(K2066-T2065)/7</f>
        <v>35.862711059261365</v>
      </c>
      <c r="U2066" s="1876">
        <f>U2065+(K2066-U2065)/42</f>
        <v>33.922626862232327</v>
      </c>
      <c r="V2066" s="1876">
        <f t="shared" si="265"/>
        <v>-7.0898215639246587</v>
      </c>
      <c r="W2066" s="1954">
        <f t="shared" si="264"/>
        <v>1.057191449380031</v>
      </c>
    </row>
    <row r="2067" spans="1:23" ht="15" x14ac:dyDescent="0.2">
      <c r="A2067" s="2046" t="s">
        <v>20</v>
      </c>
      <c r="B2067" s="2048">
        <f>AVERAGE(W2064:W2070)</f>
        <v>1.0511495494429675</v>
      </c>
      <c r="C2067" s="2064">
        <v>45155</v>
      </c>
      <c r="D2067" s="1876">
        <v>124</v>
      </c>
      <c r="E2067" s="2189" t="s">
        <v>281</v>
      </c>
      <c r="F2067" s="2069" t="s">
        <v>316</v>
      </c>
      <c r="G2067" s="1945">
        <v>3.5451388888888886E-2</v>
      </c>
      <c r="H2067" s="1946">
        <v>8.39</v>
      </c>
      <c r="I2067" s="1947">
        <f t="shared" si="266"/>
        <v>4.2254337173884245E-3</v>
      </c>
      <c r="J2067" s="1948">
        <v>125</v>
      </c>
      <c r="K2067" s="1949">
        <v>49</v>
      </c>
      <c r="L2067" s="1950">
        <v>197</v>
      </c>
      <c r="M2067" s="1948">
        <v>16</v>
      </c>
      <c r="N2067" s="1816">
        <f>IFERROR((L2067/67)/(1/(I2067*24)/3.6),"")</f>
        <v>1.0734367495063417</v>
      </c>
      <c r="O2067" s="2402" t="s">
        <v>326</v>
      </c>
      <c r="P2067" s="1951">
        <f>IFERROR(VLOOKUP(F2067,[1]Trainingsarten!$A$9:$N$84,12,FALSE),"")</f>
        <v>209</v>
      </c>
      <c r="Q2067" s="1952" t="s">
        <v>14</v>
      </c>
      <c r="R2067" s="1953">
        <f>IFERROR(VLOOKUP(F2067,[1]Trainingsarten!$A$9:$N$84,14,FALSE),"")</f>
        <v>228.8</v>
      </c>
      <c r="S2067" s="1877">
        <f>IFERROR(L2067/J2067,"")</f>
        <v>1.5760000000000001</v>
      </c>
      <c r="T2067" s="1876">
        <f>T2066+(K2067-T2066)/7</f>
        <v>37.739466622224029</v>
      </c>
      <c r="U2067" s="1876">
        <f>U2066+(K2067-U2066)/42</f>
        <v>34.281611936941083</v>
      </c>
      <c r="V2067" s="1876">
        <f t="shared" si="265"/>
        <v>-1.9400841970290372</v>
      </c>
      <c r="W2067" s="1954">
        <f t="shared" si="264"/>
        <v>1.1008661638094339</v>
      </c>
    </row>
    <row r="2068" spans="1:23" ht="15" x14ac:dyDescent="0.2">
      <c r="A2068" s="2046" t="s">
        <v>329</v>
      </c>
      <c r="B2068" s="2049">
        <f>IFERROR(AVERAGE(N2064:N2070),"")</f>
        <v>1.0701305502405061</v>
      </c>
      <c r="C2068" s="2064">
        <v>45156</v>
      </c>
      <c r="D2068" s="1876"/>
      <c r="E2068" s="2189"/>
      <c r="F2068" s="2069"/>
      <c r="G2068" s="1945"/>
      <c r="H2068" s="1946" t="str">
        <f>IFERROR(VLOOKUP(F2068,[1]Trainingsarten!$A$9:$K$84,10,FALSE),"")</f>
        <v/>
      </c>
      <c r="I2068" s="1947" t="str">
        <f t="shared" si="266"/>
        <v/>
      </c>
      <c r="J2068" s="1948"/>
      <c r="K2068" s="1949" t="str">
        <f>IFERROR(VLOOKUP(F2068,[1]Trainingsarten!$A$9:$K$84,11,FALSE),"0")</f>
        <v>0</v>
      </c>
      <c r="L2068" s="1950"/>
      <c r="M2068" s="1948"/>
      <c r="N2068" s="1816" t="str">
        <f>IFERROR((L2068/67)/(1/(I2068*24)/3.6),"")</f>
        <v/>
      </c>
      <c r="O2068" s="2402"/>
      <c r="P2068" s="1951" t="str">
        <f>IFERROR(VLOOKUP(F2068,[1]Trainingsarten!$A$9:$N$84,12,FALSE),"")</f>
        <v/>
      </c>
      <c r="Q2068" s="1952" t="s">
        <v>14</v>
      </c>
      <c r="R2068" s="1953" t="str">
        <f>IFERROR(VLOOKUP(F2068,[1]Trainingsarten!$A$9:$N$84,14,FALSE),"")</f>
        <v/>
      </c>
      <c r="S2068" s="1877" t="str">
        <f>IFERROR(L2068/J2068,"")</f>
        <v/>
      </c>
      <c r="T2068" s="1876">
        <f>T2067+(K2068-T2067)/7</f>
        <v>32.348114247620593</v>
      </c>
      <c r="U2068" s="1876">
        <f>U2067+(K2068-U2067)/42</f>
        <v>33.465383081299628</v>
      </c>
      <c r="V2068" s="1876">
        <f t="shared" si="265"/>
        <v>-3.4578546852829461</v>
      </c>
      <c r="W2068" s="1954">
        <f t="shared" si="264"/>
        <v>0.9666141926131615</v>
      </c>
    </row>
    <row r="2069" spans="1:23" ht="15" x14ac:dyDescent="0.2">
      <c r="A2069" s="2046" t="s">
        <v>330</v>
      </c>
      <c r="B2069" s="2048">
        <f>IFERROR(AVERAGE(S2064:S2070),"")</f>
        <v>1.5632737127371275</v>
      </c>
      <c r="C2069" s="2064">
        <v>45157</v>
      </c>
      <c r="D2069" s="1876"/>
      <c r="E2069" s="2189"/>
      <c r="F2069" s="2069"/>
      <c r="G2069" s="1945"/>
      <c r="H2069" s="1946" t="str">
        <f>IFERROR(VLOOKUP(F2069,[1]Trainingsarten!$A$9:$K$84,10,FALSE),"")</f>
        <v/>
      </c>
      <c r="I2069" s="1947" t="str">
        <f t="shared" si="266"/>
        <v/>
      </c>
      <c r="J2069" s="1948"/>
      <c r="K2069" s="1949" t="str">
        <f>IFERROR(VLOOKUP(F2069,[1]Trainingsarten!$A$9:$K$84,11,FALSE),"0")</f>
        <v>0</v>
      </c>
      <c r="L2069" s="1950"/>
      <c r="M2069" s="1948"/>
      <c r="N2069" s="1816" t="str">
        <f>IFERROR((L2069/67)/(1/(I2069*24)/3.6),"")</f>
        <v/>
      </c>
      <c r="O2069" s="2402"/>
      <c r="P2069" s="1951" t="str">
        <f>IFERROR(VLOOKUP(F2069,[1]Trainingsarten!$A$9:$N$84,12,FALSE),"")</f>
        <v/>
      </c>
      <c r="Q2069" s="1952" t="s">
        <v>14</v>
      </c>
      <c r="R2069" s="1953" t="str">
        <f>IFERROR(VLOOKUP(F2069,[1]Trainingsarten!$A$9:$N$84,14,FALSE),"")</f>
        <v/>
      </c>
      <c r="S2069" s="1877" t="str">
        <f>IFERROR(L2069/J2069,"")</f>
        <v/>
      </c>
      <c r="T2069" s="1876">
        <f>T2068+(K2069-T2068)/7</f>
        <v>27.726955069389078</v>
      </c>
      <c r="U2069" s="1876">
        <f>U2068+(K2069-U2068)/42</f>
        <v>32.668588246030588</v>
      </c>
      <c r="V2069" s="1876">
        <f t="shared" si="265"/>
        <v>1.1172688336790344</v>
      </c>
      <c r="W2069" s="1954">
        <f t="shared" si="264"/>
        <v>0.84873441302619057</v>
      </c>
    </row>
    <row r="2070" spans="1:23" ht="16" thickBot="1" x14ac:dyDescent="0.25">
      <c r="A2070" s="2050" t="s">
        <v>11</v>
      </c>
      <c r="B2070" s="2051">
        <f>IFERROR(SUM(M2064:M2070),"")</f>
        <v>64</v>
      </c>
      <c r="C2070" s="2065">
        <v>45158</v>
      </c>
      <c r="D2070" s="1640">
        <v>125</v>
      </c>
      <c r="E2070" s="2171" t="s">
        <v>281</v>
      </c>
      <c r="F2070" s="2069" t="s">
        <v>276</v>
      </c>
      <c r="G2070" s="2035">
        <v>5.1354166666666666E-2</v>
      </c>
      <c r="H2070" s="2036">
        <v>11.86</v>
      </c>
      <c r="I2070" s="2037">
        <f t="shared" si="266"/>
        <v>4.3300309162450819E-3</v>
      </c>
      <c r="J2070" s="969">
        <v>123</v>
      </c>
      <c r="K2070" s="2038">
        <v>68</v>
      </c>
      <c r="L2070" s="973">
        <v>193</v>
      </c>
      <c r="M2070" s="969">
        <v>33</v>
      </c>
      <c r="N2070" s="2039">
        <f>IFERROR((L2070/67)/(1/(I2070*24)/3.6),"")</f>
        <v>1.077673604993582</v>
      </c>
      <c r="O2070" s="2407" t="s">
        <v>322</v>
      </c>
      <c r="P2070" s="2040">
        <f>IFERROR(VLOOKUP(F2070,[1]Trainingsarten!$A$9:$N$84,12,FALSE),"")</f>
        <v>209</v>
      </c>
      <c r="Q2070" s="2041" t="s">
        <v>14</v>
      </c>
      <c r="R2070" s="2042">
        <f>IFERROR(VLOOKUP(F2070,[1]Trainingsarten!$A$9:$N$84,14,FALSE),"")</f>
        <v>228.8</v>
      </c>
      <c r="S2070" s="4">
        <f>IFERROR(L2070/J2070,"")</f>
        <v>1.5691056910569106</v>
      </c>
      <c r="T2070" s="1640">
        <f>T2069+(K2070-T2069)/7</f>
        <v>33.480247202333494</v>
      </c>
      <c r="U2070" s="1640">
        <f>U2069+(K2070-U2069)/42</f>
        <v>33.509812335410814</v>
      </c>
      <c r="V2070" s="1640">
        <f t="shared" si="265"/>
        <v>4.9416331766415098</v>
      </c>
      <c r="W2070" s="1934">
        <f t="shared" si="264"/>
        <v>0.99911771713964281</v>
      </c>
    </row>
    <row r="2071" spans="1:23" ht="16" thickBot="1" x14ac:dyDescent="0.25">
      <c r="A2071" s="2472">
        <f>WEEKNUM(C2071,1)</f>
        <v>34</v>
      </c>
      <c r="B2071" s="2473"/>
      <c r="C2071" s="2067">
        <v>45159</v>
      </c>
      <c r="D2071" s="1744"/>
      <c r="E2071" s="2176"/>
      <c r="F2071" s="2069"/>
      <c r="G2071" s="1937"/>
      <c r="H2071" s="1938" t="str">
        <f>IFERROR(VLOOKUP(F2071,[1]Trainingsarten!$A$9:$K$84,10,FALSE),"")</f>
        <v/>
      </c>
      <c r="I2071" s="1939" t="str">
        <f t="shared" si="266"/>
        <v/>
      </c>
      <c r="J2071" s="1940"/>
      <c r="K2071" s="1941" t="str">
        <f>IFERROR(VLOOKUP(F2071,[1]Trainingsarten!$A$9:$K$84,11,FALSE),"0")</f>
        <v>0</v>
      </c>
      <c r="L2071" s="1942"/>
      <c r="M2071" s="1940"/>
      <c r="N2071" s="1753" t="str">
        <f>IFERROR((L2071/67)/(1/(I2071*24)/3.6),"")</f>
        <v/>
      </c>
      <c r="O2071" s="2401"/>
      <c r="P2071" s="1754" t="str">
        <f>IFERROR(VLOOKUP(F2071,[1]Trainingsarten!$A$9:$N$84,12,FALSE),"")</f>
        <v/>
      </c>
      <c r="Q2071" s="1755" t="s">
        <v>14</v>
      </c>
      <c r="R2071" s="1943" t="str">
        <f>IFERROR(VLOOKUP(F2071,[1]Trainingsarten!$A$9:$N$84,14,FALSE),"")</f>
        <v/>
      </c>
      <c r="S2071" s="1756" t="str">
        <f>IFERROR(L2071/J2071,"")</f>
        <v/>
      </c>
      <c r="T2071" s="1744">
        <f>T2070+(K2071-T2070)/7</f>
        <v>28.697354744857279</v>
      </c>
      <c r="U2071" s="1744">
        <f>U2070+(K2071-U2070)/42</f>
        <v>32.711959660758176</v>
      </c>
      <c r="V2071" s="1744">
        <f t="shared" si="265"/>
        <v>2.9565133077319672E-2</v>
      </c>
      <c r="W2071" s="1927">
        <f t="shared" si="264"/>
        <v>0.87727409309822291</v>
      </c>
    </row>
    <row r="2072" spans="1:23" ht="15" x14ac:dyDescent="0.2">
      <c r="A2072" s="2043" t="s">
        <v>19</v>
      </c>
      <c r="B2072" s="2044">
        <f>SUM(H2071:H2077)</f>
        <v>37.22</v>
      </c>
      <c r="C2072" s="1944">
        <v>45160</v>
      </c>
      <c r="D2072" s="1876">
        <v>126</v>
      </c>
      <c r="E2072" s="2189" t="s">
        <v>281</v>
      </c>
      <c r="F2072" s="2069" t="s">
        <v>316</v>
      </c>
      <c r="G2072" s="1945">
        <v>2.9583333333333336E-2</v>
      </c>
      <c r="H2072" s="1946">
        <v>7.21</v>
      </c>
      <c r="I2072" s="1947">
        <f t="shared" si="266"/>
        <v>4.1030975496994916E-3</v>
      </c>
      <c r="J2072" s="1948">
        <v>128</v>
      </c>
      <c r="K2072" s="1949">
        <v>42</v>
      </c>
      <c r="L2072" s="1950">
        <v>199</v>
      </c>
      <c r="M2072" s="1948">
        <v>18</v>
      </c>
      <c r="N2072" s="1816">
        <f>IFERROR((L2072/67)/(1/(I2072*24)/3.6),"")</f>
        <v>1.0529405676195995</v>
      </c>
      <c r="O2072" s="2402" t="s">
        <v>333</v>
      </c>
      <c r="P2072" s="1951">
        <f>IFERROR(VLOOKUP(F2072,[1]Trainingsarten!$A$9:$N$84,12,FALSE),"")</f>
        <v>209</v>
      </c>
      <c r="Q2072" s="1952" t="s">
        <v>14</v>
      </c>
      <c r="R2072" s="1953">
        <f>IFERROR(VLOOKUP(F2072,[1]Trainingsarten!$A$9:$N$84,14,FALSE),"")</f>
        <v>228.8</v>
      </c>
      <c r="S2072" s="1877">
        <f>IFERROR(L2072/J2072,"")</f>
        <v>1.5546875</v>
      </c>
      <c r="T2072" s="1876">
        <f>T2071+(K2072-T2071)/7</f>
        <v>30.597732638449095</v>
      </c>
      <c r="U2072" s="1876">
        <f>U2071+(K2072-U2071)/42</f>
        <v>32.933103478359172</v>
      </c>
      <c r="V2072" s="1876">
        <f t="shared" si="265"/>
        <v>4.0146049159008967</v>
      </c>
      <c r="W2072" s="1954">
        <f t="shared" si="264"/>
        <v>0.9290874350349434</v>
      </c>
    </row>
    <row r="2073" spans="1:23" ht="16" thickBot="1" x14ac:dyDescent="0.25">
      <c r="A2073" s="2046" t="s">
        <v>9</v>
      </c>
      <c r="B2073" s="2047">
        <f>SUM(K2071:K2077)</f>
        <v>231</v>
      </c>
      <c r="C2073" s="1944">
        <v>45161</v>
      </c>
      <c r="D2073" s="1876"/>
      <c r="E2073" s="2189"/>
      <c r="F2073" s="2069"/>
      <c r="G2073" s="1945"/>
      <c r="H2073" s="1946" t="str">
        <f>IFERROR(VLOOKUP(F2073,[1]Trainingsarten!$A$9:$K$84,10,FALSE),"")</f>
        <v/>
      </c>
      <c r="I2073" s="1947" t="str">
        <f t="shared" si="266"/>
        <v/>
      </c>
      <c r="J2073" s="1948"/>
      <c r="K2073" s="1949" t="str">
        <f>IFERROR(VLOOKUP(F2073,[1]Trainingsarten!$A$9:$K$84,11,FALSE),"0")</f>
        <v>0</v>
      </c>
      <c r="L2073" s="1950"/>
      <c r="M2073" s="1948"/>
      <c r="N2073" s="1816" t="str">
        <f>IFERROR((L2073/67)/(1/(I2073*24)/3.6),"")</f>
        <v/>
      </c>
      <c r="O2073" s="2402"/>
      <c r="P2073" s="1951" t="str">
        <f>IFERROR(VLOOKUP(F2073,[1]Trainingsarten!$A$9:$N$84,12,FALSE),"")</f>
        <v/>
      </c>
      <c r="Q2073" s="1952" t="s">
        <v>14</v>
      </c>
      <c r="R2073" s="1953" t="str">
        <f>IFERROR(VLOOKUP(F2073,[1]Trainingsarten!$A$9:$N$84,14,FALSE),"")</f>
        <v/>
      </c>
      <c r="S2073" s="1877" t="str">
        <f>IFERROR(L2073/J2073,"")</f>
        <v/>
      </c>
      <c r="T2073" s="1876">
        <f>T2072+(K2073-T2072)/7</f>
        <v>26.226627975813511</v>
      </c>
      <c r="U2073" s="1876">
        <f>U2072+(K2073-U2072)/42</f>
        <v>32.148981966969664</v>
      </c>
      <c r="V2073" s="1876">
        <f t="shared" si="265"/>
        <v>2.3353708399100768</v>
      </c>
      <c r="W2073" s="1954">
        <f t="shared" si="264"/>
        <v>0.81578408929897483</v>
      </c>
    </row>
    <row r="2074" spans="1:23" ht="15" x14ac:dyDescent="0.2">
      <c r="A2074" s="2046" t="s">
        <v>20</v>
      </c>
      <c r="B2074" s="2048">
        <f>AVERAGE(W2071:W2077)</f>
        <v>0.9350205136004569</v>
      </c>
      <c r="C2074" s="1944">
        <v>45162</v>
      </c>
      <c r="D2074" s="1876">
        <v>127</v>
      </c>
      <c r="E2074" s="2189" t="s">
        <v>33</v>
      </c>
      <c r="F2074" s="2070" t="s">
        <v>312</v>
      </c>
      <c r="G2074" s="1945">
        <v>3.1192129629629629E-2</v>
      </c>
      <c r="H2074" s="1946">
        <v>7.93</v>
      </c>
      <c r="I2074" s="1947">
        <f t="shared" si="266"/>
        <v>3.9334337490075193E-3</v>
      </c>
      <c r="J2074" s="1948">
        <v>143</v>
      </c>
      <c r="K2074" s="1949">
        <v>59</v>
      </c>
      <c r="L2074" s="1950">
        <v>207</v>
      </c>
      <c r="M2074" s="1948">
        <v>21</v>
      </c>
      <c r="N2074" s="1816">
        <f>IFERROR((L2074/67)/(1/(I2074*24)/3.6),"")</f>
        <v>1.0499802375261145</v>
      </c>
      <c r="O2074" s="2402" t="s">
        <v>304</v>
      </c>
      <c r="P2074" s="1951">
        <f>IFERROR(VLOOKUP(F2074,[1]Trainingsarten!$A$9:$N$84,12,FALSE),"")</f>
        <v>274</v>
      </c>
      <c r="Q2074" s="1952" t="s">
        <v>14</v>
      </c>
      <c r="R2074" s="1953">
        <f>IFERROR(VLOOKUP(F2074,[1]Trainingsarten!$A$9:$N$84,14,FALSE),"")</f>
        <v>299</v>
      </c>
      <c r="S2074" s="1877">
        <f>IFERROR(L2074/J2074,"")</f>
        <v>1.4475524475524475</v>
      </c>
      <c r="T2074" s="1876">
        <f>T2073+(K2074-T2073)/7</f>
        <v>30.908538264983008</v>
      </c>
      <c r="U2074" s="1876">
        <f>U2073+(K2074-U2073)/42</f>
        <v>32.788291920137056</v>
      </c>
      <c r="V2074" s="1876">
        <f t="shared" si="265"/>
        <v>5.9223539911561538</v>
      </c>
      <c r="W2074" s="1954">
        <f t="shared" si="264"/>
        <v>0.94266997318028667</v>
      </c>
    </row>
    <row r="2075" spans="1:23" ht="15" x14ac:dyDescent="0.2">
      <c r="A2075" s="2046" t="s">
        <v>329</v>
      </c>
      <c r="B2075" s="2049">
        <f>IFERROR(AVERAGE(N2071:N2077),"")</f>
        <v>1.059630070442831</v>
      </c>
      <c r="C2075" s="1944">
        <v>45163</v>
      </c>
      <c r="D2075" s="1876">
        <v>128</v>
      </c>
      <c r="E2075" s="2189" t="s">
        <v>281</v>
      </c>
      <c r="F2075" s="2071" t="s">
        <v>316</v>
      </c>
      <c r="G2075" s="1945">
        <v>3.6435185185185189E-2</v>
      </c>
      <c r="H2075" s="1946">
        <v>8.56</v>
      </c>
      <c r="I2075" s="1947">
        <f t="shared" si="266"/>
        <v>4.2564468674281758E-3</v>
      </c>
      <c r="J2075" s="1948">
        <v>121</v>
      </c>
      <c r="K2075" s="1949">
        <v>50</v>
      </c>
      <c r="L2075" s="1950">
        <v>193</v>
      </c>
      <c r="M2075" s="1948">
        <v>21</v>
      </c>
      <c r="N2075" s="1816">
        <f>IFERROR((L2075/67)/(1/(I2075*24)/3.6),"")</f>
        <v>1.059359743339378</v>
      </c>
      <c r="O2075" s="2402" t="s">
        <v>337</v>
      </c>
      <c r="P2075" s="1951">
        <f>IFERROR(VLOOKUP(F2075,[1]Trainingsarten!$A$9:$N$84,12,FALSE),"")</f>
        <v>209</v>
      </c>
      <c r="Q2075" s="1952" t="s">
        <v>14</v>
      </c>
      <c r="R2075" s="1953">
        <f>IFERROR(VLOOKUP(F2075,[1]Trainingsarten!$A$9:$N$84,14,FALSE),"")</f>
        <v>228.8</v>
      </c>
      <c r="S2075" s="1877">
        <f>IFERROR(L2075/J2075,"")</f>
        <v>1.5950413223140496</v>
      </c>
      <c r="T2075" s="1876">
        <f>T2074+(K2075-T2074)/7</f>
        <v>33.635889941414007</v>
      </c>
      <c r="U2075" s="1876">
        <f>U2074+(K2075-U2074)/42</f>
        <v>33.198094493467124</v>
      </c>
      <c r="V2075" s="1876">
        <f t="shared" si="265"/>
        <v>1.8797536551540475</v>
      </c>
      <c r="W2075" s="1954">
        <f t="shared" si="264"/>
        <v>1.0131873667638676</v>
      </c>
    </row>
    <row r="2076" spans="1:23" ht="15" x14ac:dyDescent="0.2">
      <c r="A2076" s="2046" t="s">
        <v>330</v>
      </c>
      <c r="B2076" s="2048">
        <f>IFERROR(AVERAGE(S2071:S2077),"")</f>
        <v>1.5320126251589319</v>
      </c>
      <c r="C2076" s="1944">
        <v>45164</v>
      </c>
      <c r="D2076" s="1876"/>
      <c r="E2076" s="2189"/>
      <c r="F2076" s="2072"/>
      <c r="G2076" s="1945"/>
      <c r="H2076" s="1946" t="str">
        <f>IFERROR(VLOOKUP(F2076,[1]Trainingsarten!$A$9:$K$84,10,FALSE),"")</f>
        <v/>
      </c>
      <c r="I2076" s="1947" t="str">
        <f t="shared" si="266"/>
        <v/>
      </c>
      <c r="J2076" s="1948"/>
      <c r="K2076" s="1949" t="str">
        <f>IFERROR(VLOOKUP(F2076,[1]Trainingsarten!$A$9:$K$84,11,FALSE),"0")</f>
        <v>0</v>
      </c>
      <c r="L2076" s="1950"/>
      <c r="M2076" s="1948"/>
      <c r="N2076" s="1816" t="str">
        <f>IFERROR((L2076/67)/(1/(I2076*24)/3.6),"")</f>
        <v/>
      </c>
      <c r="O2076" s="2402"/>
      <c r="P2076" s="1951" t="str">
        <f>IFERROR(VLOOKUP(F2076,[1]Trainingsarten!$A$9:$N$84,12,FALSE),"")</f>
        <v/>
      </c>
      <c r="Q2076" s="1952" t="s">
        <v>14</v>
      </c>
      <c r="R2076" s="1953" t="str">
        <f>IFERROR(VLOOKUP(F2076,[1]Trainingsarten!$A$9:$N$84,14,FALSE),"")</f>
        <v/>
      </c>
      <c r="S2076" s="1877" t="str">
        <f>IFERROR(L2076/J2076,"")</f>
        <v/>
      </c>
      <c r="T2076" s="1876">
        <f>T2075+(K2076-T2075)/7</f>
        <v>28.830762806926291</v>
      </c>
      <c r="U2076" s="1876">
        <f>U2075+(K2076-U2075)/42</f>
        <v>32.407663672194097</v>
      </c>
      <c r="V2076" s="1876">
        <f t="shared" si="265"/>
        <v>-0.43779544794688263</v>
      </c>
      <c r="W2076" s="1954">
        <f t="shared" si="264"/>
        <v>0.88962793179266419</v>
      </c>
    </row>
    <row r="2077" spans="1:23" ht="16" thickBot="1" x14ac:dyDescent="0.25">
      <c r="A2077" s="2050" t="s">
        <v>11</v>
      </c>
      <c r="B2077" s="2051">
        <f>IFERROR(SUM(M2071:M2077),"")</f>
        <v>103</v>
      </c>
      <c r="C2077" s="2034">
        <v>45165</v>
      </c>
      <c r="D2077" s="1640">
        <v>129</v>
      </c>
      <c r="E2077" s="2171" t="s">
        <v>281</v>
      </c>
      <c r="F2077" s="2071" t="s">
        <v>300</v>
      </c>
      <c r="G2077" s="2035">
        <v>5.6701388888888891E-2</v>
      </c>
      <c r="H2077" s="2036">
        <v>13.52</v>
      </c>
      <c r="I2077" s="2037">
        <f t="shared" si="266"/>
        <v>4.1938897107166341E-3</v>
      </c>
      <c r="J2077" s="969">
        <v>130</v>
      </c>
      <c r="K2077" s="2038">
        <v>80</v>
      </c>
      <c r="L2077" s="973">
        <v>199</v>
      </c>
      <c r="M2077" s="969">
        <v>43</v>
      </c>
      <c r="N2077" s="2039">
        <f>IFERROR((L2077/67)/(1/(I2077*24)/3.6),"")</f>
        <v>1.0762397332862317</v>
      </c>
      <c r="O2077" s="2407" t="s">
        <v>322</v>
      </c>
      <c r="P2077" s="2040">
        <f>IFERROR(VLOOKUP(F2077,[1]Trainingsarten!$A$9:$N$84,12,FALSE),"")</f>
        <v>209</v>
      </c>
      <c r="Q2077" s="2041" t="s">
        <v>14</v>
      </c>
      <c r="R2077" s="2042">
        <f>IFERROR(VLOOKUP(F2077,[1]Trainingsarten!$A$9:$N$84,14,FALSE),"")</f>
        <v>228.8</v>
      </c>
      <c r="S2077" s="4">
        <f>IFERROR(L2077/J2077,"")</f>
        <v>1.5307692307692307</v>
      </c>
      <c r="T2077" s="1640">
        <f>T2076+(K2077-T2076)/7</f>
        <v>36.14065383450825</v>
      </c>
      <c r="U2077" s="1640">
        <f>U2076+(K2077-U2076)/42</f>
        <v>33.540814537141856</v>
      </c>
      <c r="V2077" s="1640">
        <f t="shared" si="265"/>
        <v>3.576900865267806</v>
      </c>
      <c r="W2077" s="1934">
        <f t="shared" si="264"/>
        <v>1.0775127060342387</v>
      </c>
    </row>
    <row r="2078" spans="1:23" ht="16" thickBot="1" x14ac:dyDescent="0.25">
      <c r="A2078" s="2472">
        <f>WEEKNUM(C2078,1)</f>
        <v>35</v>
      </c>
      <c r="B2078" s="2473"/>
      <c r="C2078" s="1935">
        <v>45166</v>
      </c>
      <c r="D2078" s="1744"/>
      <c r="E2078" s="2176"/>
      <c r="F2078" s="2071"/>
      <c r="G2078" s="1937"/>
      <c r="H2078" s="1938" t="str">
        <f>IFERROR(VLOOKUP(F2078,[1]Trainingsarten!$A$9:$K$84,10,FALSE),"")</f>
        <v/>
      </c>
      <c r="I2078" s="1939" t="str">
        <f t="shared" si="266"/>
        <v/>
      </c>
      <c r="J2078" s="1940"/>
      <c r="K2078" s="1941" t="str">
        <f>IFERROR(VLOOKUP(F2078,[1]Trainingsarten!$A$9:$K$84,11,FALSE),"0")</f>
        <v>0</v>
      </c>
      <c r="L2078" s="1942"/>
      <c r="M2078" s="1940"/>
      <c r="N2078" s="1753" t="str">
        <f>IFERROR((L2078/67)/(1/(I2078*24)/3.6),"")</f>
        <v/>
      </c>
      <c r="O2078" s="2401"/>
      <c r="P2078" s="1754" t="str">
        <f>IFERROR(VLOOKUP(F2078,[1]Trainingsarten!$A$9:$N$84,12,FALSE),"")</f>
        <v/>
      </c>
      <c r="Q2078" s="1755" t="s">
        <v>14</v>
      </c>
      <c r="R2078" s="1943" t="str">
        <f>IFERROR(VLOOKUP(F2078,[1]Trainingsarten!$A$9:$N$84,14,FALSE),"")</f>
        <v/>
      </c>
      <c r="S2078" s="1756" t="str">
        <f>IFERROR(L2078/J2078,"")</f>
        <v/>
      </c>
      <c r="T2078" s="1744">
        <f>T2077+(K2078-T2077)/7</f>
        <v>30.977703286721358</v>
      </c>
      <c r="U2078" s="1744">
        <f>U2077+(K2078-U2077)/42</f>
        <v>32.742223714828953</v>
      </c>
      <c r="V2078" s="1744">
        <f t="shared" si="265"/>
        <v>-2.599839297366394</v>
      </c>
      <c r="W2078" s="1927">
        <f t="shared" si="264"/>
        <v>0.94610871749347791</v>
      </c>
    </row>
    <row r="2079" spans="1:23" ht="15" x14ac:dyDescent="0.2">
      <c r="A2079" s="2043" t="s">
        <v>19</v>
      </c>
      <c r="B2079" s="2044">
        <f>SUM(H2078:H2084)</f>
        <v>41.18</v>
      </c>
      <c r="C2079" s="1944">
        <v>45167</v>
      </c>
      <c r="D2079" s="1876">
        <v>130</v>
      </c>
      <c r="E2079" s="2189" t="s">
        <v>33</v>
      </c>
      <c r="F2079" s="2072" t="s">
        <v>316</v>
      </c>
      <c r="G2079" s="1945">
        <v>3.4386574074074076E-2</v>
      </c>
      <c r="H2079" s="1946">
        <v>8.1999999999999993</v>
      </c>
      <c r="I2079" s="1947">
        <f t="shared" si="266"/>
        <v>4.1934846431797655E-3</v>
      </c>
      <c r="J2079" s="1948">
        <v>132</v>
      </c>
      <c r="K2079" s="1949">
        <v>48</v>
      </c>
      <c r="L2079" s="1950">
        <v>196</v>
      </c>
      <c r="M2079" s="1948">
        <v>16</v>
      </c>
      <c r="N2079" s="1816">
        <f>IFERROR((L2079/67)/(1/(I2079*24)/3.6),"")</f>
        <v>1.0599126319621406</v>
      </c>
      <c r="O2079" s="2402" t="s">
        <v>337</v>
      </c>
      <c r="P2079" s="1951">
        <f>IFERROR(VLOOKUP(F2079,[1]Trainingsarten!$A$9:$N$84,12,FALSE),"")</f>
        <v>209</v>
      </c>
      <c r="Q2079" s="1952" t="s">
        <v>14</v>
      </c>
      <c r="R2079" s="1953">
        <f>IFERROR(VLOOKUP(F2079,[1]Trainingsarten!$A$9:$N$84,14,FALSE),"")</f>
        <v>228.8</v>
      </c>
      <c r="S2079" s="1877">
        <f>IFERROR(L2079/J2079,"")</f>
        <v>1.4848484848484849</v>
      </c>
      <c r="T2079" s="1876">
        <f>T2078+(K2079-T2078)/7</f>
        <v>33.409459960046881</v>
      </c>
      <c r="U2079" s="1876">
        <f>U2078+(K2079-U2078)/42</f>
        <v>33.105504102571118</v>
      </c>
      <c r="V2079" s="1876">
        <f t="shared" si="265"/>
        <v>1.7645204281075948</v>
      </c>
      <c r="W2079" s="1954">
        <f t="shared" si="264"/>
        <v>1.009181429666016</v>
      </c>
    </row>
    <row r="2080" spans="1:23" ht="15" x14ac:dyDescent="0.2">
      <c r="A2080" s="2046" t="s">
        <v>9</v>
      </c>
      <c r="B2080" s="2047">
        <f>SUM(K2078:K2084)</f>
        <v>256</v>
      </c>
      <c r="C2080" s="1944">
        <v>45168</v>
      </c>
      <c r="D2080" s="1876"/>
      <c r="E2080" s="2189"/>
      <c r="F2080" s="2071"/>
      <c r="G2080" s="1945"/>
      <c r="H2080" s="1946" t="str">
        <f>IFERROR(VLOOKUP(F2080,[1]Trainingsarten!$A$9:$K$84,10,FALSE),"")</f>
        <v/>
      </c>
      <c r="I2080" s="1947" t="str">
        <f t="shared" si="266"/>
        <v/>
      </c>
      <c r="J2080" s="1948"/>
      <c r="K2080" s="1949" t="str">
        <f>IFERROR(VLOOKUP(F2080,[1]Trainingsarten!$A$9:$K$84,11,FALSE),"0")</f>
        <v>0</v>
      </c>
      <c r="L2080" s="1950"/>
      <c r="M2080" s="1948"/>
      <c r="N2080" s="1816" t="str">
        <f>IFERROR((L2080/67)/(1/(I2080*24)/3.6),"")</f>
        <v/>
      </c>
      <c r="O2080" s="2402"/>
      <c r="P2080" s="1951" t="str">
        <f>IFERROR(VLOOKUP(F2080,[1]Trainingsarten!$A$9:$N$84,12,FALSE),"")</f>
        <v/>
      </c>
      <c r="Q2080" s="1952" t="s">
        <v>14</v>
      </c>
      <c r="R2080" s="1953" t="str">
        <f>IFERROR(VLOOKUP(F2080,[1]Trainingsarten!$A$9:$N$84,14,FALSE),"")</f>
        <v/>
      </c>
      <c r="S2080" s="1877" t="str">
        <f>IFERROR(L2080/J2080,"")</f>
        <v/>
      </c>
      <c r="T2080" s="1876">
        <f>T2079+(K2080-T2079)/7</f>
        <v>28.636679965754468</v>
      </c>
      <c r="U2080" s="1876">
        <f>U2079+(K2080-U2079)/42</f>
        <v>32.317277814414659</v>
      </c>
      <c r="V2080" s="1876">
        <f t="shared" si="265"/>
        <v>-0.30395585747576348</v>
      </c>
      <c r="W2080" s="1954">
        <f t="shared" si="264"/>
        <v>0.88611052360918485</v>
      </c>
    </row>
    <row r="2081" spans="1:23" ht="15" x14ac:dyDescent="0.2">
      <c r="A2081" s="2046" t="s">
        <v>20</v>
      </c>
      <c r="B2081" s="2048">
        <f>AVERAGE(W2078:W2084)</f>
        <v>1.0177071165366354</v>
      </c>
      <c r="C2081" s="1944">
        <v>45169</v>
      </c>
      <c r="D2081" s="1876">
        <v>131</v>
      </c>
      <c r="E2081" s="2189" t="s">
        <v>33</v>
      </c>
      <c r="F2081" s="2071" t="s">
        <v>305</v>
      </c>
      <c r="G2081" s="1945">
        <v>4.4328703703703703E-2</v>
      </c>
      <c r="H2081" s="1946">
        <v>11.75</v>
      </c>
      <c r="I2081" s="1947">
        <f t="shared" si="266"/>
        <v>3.7726556343577618E-3</v>
      </c>
      <c r="J2081" s="1948">
        <v>143</v>
      </c>
      <c r="K2081" s="1949">
        <v>82</v>
      </c>
      <c r="L2081" s="1950">
        <v>216</v>
      </c>
      <c r="M2081" s="1948">
        <v>20</v>
      </c>
      <c r="N2081" s="1816">
        <f>IFERROR((L2081/67)/(1/(I2081*24)/3.6),"")</f>
        <v>1.050847888218482</v>
      </c>
      <c r="O2081" s="2402" t="s">
        <v>304</v>
      </c>
      <c r="P2081" s="1951">
        <f>IFERROR(VLOOKUP(F2081,[1]Trainingsarten!$A$9:$N$84,12,FALSE),"")</f>
        <v>248</v>
      </c>
      <c r="Q2081" s="1952" t="s">
        <v>14</v>
      </c>
      <c r="R2081" s="1953">
        <f>IFERROR(VLOOKUP(F2081,[1]Trainingsarten!$A$9:$N$84,14,FALSE),"")</f>
        <v>273</v>
      </c>
      <c r="S2081" s="1877">
        <f>IFERROR(L2081/J2081,"")</f>
        <v>1.5104895104895104</v>
      </c>
      <c r="T2081" s="1876">
        <f>T2080+(K2081-T2080)/7</f>
        <v>36.260011399218115</v>
      </c>
      <c r="U2081" s="1876">
        <f>U2080+(K2081-U2080)/42</f>
        <v>33.500199771214312</v>
      </c>
      <c r="V2081" s="1876">
        <f t="shared" si="265"/>
        <v>3.6805978486601916</v>
      </c>
      <c r="W2081" s="1954">
        <f t="shared" si="264"/>
        <v>1.0823819453869414</v>
      </c>
    </row>
    <row r="2082" spans="1:23" ht="16" thickBot="1" x14ac:dyDescent="0.25">
      <c r="A2082" s="2046" t="s">
        <v>329</v>
      </c>
      <c r="B2082" s="2049">
        <f>IFERROR(AVERAGE(N2078:N2084),"")</f>
        <v>1.0593096556286847</v>
      </c>
      <c r="C2082" s="1944">
        <v>45170</v>
      </c>
      <c r="D2082" s="1876">
        <v>132</v>
      </c>
      <c r="E2082" s="2189" t="s">
        <v>33</v>
      </c>
      <c r="F2082" s="2071" t="s">
        <v>316</v>
      </c>
      <c r="G2082" s="1945">
        <v>2.7777777777777776E-2</v>
      </c>
      <c r="H2082" s="1946">
        <v>6.8</v>
      </c>
      <c r="I2082" s="1947">
        <f t="shared" si="266"/>
        <v>4.0849673202614381E-3</v>
      </c>
      <c r="J2082" s="1948">
        <v>135</v>
      </c>
      <c r="K2082" s="1949">
        <v>39</v>
      </c>
      <c r="L2082" s="1950">
        <v>199</v>
      </c>
      <c r="M2082" s="1948">
        <v>18</v>
      </c>
      <c r="N2082" s="1816">
        <f>IFERROR((L2082/67)/(1/(I2082*24)/3.6),"")</f>
        <v>1.0482879719051801</v>
      </c>
      <c r="O2082" s="2402" t="s">
        <v>333</v>
      </c>
      <c r="P2082" s="1951">
        <f>IFERROR(VLOOKUP(F2082,[1]Trainingsarten!$A$9:$N$84,12,FALSE),"")</f>
        <v>209</v>
      </c>
      <c r="Q2082" s="1952" t="s">
        <v>14</v>
      </c>
      <c r="R2082" s="1953">
        <f>IFERROR(VLOOKUP(F2082,[1]Trainingsarten!$A$9:$N$84,14,FALSE),"")</f>
        <v>228.8</v>
      </c>
      <c r="S2082" s="1877">
        <f>IFERROR(L2082/J2082,"")</f>
        <v>1.4740740740740741</v>
      </c>
      <c r="T2082" s="1876">
        <f>T2081+(K2082-T2081)/7</f>
        <v>36.651438342186957</v>
      </c>
      <c r="U2082" s="1876">
        <f>U2081+(K2082-U2081)/42</f>
        <v>33.631147395709206</v>
      </c>
      <c r="V2082" s="1876">
        <f t="shared" si="265"/>
        <v>-2.7598116280038028</v>
      </c>
      <c r="W2082" s="1954">
        <f t="shared" si="264"/>
        <v>1.089806360483053</v>
      </c>
    </row>
    <row r="2083" spans="1:23" ht="15" x14ac:dyDescent="0.2">
      <c r="A2083" s="2046" t="s">
        <v>330</v>
      </c>
      <c r="B2083" s="2048">
        <f>IFERROR(AVERAGE(S2078:S2084),"")</f>
        <v>1.5018227143227143</v>
      </c>
      <c r="C2083" s="1944">
        <v>45171</v>
      </c>
      <c r="D2083" s="1876"/>
      <c r="E2083" s="2189"/>
      <c r="F2083" s="2070"/>
      <c r="G2083" s="1945"/>
      <c r="H2083" s="1946" t="str">
        <f>IFERROR(VLOOKUP(F2083,[1]Trainingsarten!$A$9:$K$84,10,FALSE),"")</f>
        <v/>
      </c>
      <c r="I2083" s="1947" t="str">
        <f t="shared" si="266"/>
        <v/>
      </c>
      <c r="J2083" s="1948"/>
      <c r="K2083" s="1949" t="str">
        <f>IFERROR(VLOOKUP(F2083,[1]Trainingsarten!$A$9:$K$84,11,FALSE),"0")</f>
        <v>0</v>
      </c>
      <c r="L2083" s="1950"/>
      <c r="M2083" s="1948"/>
      <c r="N2083" s="1816" t="str">
        <f>IFERROR((L2083/67)/(1/(I2083*24)/3.6),"")</f>
        <v/>
      </c>
      <c r="O2083" s="2402"/>
      <c r="P2083" s="1951" t="str">
        <f>IFERROR(VLOOKUP(F2083,[1]Trainingsarten!$A$9:$N$84,12,FALSE),"")</f>
        <v/>
      </c>
      <c r="Q2083" s="1952" t="s">
        <v>14</v>
      </c>
      <c r="R2083" s="1953" t="str">
        <f>IFERROR(VLOOKUP(F2083,[1]Trainingsarten!$A$9:$N$84,14,FALSE),"")</f>
        <v/>
      </c>
      <c r="S2083" s="1877" t="str">
        <f>IFERROR(L2083/J2083,"")</f>
        <v/>
      </c>
      <c r="T2083" s="1876">
        <f>T2082+(K2083-T2082)/7</f>
        <v>31.415518579017391</v>
      </c>
      <c r="U2083" s="1876">
        <f>U2082+(K2083-U2082)/42</f>
        <v>32.830405791049465</v>
      </c>
      <c r="V2083" s="1876">
        <f t="shared" si="265"/>
        <v>-3.0202909464777505</v>
      </c>
      <c r="W2083" s="1954">
        <f t="shared" si="264"/>
        <v>0.95690314578999769</v>
      </c>
    </row>
    <row r="2084" spans="1:23" ht="16" thickBot="1" x14ac:dyDescent="0.25">
      <c r="A2084" s="2050" t="s">
        <v>11</v>
      </c>
      <c r="B2084" s="2051">
        <f>IFERROR(SUM(M2078:M2084),"")</f>
        <v>97</v>
      </c>
      <c r="C2084" s="2034">
        <v>45172</v>
      </c>
      <c r="D2084" s="1640">
        <v>133</v>
      </c>
      <c r="E2084" s="2171" t="s">
        <v>281</v>
      </c>
      <c r="F2084" s="2071" t="s">
        <v>302</v>
      </c>
      <c r="G2084" s="2035">
        <v>5.9432870370370372E-2</v>
      </c>
      <c r="H2084" s="2036">
        <v>14.43</v>
      </c>
      <c r="I2084" s="2037">
        <f t="shared" si="266"/>
        <v>4.118702035368702E-3</v>
      </c>
      <c r="J2084" s="969">
        <v>132</v>
      </c>
      <c r="K2084" s="2038">
        <v>87</v>
      </c>
      <c r="L2084" s="973">
        <v>203</v>
      </c>
      <c r="M2084" s="969">
        <v>43</v>
      </c>
      <c r="N2084" s="2039">
        <f>IFERROR((L2084/67)/(1/(I2084*24)/3.6),"")</f>
        <v>1.0781901304289363</v>
      </c>
      <c r="O2084" s="2407" t="s">
        <v>322</v>
      </c>
      <c r="P2084" s="2040">
        <f>IFERROR(VLOOKUP(F2084,[1]Trainingsarten!$A$9:$N$84,12,FALSE),"")</f>
        <v>209</v>
      </c>
      <c r="Q2084" s="2041" t="s">
        <v>14</v>
      </c>
      <c r="R2084" s="2042">
        <f>IFERROR(VLOOKUP(F2084,[1]Trainingsarten!$A$9:$N$84,14,FALSE),"")</f>
        <v>228.8</v>
      </c>
      <c r="S2084" s="4">
        <f>IFERROR(L2084/J2084,"")</f>
        <v>1.5378787878787878</v>
      </c>
      <c r="T2084" s="1640">
        <f>T2083+(K2084-T2083)/7</f>
        <v>39.356158782014909</v>
      </c>
      <c r="U2084" s="1640">
        <f>U2083+(K2084-U2083)/42</f>
        <v>34.120158034119719</v>
      </c>
      <c r="V2084" s="1640">
        <f t="shared" si="265"/>
        <v>1.4148872120320739</v>
      </c>
      <c r="W2084" s="1934">
        <f t="shared" si="264"/>
        <v>1.1534576933277758</v>
      </c>
    </row>
    <row r="2085" spans="1:23" ht="16" thickBot="1" x14ac:dyDescent="0.25">
      <c r="A2085" s="2472">
        <f>WEEKNUM(C2085,1)</f>
        <v>36</v>
      </c>
      <c r="B2085" s="2473"/>
      <c r="C2085" s="1935">
        <v>45173</v>
      </c>
      <c r="D2085" s="1744">
        <v>134</v>
      </c>
      <c r="E2085" s="2176" t="s">
        <v>33</v>
      </c>
      <c r="F2085" s="2072" t="s">
        <v>316</v>
      </c>
      <c r="G2085" s="1937">
        <v>3.2997685185185185E-2</v>
      </c>
      <c r="H2085" s="1938">
        <v>8.1999999999999993</v>
      </c>
      <c r="I2085" s="1939">
        <f t="shared" si="266"/>
        <v>4.0241079494128277E-3</v>
      </c>
      <c r="J2085" s="1940">
        <v>119</v>
      </c>
      <c r="K2085" s="1941">
        <v>49</v>
      </c>
      <c r="L2085" s="1942">
        <v>204</v>
      </c>
      <c r="M2085" s="1940">
        <v>15</v>
      </c>
      <c r="N2085" s="1753">
        <f>IFERROR((L2085/67)/(1/(I2085*24)/3.6),"")</f>
        <v>1.0586166727338915</v>
      </c>
      <c r="O2085" s="2401" t="s">
        <v>337</v>
      </c>
      <c r="P2085" s="1754">
        <f>IFERROR(VLOOKUP(F2085,[1]Trainingsarten!$A$9:$N$84,12,FALSE),"")</f>
        <v>209</v>
      </c>
      <c r="Q2085" s="1755" t="s">
        <v>14</v>
      </c>
      <c r="R2085" s="1943">
        <f>IFERROR(VLOOKUP(F2085,[1]Trainingsarten!$A$9:$N$84,14,FALSE),"")</f>
        <v>228.8</v>
      </c>
      <c r="S2085" s="1756">
        <f>IFERROR(L2085/J2085,"")</f>
        <v>1.7142857142857142</v>
      </c>
      <c r="T2085" s="1744">
        <f>T2084+(K2085-T2084)/7</f>
        <v>40.733850384584208</v>
      </c>
      <c r="U2085" s="1744">
        <f>U2084+(K2085-U2084)/42</f>
        <v>34.474439985688299</v>
      </c>
      <c r="V2085" s="1744">
        <f t="shared" si="265"/>
        <v>-5.23600074789519</v>
      </c>
      <c r="W2085" s="1927">
        <f t="shared" si="264"/>
        <v>1.181566702794721</v>
      </c>
    </row>
    <row r="2086" spans="1:23" ht="15" x14ac:dyDescent="0.2">
      <c r="A2086" s="2043" t="s">
        <v>19</v>
      </c>
      <c r="B2086" s="2044">
        <f>SUM(H2085:H2091)</f>
        <v>50.24</v>
      </c>
      <c r="C2086" s="1944">
        <v>45174</v>
      </c>
      <c r="D2086" s="1876">
        <v>135</v>
      </c>
      <c r="E2086" s="2189" t="s">
        <v>33</v>
      </c>
      <c r="F2086" s="2071" t="s">
        <v>325</v>
      </c>
      <c r="G2086" s="1945">
        <v>4.4166666666666667E-2</v>
      </c>
      <c r="H2086" s="1946">
        <v>11.55</v>
      </c>
      <c r="I2086" s="1947">
        <f t="shared" si="266"/>
        <v>3.8239538239538237E-3</v>
      </c>
      <c r="J2086" s="1948">
        <v>138</v>
      </c>
      <c r="K2086" s="1949">
        <v>85</v>
      </c>
      <c r="L2086" s="1950">
        <v>215</v>
      </c>
      <c r="M2086" s="1948">
        <v>20</v>
      </c>
      <c r="N2086" s="1816">
        <f>IFERROR((L2086/67)/(1/(I2086*24)/3.6),"")</f>
        <v>1.0602054661756155</v>
      </c>
      <c r="O2086" s="2402" t="s">
        <v>280</v>
      </c>
      <c r="P2086" s="1951">
        <f>IFERROR(VLOOKUP(F2086,[1]Trainingsarten!$A$9:$N$84,12,FALSE),"")</f>
        <v>274</v>
      </c>
      <c r="Q2086" s="1952" t="s">
        <v>14</v>
      </c>
      <c r="R2086" s="1953">
        <f>IFERROR(VLOOKUP(F2086,[1]Trainingsarten!$A$9:$N$84,14,FALSE),"")</f>
        <v>299</v>
      </c>
      <c r="S2086" s="1877">
        <f>IFERROR(L2086/J2086,"")</f>
        <v>1.5579710144927537</v>
      </c>
      <c r="T2086" s="1876">
        <f>T2085+(K2086-T2085)/7</f>
        <v>47.057586043929319</v>
      </c>
      <c r="U2086" s="1876">
        <f>U2085+(K2086-U2085)/42</f>
        <v>35.677429509838575</v>
      </c>
      <c r="V2086" s="1876">
        <f t="shared" si="265"/>
        <v>-6.2594103988959091</v>
      </c>
      <c r="W2086" s="1954">
        <f t="shared" si="264"/>
        <v>1.3189735552824089</v>
      </c>
    </row>
    <row r="2087" spans="1:23" ht="15" x14ac:dyDescent="0.2">
      <c r="A2087" s="2046" t="s">
        <v>9</v>
      </c>
      <c r="B2087" s="2047">
        <f>SUM(K2085:K2091)</f>
        <v>325</v>
      </c>
      <c r="C2087" s="1944">
        <v>45175</v>
      </c>
      <c r="D2087" s="1876">
        <v>136</v>
      </c>
      <c r="E2087" s="2189" t="s">
        <v>33</v>
      </c>
      <c r="F2087" s="2071" t="s">
        <v>338</v>
      </c>
      <c r="G2087" s="1945">
        <v>3.4583333333333334E-2</v>
      </c>
      <c r="H2087" s="1946">
        <v>8.4600000000000009</v>
      </c>
      <c r="I2087" s="1947">
        <f t="shared" si="266"/>
        <v>4.0878644602048856E-3</v>
      </c>
      <c r="J2087" s="1948">
        <v>123</v>
      </c>
      <c r="K2087" s="1949">
        <v>49</v>
      </c>
      <c r="L2087" s="1950">
        <v>199</v>
      </c>
      <c r="M2087" s="1948">
        <v>15</v>
      </c>
      <c r="N2087" s="1816">
        <f>IFERROR((L2087/67)/(1/(I2087*24)/3.6),"")</f>
        <v>1.0490314385519213</v>
      </c>
      <c r="O2087" s="2402" t="s">
        <v>333</v>
      </c>
      <c r="P2087" s="1951">
        <f>IFERROR(VLOOKUP(F2087,[1]Trainingsarten!$A$9:$N$84,12,FALSE),"")</f>
        <v>209</v>
      </c>
      <c r="Q2087" s="1952" t="s">
        <v>14</v>
      </c>
      <c r="R2087" s="1953">
        <f>IFERROR(VLOOKUP(F2087,[1]Trainingsarten!$A$9:$N$84,14,FALSE),"")</f>
        <v>228.8</v>
      </c>
      <c r="S2087" s="1877">
        <f>IFERROR(L2087/J2087,"")</f>
        <v>1.6178861788617886</v>
      </c>
      <c r="T2087" s="1876">
        <f>T2086+(K2087-T2086)/7</f>
        <v>47.335073751939419</v>
      </c>
      <c r="U2087" s="1876">
        <f>U2086+(K2087-U2086)/42</f>
        <v>35.994633569128133</v>
      </c>
      <c r="V2087" s="1876">
        <f t="shared" si="265"/>
        <v>-11.380156534090744</v>
      </c>
      <c r="W2087" s="1954">
        <f t="shared" si="264"/>
        <v>1.315059192394106</v>
      </c>
    </row>
    <row r="2088" spans="1:23" ht="15" x14ac:dyDescent="0.2">
      <c r="A2088" s="2046" t="s">
        <v>20</v>
      </c>
      <c r="B2088" s="2048">
        <f>AVERAGE(W2085:W2091)</f>
        <v>1.2390333117038246</v>
      </c>
      <c r="C2088" s="1944">
        <v>45176</v>
      </c>
      <c r="D2088" s="1876"/>
      <c r="E2088" s="2189"/>
      <c r="F2088" s="2072"/>
      <c r="G2088" s="1945"/>
      <c r="H2088" s="1946" t="str">
        <f>IFERROR(VLOOKUP(F2088,[1]Trainingsarten!$A$9:$K$84,10,FALSE),"")</f>
        <v/>
      </c>
      <c r="I2088" s="1947" t="str">
        <f t="shared" si="266"/>
        <v/>
      </c>
      <c r="J2088" s="1948"/>
      <c r="K2088" s="1949" t="str">
        <f>IFERROR(VLOOKUP(F2088,[1]Trainingsarten!$A$9:$K$84,11,FALSE),"0")</f>
        <v>0</v>
      </c>
      <c r="L2088" s="1950"/>
      <c r="M2088" s="1948"/>
      <c r="N2088" s="1816" t="str">
        <f>IFERROR((L2088/67)/(1/(I2088*24)/3.6),"")</f>
        <v/>
      </c>
      <c r="O2088" s="2402"/>
      <c r="P2088" s="1951" t="str">
        <f>IFERROR(VLOOKUP(F2088,[1]Trainingsarten!$A$9:$N$84,12,FALSE),"")</f>
        <v/>
      </c>
      <c r="Q2088" s="1952" t="s">
        <v>14</v>
      </c>
      <c r="R2088" s="1953" t="str">
        <f>IFERROR(VLOOKUP(F2088,[1]Trainingsarten!$A$9:$N$84,14,FALSE),"")</f>
        <v/>
      </c>
      <c r="S2088" s="1877" t="str">
        <f>IFERROR(L2088/J2088,"")</f>
        <v/>
      </c>
      <c r="T2088" s="1876">
        <f>T2087+(K2088-T2087)/7</f>
        <v>40.572920358805213</v>
      </c>
      <c r="U2088" s="1876">
        <f>U2087+(K2088-U2087)/42</f>
        <v>35.137618484148895</v>
      </c>
      <c r="V2088" s="1876">
        <f t="shared" si="265"/>
        <v>-11.340440182811285</v>
      </c>
      <c r="W2088" s="1954">
        <f t="shared" si="264"/>
        <v>1.1546861201509222</v>
      </c>
    </row>
    <row r="2089" spans="1:23" ht="15" x14ac:dyDescent="0.2">
      <c r="A2089" s="2046" t="s">
        <v>329</v>
      </c>
      <c r="B2089" s="2049">
        <f>IFERROR(AVERAGE(N2085:N2091),"")</f>
        <v>1.0609681261169563</v>
      </c>
      <c r="C2089" s="1944">
        <v>45177</v>
      </c>
      <c r="D2089" s="1876">
        <v>137</v>
      </c>
      <c r="E2089" s="2189" t="s">
        <v>33</v>
      </c>
      <c r="F2089" s="2071" t="s">
        <v>305</v>
      </c>
      <c r="G2089" s="1945">
        <v>3.1018518518518515E-2</v>
      </c>
      <c r="H2089" s="1946">
        <v>8.25</v>
      </c>
      <c r="I2089" s="1947">
        <f t="shared" si="266"/>
        <v>3.7598204264870927E-3</v>
      </c>
      <c r="J2089" s="1948">
        <v>137</v>
      </c>
      <c r="K2089" s="1949">
        <v>59</v>
      </c>
      <c r="L2089" s="1950">
        <v>220</v>
      </c>
      <c r="M2089" s="1948">
        <v>15</v>
      </c>
      <c r="N2089" s="1816">
        <f>IFERROR((L2089/67)/(1/(I2089*24)/3.6),"")</f>
        <v>1.0666666666666667</v>
      </c>
      <c r="O2089" s="2402" t="s">
        <v>304</v>
      </c>
      <c r="P2089" s="1951">
        <f>IFERROR(VLOOKUP(F2089,[1]Trainingsarten!$A$9:$N$84,12,FALSE),"")</f>
        <v>248</v>
      </c>
      <c r="Q2089" s="1952" t="s">
        <v>14</v>
      </c>
      <c r="R2089" s="1953">
        <f>IFERROR(VLOOKUP(F2089,[1]Trainingsarten!$A$9:$N$84,14,FALSE),"")</f>
        <v>273</v>
      </c>
      <c r="S2089" s="1877">
        <f>IFERROR(L2089/J2089,"")</f>
        <v>1.6058394160583942</v>
      </c>
      <c r="T2089" s="1876">
        <f>T2088+(K2089-T2088)/7</f>
        <v>43.205360307547323</v>
      </c>
      <c r="U2089" s="1876">
        <f>U2088+(K2089-U2088)/42</f>
        <v>35.705770425002491</v>
      </c>
      <c r="V2089" s="1876">
        <f t="shared" si="265"/>
        <v>-5.435301874656318</v>
      </c>
      <c r="W2089" s="1954">
        <f t="shared" si="264"/>
        <v>1.2100385958145674</v>
      </c>
    </row>
    <row r="2090" spans="1:23" ht="15" x14ac:dyDescent="0.2">
      <c r="A2090" s="2046" t="s">
        <v>330</v>
      </c>
      <c r="B2090" s="2048">
        <f>IFERROR(AVERAGE(S2085:S2091),"")</f>
        <v>1.6029558632359708</v>
      </c>
      <c r="C2090" s="1944">
        <v>45178</v>
      </c>
      <c r="D2090" s="1876">
        <v>138</v>
      </c>
      <c r="E2090" s="2189" t="s">
        <v>281</v>
      </c>
      <c r="F2090" s="2071" t="s">
        <v>276</v>
      </c>
      <c r="G2090" s="1945">
        <v>5.6620370370370376E-2</v>
      </c>
      <c r="H2090" s="1946">
        <v>13.78</v>
      </c>
      <c r="I2090" s="1947">
        <f t="shared" si="266"/>
        <v>4.1088802881255717E-3</v>
      </c>
      <c r="J2090" s="1948">
        <v>133</v>
      </c>
      <c r="K2090" s="1949">
        <v>83</v>
      </c>
      <c r="L2090" s="1950">
        <v>202</v>
      </c>
      <c r="M2090" s="1948">
        <v>35</v>
      </c>
      <c r="N2090" s="1816">
        <f>IFERROR((L2090/67)/(1/(I2090*24)/3.6),"")</f>
        <v>1.0703203864566864</v>
      </c>
      <c r="O2090" s="2402" t="s">
        <v>322</v>
      </c>
      <c r="P2090" s="1951">
        <f>IFERROR(VLOOKUP(F2090,[1]Trainingsarten!$A$9:$N$84,12,FALSE),"")</f>
        <v>209</v>
      </c>
      <c r="Q2090" s="1952" t="s">
        <v>14</v>
      </c>
      <c r="R2090" s="1953">
        <f>IFERROR(VLOOKUP(F2090,[1]Trainingsarten!$A$9:$N$84,14,FALSE),"")</f>
        <v>228.8</v>
      </c>
      <c r="S2090" s="1877">
        <f>IFERROR(L2090/J2090,"")</f>
        <v>1.518796992481203</v>
      </c>
      <c r="T2090" s="1876">
        <f>T2089+(K2090-T2089)/7</f>
        <v>48.890308835040564</v>
      </c>
      <c r="U2090" s="1876">
        <f>U2089+(K2090-U2089)/42</f>
        <v>36.831823510121481</v>
      </c>
      <c r="V2090" s="1876">
        <f t="shared" si="265"/>
        <v>-7.4995898825448322</v>
      </c>
      <c r="W2090" s="1954">
        <f t="shared" si="264"/>
        <v>1.3273931121440505</v>
      </c>
    </row>
    <row r="2091" spans="1:23" ht="16" thickBot="1" x14ac:dyDescent="0.25">
      <c r="A2091" s="2050" t="s">
        <v>11</v>
      </c>
      <c r="B2091" s="2051">
        <f>IFERROR(SUM(M2085:M2091),"")</f>
        <v>100</v>
      </c>
      <c r="C2091" s="2034">
        <v>45179</v>
      </c>
      <c r="D2091" s="1640"/>
      <c r="E2091" s="2171"/>
      <c r="F2091" s="2073"/>
      <c r="G2091" s="2035"/>
      <c r="H2091" s="2036" t="str">
        <f>IFERROR(VLOOKUP(F2091,[1]Trainingsarten!$A$9:$K$84,10,FALSE),"")</f>
        <v/>
      </c>
      <c r="I2091" s="2037" t="str">
        <f t="shared" si="266"/>
        <v/>
      </c>
      <c r="J2091" s="969"/>
      <c r="K2091" s="2038" t="str">
        <f>IFERROR(VLOOKUP(F2091,[1]Trainingsarten!$A$9:$K$84,11,FALSE),"0")</f>
        <v>0</v>
      </c>
      <c r="L2091" s="973"/>
      <c r="M2091" s="969"/>
      <c r="N2091" s="2039" t="str">
        <f>IFERROR((L2091/67)/(1/(I2091*24)/3.6),"")</f>
        <v/>
      </c>
      <c r="O2091" s="2407"/>
      <c r="P2091" s="2040" t="str">
        <f>IFERROR(VLOOKUP(F2091,[1]Trainingsarten!$A$9:$N$84,12,FALSE),"")</f>
        <v/>
      </c>
      <c r="Q2091" s="2041" t="s">
        <v>14</v>
      </c>
      <c r="R2091" s="2042" t="str">
        <f>IFERROR(VLOOKUP(F2091,[1]Trainingsarten!$A$9:$N$84,14,FALSE),"")</f>
        <v/>
      </c>
      <c r="S2091" s="4" t="str">
        <f>IFERROR(L2091/J2091,"")</f>
        <v/>
      </c>
      <c r="T2091" s="1640">
        <f>T2090+(K2091-T2090)/7</f>
        <v>41.905979001463344</v>
      </c>
      <c r="U2091" s="1640">
        <f>U2090+(K2091-U2090)/42</f>
        <v>35.954875331309061</v>
      </c>
      <c r="V2091" s="1640">
        <f t="shared" si="265"/>
        <v>-12.058485324919083</v>
      </c>
      <c r="W2091" s="1934">
        <f t="shared" si="264"/>
        <v>1.1655159033459959</v>
      </c>
    </row>
    <row r="2092" spans="1:23" ht="16" thickBot="1" x14ac:dyDescent="0.25">
      <c r="A2092" s="2472">
        <f>WEEKNUM(C2092,1)</f>
        <v>37</v>
      </c>
      <c r="B2092" s="2473"/>
      <c r="C2092" s="1935">
        <v>45180</v>
      </c>
      <c r="D2092" s="1744">
        <v>139</v>
      </c>
      <c r="E2092" s="2176" t="s">
        <v>281</v>
      </c>
      <c r="F2092" s="2070" t="s">
        <v>276</v>
      </c>
      <c r="G2092" s="1937">
        <v>4.2500000000000003E-2</v>
      </c>
      <c r="H2092" s="1938">
        <v>10.15</v>
      </c>
      <c r="I2092" s="1939">
        <f t="shared" si="266"/>
        <v>4.1871921182266014E-3</v>
      </c>
      <c r="J2092" s="1940">
        <v>129</v>
      </c>
      <c r="K2092" s="1941">
        <v>60</v>
      </c>
      <c r="L2092" s="1942">
        <v>198</v>
      </c>
      <c r="M2092" s="1940">
        <v>31</v>
      </c>
      <c r="N2092" s="1753">
        <f>IFERROR((L2092/67)/(1/(I2092*24)/3.6),"")</f>
        <v>1.0691213881332258</v>
      </c>
      <c r="O2092" s="2401" t="s">
        <v>337</v>
      </c>
      <c r="P2092" s="1754">
        <f>IFERROR(VLOOKUP(F2092,[1]Trainingsarten!$A$9:$N$84,12,FALSE),"")</f>
        <v>209</v>
      </c>
      <c r="Q2092" s="1755" t="s">
        <v>14</v>
      </c>
      <c r="R2092" s="1943">
        <f>IFERROR(VLOOKUP(F2092,[1]Trainingsarten!$A$9:$N$84,14,FALSE),"")</f>
        <v>228.8</v>
      </c>
      <c r="S2092" s="1756">
        <f>IFERROR(L2092/J2092,"")</f>
        <v>1.5348837209302326</v>
      </c>
      <c r="T2092" s="1744">
        <f>T2091+(K2092-T2091)/7</f>
        <v>44.49083914411144</v>
      </c>
      <c r="U2092" s="1744">
        <f>U2091+(K2092-U2091)/42</f>
        <v>36.527378299611229</v>
      </c>
      <c r="V2092" s="1744">
        <f t="shared" si="265"/>
        <v>-5.9511036701542821</v>
      </c>
      <c r="W2092" s="1927">
        <f t="shared" si="264"/>
        <v>1.2180134796201612</v>
      </c>
    </row>
    <row r="2093" spans="1:23" ht="15" x14ac:dyDescent="0.2">
      <c r="A2093" s="2043" t="s">
        <v>19</v>
      </c>
      <c r="B2093" s="2044">
        <f>SUM(H2092:H2098)</f>
        <v>36.81</v>
      </c>
      <c r="C2093" s="1944">
        <v>45181</v>
      </c>
      <c r="D2093" s="1876"/>
      <c r="E2093" s="2189"/>
      <c r="F2093" s="2071"/>
      <c r="G2093" s="1945"/>
      <c r="H2093" s="1946" t="str">
        <f>IFERROR(VLOOKUP(F2093,[1]Trainingsarten!$A$9:$K$84,10,FALSE),"")</f>
        <v/>
      </c>
      <c r="I2093" s="1947" t="str">
        <f t="shared" si="266"/>
        <v/>
      </c>
      <c r="J2093" s="1948"/>
      <c r="K2093" s="1949" t="str">
        <f>IFERROR(VLOOKUP(F2093,[1]Trainingsarten!$A$9:$K$84,11,FALSE),"0")</f>
        <v>0</v>
      </c>
      <c r="L2093" s="1950"/>
      <c r="M2093" s="1948"/>
      <c r="N2093" s="1816" t="str">
        <f>IFERROR((L2093/67)/(1/(I2093*24)/3.6),"")</f>
        <v/>
      </c>
      <c r="O2093" s="2402"/>
      <c r="P2093" s="1951" t="str">
        <f>IFERROR(VLOOKUP(F2093,[1]Trainingsarten!$A$9:$N$84,12,FALSE),"")</f>
        <v/>
      </c>
      <c r="Q2093" s="1952" t="s">
        <v>14</v>
      </c>
      <c r="R2093" s="1953" t="str">
        <f>IFERROR(VLOOKUP(F2093,[1]Trainingsarten!$A$9:$N$84,14,FALSE),"")</f>
        <v/>
      </c>
      <c r="S2093" s="1877" t="str">
        <f>IFERROR(L2093/J2093,"")</f>
        <v/>
      </c>
      <c r="T2093" s="1876">
        <f>T2092+(K2093-T2092)/7</f>
        <v>38.135004980666949</v>
      </c>
      <c r="U2093" s="1876">
        <f>U2092+(K2093-U2092)/42</f>
        <v>35.657678816287152</v>
      </c>
      <c r="V2093" s="1876">
        <f t="shared" si="265"/>
        <v>-7.9634608445002115</v>
      </c>
      <c r="W2093" s="1954">
        <f t="shared" si="264"/>
        <v>1.0694752503981904</v>
      </c>
    </row>
    <row r="2094" spans="1:23" ht="15" x14ac:dyDescent="0.2">
      <c r="A2094" s="2046" t="s">
        <v>9</v>
      </c>
      <c r="B2094" s="2047">
        <f>SUM(K2092:K2098)</f>
        <v>220</v>
      </c>
      <c r="C2094" s="1944">
        <v>45182</v>
      </c>
      <c r="D2094" s="1876">
        <v>140</v>
      </c>
      <c r="E2094" s="2189" t="s">
        <v>281</v>
      </c>
      <c r="F2094" s="2072" t="s">
        <v>276</v>
      </c>
      <c r="G2094" s="1945">
        <v>3.7893518518518521E-2</v>
      </c>
      <c r="H2094" s="1946">
        <v>9.3000000000000007</v>
      </c>
      <c r="I2094" s="1947">
        <f t="shared" si="266"/>
        <v>4.0745718837116689E-3</v>
      </c>
      <c r="J2094" s="1948">
        <v>133</v>
      </c>
      <c r="K2094" s="1949">
        <v>57</v>
      </c>
      <c r="L2094" s="1950">
        <v>205</v>
      </c>
      <c r="M2094" s="1948">
        <v>20</v>
      </c>
      <c r="N2094" s="1816">
        <f>IFERROR((L2094/67)/(1/(I2094*24)/3.6),"")</f>
        <v>1.0771465254373298</v>
      </c>
      <c r="O2094" s="2402" t="s">
        <v>337</v>
      </c>
      <c r="P2094" s="1951">
        <f>IFERROR(VLOOKUP(F2094,[1]Trainingsarten!$A$9:$N$84,12,FALSE),"")</f>
        <v>209</v>
      </c>
      <c r="Q2094" s="1952" t="s">
        <v>14</v>
      </c>
      <c r="R2094" s="1953">
        <f>IFERROR(VLOOKUP(F2094,[1]Trainingsarten!$A$9:$N$84,14,FALSE),"")</f>
        <v>228.8</v>
      </c>
      <c r="S2094" s="1877">
        <f>IFERROR(L2094/J2094,"")</f>
        <v>1.5413533834586466</v>
      </c>
      <c r="T2094" s="1876">
        <f>T2093+(K2094-T2093)/7</f>
        <v>40.830004269143096</v>
      </c>
      <c r="U2094" s="1876">
        <f>U2093+(K2094-U2093)/42</f>
        <v>36.165829320661267</v>
      </c>
      <c r="V2094" s="1876">
        <f t="shared" si="265"/>
        <v>-2.4773261643797966</v>
      </c>
      <c r="W2094" s="1954">
        <f t="shared" si="264"/>
        <v>1.128966348514431</v>
      </c>
    </row>
    <row r="2095" spans="1:23" ht="15" x14ac:dyDescent="0.2">
      <c r="A2095" s="2046" t="s">
        <v>20</v>
      </c>
      <c r="B2095" s="2048">
        <f>AVERAGE(W2092:W2098)</f>
        <v>1.0119591508315737</v>
      </c>
      <c r="C2095" s="2074">
        <v>45183</v>
      </c>
      <c r="D2095" s="1876"/>
      <c r="E2095" s="2189"/>
      <c r="F2095" s="2071"/>
      <c r="G2095" s="1945"/>
      <c r="H2095" s="1946" t="str">
        <f>IFERROR(VLOOKUP(F2095,[1]Trainingsarten!$A$9:$K$84,10,FALSE),"")</f>
        <v/>
      </c>
      <c r="I2095" s="1947" t="str">
        <f t="shared" si="266"/>
        <v/>
      </c>
      <c r="J2095" s="1948"/>
      <c r="K2095" s="1949" t="str">
        <f>IFERROR(VLOOKUP(F2095,[1]Trainingsarten!$A$9:$K$84,11,FALSE),"0")</f>
        <v>0</v>
      </c>
      <c r="L2095" s="1950"/>
      <c r="M2095" s="1948"/>
      <c r="N2095" s="1816" t="str">
        <f>IFERROR((L2095/67)/(1/(I2095*24)/3.6),"")</f>
        <v/>
      </c>
      <c r="O2095" s="2402"/>
      <c r="P2095" s="1951" t="str">
        <f>IFERROR(VLOOKUP(F2095,[1]Trainingsarten!$A$9:$N$84,12,FALSE),"")</f>
        <v/>
      </c>
      <c r="Q2095" s="1952" t="s">
        <v>14</v>
      </c>
      <c r="R2095" s="1953" t="str">
        <f>IFERROR(VLOOKUP(F2095,[1]Trainingsarten!$A$9:$N$84,14,FALSE),"")</f>
        <v/>
      </c>
      <c r="S2095" s="1877" t="str">
        <f>IFERROR(L2095/J2095,"")</f>
        <v/>
      </c>
      <c r="T2095" s="1876">
        <f>T2094+(K2095-T2094)/7</f>
        <v>34.997146516408371</v>
      </c>
      <c r="U2095" s="1876">
        <f>U2094+(K2095-U2094)/42</f>
        <v>35.30473814635981</v>
      </c>
      <c r="V2095" s="1876">
        <f t="shared" si="265"/>
        <v>-4.6641749484818291</v>
      </c>
      <c r="W2095" s="1954">
        <f t="shared" si="264"/>
        <v>0.99128752552486632</v>
      </c>
    </row>
    <row r="2096" spans="1:23" ht="15" x14ac:dyDescent="0.2">
      <c r="A2096" s="2046" t="s">
        <v>329</v>
      </c>
      <c r="B2096" s="2049">
        <f>IFERROR(AVERAGE(N2092:N2098),"")</f>
        <v>1.0712360248389918</v>
      </c>
      <c r="C2096" s="2074">
        <v>45184</v>
      </c>
      <c r="D2096" s="1876"/>
      <c r="E2096" s="2189"/>
      <c r="F2096" s="2071"/>
      <c r="G2096" s="1945"/>
      <c r="H2096" s="1946" t="str">
        <f>IFERROR(VLOOKUP(F2096,[1]Trainingsarten!$A$9:$K$84,10,FALSE),"")</f>
        <v/>
      </c>
      <c r="I2096" s="1947" t="str">
        <f t="shared" si="266"/>
        <v/>
      </c>
      <c r="J2096" s="1948"/>
      <c r="K2096" s="1949" t="str">
        <f>IFERROR(VLOOKUP(F2096,[1]Trainingsarten!$A$9:$K$84,11,FALSE),"0")</f>
        <v>0</v>
      </c>
      <c r="L2096" s="1950"/>
      <c r="M2096" s="1948"/>
      <c r="N2096" s="1816" t="str">
        <f>IFERROR((L2096/67)/(1/(I2096*24)/3.6),"")</f>
        <v/>
      </c>
      <c r="O2096" s="2402"/>
      <c r="P2096" s="1951" t="str">
        <f>IFERROR(VLOOKUP(F2096,[1]Trainingsarten!$A$9:$N$84,12,FALSE),"")</f>
        <v/>
      </c>
      <c r="Q2096" s="1952" t="s">
        <v>14</v>
      </c>
      <c r="R2096" s="1953" t="str">
        <f>IFERROR(VLOOKUP(F2096,[1]Trainingsarten!$A$9:$N$84,14,FALSE),"")</f>
        <v/>
      </c>
      <c r="S2096" s="1877" t="str">
        <f>IFERROR(L2096/J2096,"")</f>
        <v/>
      </c>
      <c r="T2096" s="1876">
        <f>T2095+(K2096-T2095)/7</f>
        <v>29.99755415692146</v>
      </c>
      <c r="U2096" s="1876">
        <f>U2095+(K2096-U2095)/42</f>
        <v>34.464149142875051</v>
      </c>
      <c r="V2096" s="1876">
        <f t="shared" si="265"/>
        <v>0.30759162995143896</v>
      </c>
      <c r="W2096" s="1954">
        <f t="shared" si="264"/>
        <v>0.87039880289988258</v>
      </c>
    </row>
    <row r="2097" spans="1:23" ht="15" x14ac:dyDescent="0.2">
      <c r="A2097" s="2046" t="s">
        <v>330</v>
      </c>
      <c r="B2097" s="2048">
        <f>IFERROR(AVERAGE(S2092:S2098),"")</f>
        <v>1.5167703928209846</v>
      </c>
      <c r="C2097" s="2074">
        <v>45185</v>
      </c>
      <c r="D2097" s="1876"/>
      <c r="E2097" s="2189"/>
      <c r="F2097" s="2072"/>
      <c r="G2097" s="1945"/>
      <c r="H2097" s="1946" t="str">
        <f>IFERROR(VLOOKUP(F2097,[1]Trainingsarten!$A$9:$K$84,10,FALSE),"")</f>
        <v/>
      </c>
      <c r="I2097" s="1947" t="str">
        <f t="shared" si="266"/>
        <v/>
      </c>
      <c r="J2097" s="1948"/>
      <c r="K2097" s="1949" t="str">
        <f>IFERROR(VLOOKUP(F2097,[1]Trainingsarten!$A$9:$K$84,11,FALSE),"0")</f>
        <v>0</v>
      </c>
      <c r="L2097" s="1950"/>
      <c r="M2097" s="1948"/>
      <c r="N2097" s="1816" t="str">
        <f>IFERROR((L2097/67)/(1/(I2097*24)/3.6),"")</f>
        <v/>
      </c>
      <c r="O2097" s="2402"/>
      <c r="P2097" s="1951" t="str">
        <f>IFERROR(VLOOKUP(F2097,[1]Trainingsarten!$A$9:$N$84,12,FALSE),"")</f>
        <v/>
      </c>
      <c r="Q2097" s="1952" t="s">
        <v>14</v>
      </c>
      <c r="R2097" s="1953" t="str">
        <f>IFERROR(VLOOKUP(F2097,[1]Trainingsarten!$A$9:$N$84,14,FALSE),"")</f>
        <v/>
      </c>
      <c r="S2097" s="1877" t="str">
        <f>IFERROR(L2097/J2097,"")</f>
        <v/>
      </c>
      <c r="T2097" s="1876">
        <f>T2096+(K2097-T2096)/7</f>
        <v>25.712189277361251</v>
      </c>
      <c r="U2097" s="1876">
        <f>U2096+(K2097-U2096)/42</f>
        <v>33.643574163282786</v>
      </c>
      <c r="V2097" s="1876">
        <f t="shared" si="265"/>
        <v>4.4665949859535914</v>
      </c>
      <c r="W2097" s="1954">
        <f t="shared" ref="W2097:W2160" si="267">T2097/U2097</f>
        <v>0.76425260742428724</v>
      </c>
    </row>
    <row r="2098" spans="1:23" ht="16" thickBot="1" x14ac:dyDescent="0.25">
      <c r="A2098" s="2050" t="s">
        <v>11</v>
      </c>
      <c r="B2098" s="2051">
        <f>IFERROR(SUM(M2092:M2098),"")</f>
        <v>95</v>
      </c>
      <c r="C2098" s="2034">
        <v>45186</v>
      </c>
      <c r="D2098" s="1640">
        <v>141</v>
      </c>
      <c r="E2098" s="2171" t="s">
        <v>281</v>
      </c>
      <c r="F2098" s="2071" t="s">
        <v>285</v>
      </c>
      <c r="G2098" s="2075">
        <v>7.2210648148148149E-2</v>
      </c>
      <c r="H2098" s="2036">
        <v>17.36</v>
      </c>
      <c r="I2098" s="1947">
        <f>IFERROR(G2098/H2098,"")</f>
        <v>4.159599547704387E-3</v>
      </c>
      <c r="J2098" s="969">
        <v>135</v>
      </c>
      <c r="K2098" s="2038">
        <v>103</v>
      </c>
      <c r="L2098" s="973">
        <v>199</v>
      </c>
      <c r="M2098" s="969">
        <v>44</v>
      </c>
      <c r="N2098" s="2039">
        <f>IFERROR((L2098/67)/(1/(I2098*24)/3.6),"")</f>
        <v>1.0674401609464201</v>
      </c>
      <c r="O2098" s="2407" t="s">
        <v>322</v>
      </c>
      <c r="P2098" s="2040">
        <f>IFERROR(VLOOKUP(F2098,[1]Trainingsarten!$A$9:$N$84,12,FALSE),"")</f>
        <v>209</v>
      </c>
      <c r="Q2098" s="2041" t="s">
        <v>14</v>
      </c>
      <c r="R2098" s="2042">
        <f>IFERROR(VLOOKUP(F2098,[1]Trainingsarten!$A$9:$N$84,14,FALSE),"")</f>
        <v>228.8</v>
      </c>
      <c r="S2098" s="4">
        <f>IFERROR(L2098/J2098,"")</f>
        <v>1.4740740740740741</v>
      </c>
      <c r="T2098" s="1640">
        <f>T2097+(K2098-T2097)/7</f>
        <v>36.753305094881071</v>
      </c>
      <c r="U2098" s="1640">
        <f>U2097+(K2098-U2097)/42</f>
        <v>35.294917635585577</v>
      </c>
      <c r="V2098" s="1640">
        <f t="shared" si="265"/>
        <v>7.9313848859215348</v>
      </c>
      <c r="W2098" s="1934">
        <f t="shared" si="267"/>
        <v>1.0413200414391985</v>
      </c>
    </row>
    <row r="2099" spans="1:23" ht="16" thickBot="1" x14ac:dyDescent="0.25">
      <c r="A2099" s="2472">
        <f>WEEKNUM(C2099,1)</f>
        <v>38</v>
      </c>
      <c r="B2099" s="2473"/>
      <c r="C2099" s="1935">
        <v>45187</v>
      </c>
      <c r="D2099" s="1744">
        <v>142</v>
      </c>
      <c r="E2099" s="2176" t="s">
        <v>33</v>
      </c>
      <c r="F2099" s="2071" t="s">
        <v>316</v>
      </c>
      <c r="G2099" s="1937">
        <v>3.6944444444444446E-2</v>
      </c>
      <c r="H2099" s="1938">
        <v>8.7100000000000009</v>
      </c>
      <c r="I2099" s="1939">
        <f t="shared" si="266"/>
        <v>4.241612450567674E-3</v>
      </c>
      <c r="J2099" s="1940">
        <v>124</v>
      </c>
      <c r="K2099" s="1941">
        <v>49</v>
      </c>
      <c r="L2099" s="1942">
        <v>193</v>
      </c>
      <c r="M2099" s="1940">
        <v>18</v>
      </c>
      <c r="N2099" s="1753">
        <f>IFERROR((L2099/67)/(1/(I2099*24)/3.6),"")</f>
        <v>1.0556677005329267</v>
      </c>
      <c r="O2099" s="2401" t="s">
        <v>333</v>
      </c>
      <c r="P2099" s="1754">
        <f>IFERROR(VLOOKUP(F2099,[1]Trainingsarten!$A$9:$N$84,12,FALSE),"")</f>
        <v>209</v>
      </c>
      <c r="Q2099" s="1755" t="s">
        <v>14</v>
      </c>
      <c r="R2099" s="1943">
        <f>IFERROR(VLOOKUP(F2099,[1]Trainingsarten!$A$9:$N$84,14,FALSE),"")</f>
        <v>228.8</v>
      </c>
      <c r="S2099" s="1756">
        <f>IFERROR(L2099/J2099,"")</f>
        <v>1.5564516129032258</v>
      </c>
      <c r="T2099" s="1744">
        <f>T2098+(K2099-T2098)/7</f>
        <v>38.502832938469489</v>
      </c>
      <c r="U2099" s="1744">
        <f>U2098+(K2099-U2098)/42</f>
        <v>35.62122912045259</v>
      </c>
      <c r="V2099" s="1744">
        <f t="shared" si="265"/>
        <v>-1.4583874592954942</v>
      </c>
      <c r="W2099" s="1927">
        <f t="shared" si="267"/>
        <v>1.0808956874641469</v>
      </c>
    </row>
    <row r="2100" spans="1:23" ht="16" thickBot="1" x14ac:dyDescent="0.25">
      <c r="A2100" s="2043" t="s">
        <v>19</v>
      </c>
      <c r="B2100" s="2044">
        <f>SUM(H2099:H2105)</f>
        <v>44.087000000000003</v>
      </c>
      <c r="C2100" s="1944">
        <v>45188</v>
      </c>
      <c r="D2100" s="1876"/>
      <c r="E2100" s="2189"/>
      <c r="F2100" s="2071"/>
      <c r="G2100" s="1945"/>
      <c r="H2100" s="1946" t="str">
        <f>IFERROR(VLOOKUP(F2100,[1]Trainingsarten!$A$9:$K$84,10,FALSE),"")</f>
        <v/>
      </c>
      <c r="I2100" s="1947" t="str">
        <f t="shared" si="266"/>
        <v/>
      </c>
      <c r="J2100" s="1948"/>
      <c r="K2100" s="1949" t="str">
        <f>IFERROR(VLOOKUP(F2100,[1]Trainingsarten!$A$9:$K$84,11,FALSE),"0")</f>
        <v>0</v>
      </c>
      <c r="L2100" s="1950"/>
      <c r="M2100" s="1948"/>
      <c r="N2100" s="1816" t="str">
        <f>IFERROR((L2100/67)/(1/(I2100*24)/3.6),"")</f>
        <v/>
      </c>
      <c r="O2100" s="2402"/>
      <c r="P2100" s="1951" t="str">
        <f>IFERROR(VLOOKUP(F2100,[1]Trainingsarten!$A$9:$N$84,12,FALSE),"")</f>
        <v/>
      </c>
      <c r="Q2100" s="1952" t="s">
        <v>14</v>
      </c>
      <c r="R2100" s="1953" t="str">
        <f>IFERROR(VLOOKUP(F2100,[1]Trainingsarten!$A$9:$N$84,14,FALSE),"")</f>
        <v/>
      </c>
      <c r="S2100" s="1877" t="str">
        <f>IFERROR(L2100/J2100,"")</f>
        <v/>
      </c>
      <c r="T2100" s="1876">
        <f>T2099+(K2100-T2099)/7</f>
        <v>33.002428232973848</v>
      </c>
      <c r="U2100" s="1876">
        <f>U2099+(K2100-U2099)/42</f>
        <v>34.773104617584671</v>
      </c>
      <c r="V2100" s="1876">
        <f t="shared" si="265"/>
        <v>-2.8816038180168988</v>
      </c>
      <c r="W2100" s="1954">
        <f t="shared" si="267"/>
        <v>0.94907914021242168</v>
      </c>
    </row>
    <row r="2101" spans="1:23" ht="15" x14ac:dyDescent="0.2">
      <c r="A2101" s="2046" t="s">
        <v>9</v>
      </c>
      <c r="B2101" s="2047">
        <f>SUM(K2099:K2105)</f>
        <v>299</v>
      </c>
      <c r="C2101" s="1944">
        <v>45189</v>
      </c>
      <c r="D2101" s="1876">
        <v>143</v>
      </c>
      <c r="E2101" s="2189" t="s">
        <v>33</v>
      </c>
      <c r="F2101" s="2068" t="s">
        <v>325</v>
      </c>
      <c r="G2101" s="1945">
        <v>4.2847222222222224E-2</v>
      </c>
      <c r="H2101" s="1946">
        <v>11.106999999999999</v>
      </c>
      <c r="I2101" s="1947">
        <f t="shared" si="266"/>
        <v>3.8576773406160283E-3</v>
      </c>
      <c r="J2101" s="1948">
        <v>140</v>
      </c>
      <c r="K2101" s="1949">
        <v>82</v>
      </c>
      <c r="L2101" s="1950">
        <v>212</v>
      </c>
      <c r="M2101" s="1948">
        <v>20</v>
      </c>
      <c r="N2101" s="1816">
        <f>IFERROR((L2101/67)/(1/(I2101*24)/3.6),"")</f>
        <v>1.0546314076506815</v>
      </c>
      <c r="O2101" s="2402" t="s">
        <v>304</v>
      </c>
      <c r="P2101" s="1951">
        <f>IFERROR(VLOOKUP(F2101,[1]Trainingsarten!$A$9:$N$84,12,FALSE),"")</f>
        <v>274</v>
      </c>
      <c r="Q2101" s="1952" t="s">
        <v>14</v>
      </c>
      <c r="R2101" s="1953">
        <f>IFERROR(VLOOKUP(F2101,[1]Trainingsarten!$A$9:$N$84,14,FALSE),"")</f>
        <v>299</v>
      </c>
      <c r="S2101" s="1877">
        <f>IFERROR(L2101/J2101,"")</f>
        <v>1.5142857142857142</v>
      </c>
      <c r="T2101" s="1876">
        <f>T2100+(K2101-T2100)/7</f>
        <v>40.002081342549012</v>
      </c>
      <c r="U2101" s="1876">
        <f>U2100+(K2101-U2100)/42</f>
        <v>35.897554507642177</v>
      </c>
      <c r="V2101" s="1876">
        <f t="shared" si="265"/>
        <v>1.7706763846108231</v>
      </c>
      <c r="W2101" s="1954">
        <f t="shared" si="267"/>
        <v>1.1143400126053999</v>
      </c>
    </row>
    <row r="2102" spans="1:23" ht="15" x14ac:dyDescent="0.2">
      <c r="A2102" s="2046" t="s">
        <v>20</v>
      </c>
      <c r="B2102" s="2048">
        <f>AVERAGE(W2099:W2105)</f>
        <v>1.053937533765555</v>
      </c>
      <c r="C2102" s="1944">
        <v>45190</v>
      </c>
      <c r="D2102" s="1876">
        <v>144</v>
      </c>
      <c r="E2102" s="2189" t="s">
        <v>33</v>
      </c>
      <c r="F2102" s="2069" t="s">
        <v>316</v>
      </c>
      <c r="G2102" s="1945">
        <v>3.2986111111111112E-2</v>
      </c>
      <c r="H2102" s="1946">
        <v>8.4600000000000009</v>
      </c>
      <c r="I2102" s="1947">
        <f t="shared" si="266"/>
        <v>3.8990675072235353E-3</v>
      </c>
      <c r="J2102" s="1948">
        <v>127</v>
      </c>
      <c r="K2102" s="1949">
        <v>54</v>
      </c>
      <c r="L2102" s="1950">
        <v>212</v>
      </c>
      <c r="M2102" s="1948">
        <v>22</v>
      </c>
      <c r="N2102" s="1816">
        <f>IFERROR((L2102/67)/(1/(I2102*24)/3.6),"")</f>
        <v>1.0659468614374932</v>
      </c>
      <c r="O2102" s="2402" t="s">
        <v>337</v>
      </c>
      <c r="P2102" s="1951">
        <f>IFERROR(VLOOKUP(F2102,[1]Trainingsarten!$A$9:$N$84,12,FALSE),"")</f>
        <v>209</v>
      </c>
      <c r="Q2102" s="1952" t="s">
        <v>14</v>
      </c>
      <c r="R2102" s="1953">
        <f>IFERROR(VLOOKUP(F2102,[1]Trainingsarten!$A$9:$N$84,14,FALSE),"")</f>
        <v>228.8</v>
      </c>
      <c r="S2102" s="1877">
        <f>IFERROR(L2102/J2102,"")</f>
        <v>1.6692913385826771</v>
      </c>
      <c r="T2102" s="1876">
        <f>T2101+(K2102-T2101)/7</f>
        <v>42.001784007899154</v>
      </c>
      <c r="U2102" s="1876">
        <f>U2101+(K2102-U2101)/42</f>
        <v>36.32856511460308</v>
      </c>
      <c r="V2102" s="1876">
        <f t="shared" si="265"/>
        <v>-4.1045268349068351</v>
      </c>
      <c r="W2102" s="1954">
        <f t="shared" si="267"/>
        <v>1.1561641335241066</v>
      </c>
    </row>
    <row r="2103" spans="1:23" ht="15" x14ac:dyDescent="0.2">
      <c r="A2103" s="2046" t="s">
        <v>329</v>
      </c>
      <c r="B2103" s="2049">
        <f>IFERROR(AVERAGE(N2099:N2105),"")</f>
        <v>1.0587486565403672</v>
      </c>
      <c r="C2103" s="1944">
        <v>45191</v>
      </c>
      <c r="D2103" s="1876"/>
      <c r="E2103" s="2189"/>
      <c r="F2103" s="2069"/>
      <c r="G2103" s="1945"/>
      <c r="H2103" s="1946" t="str">
        <f>IFERROR(VLOOKUP(F2103,[1]Trainingsarten!$A$9:$K$84,10,FALSE),"")</f>
        <v/>
      </c>
      <c r="I2103" s="1947" t="str">
        <f t="shared" si="266"/>
        <v/>
      </c>
      <c r="J2103" s="1948"/>
      <c r="K2103" s="1949" t="str">
        <f>IFERROR(VLOOKUP(F2103,[1]Trainingsarten!$A$9:$K$84,11,FALSE),"0")</f>
        <v>0</v>
      </c>
      <c r="L2103" s="1950"/>
      <c r="M2103" s="1948"/>
      <c r="N2103" s="1816" t="str">
        <f>IFERROR((L2103/67)/(1/(I2103*24)/3.6),"")</f>
        <v/>
      </c>
      <c r="O2103" s="2402"/>
      <c r="P2103" s="1951" t="str">
        <f>IFERROR(VLOOKUP(F2103,[1]Trainingsarten!$A$9:$N$84,12,FALSE),"")</f>
        <v/>
      </c>
      <c r="Q2103" s="1952" t="s">
        <v>14</v>
      </c>
      <c r="R2103" s="1953" t="str">
        <f>IFERROR(VLOOKUP(F2103,[1]Trainingsarten!$A$9:$N$84,14,FALSE),"")</f>
        <v/>
      </c>
      <c r="S2103" s="1877" t="str">
        <f>IFERROR(L2103/J2103,"")</f>
        <v/>
      </c>
      <c r="T2103" s="1876">
        <f>T2102+(K2103-T2102)/7</f>
        <v>36.001529149627849</v>
      </c>
      <c r="U2103" s="1876">
        <f>U2102+(K2103-U2102)/42</f>
        <v>35.463599278541103</v>
      </c>
      <c r="V2103" s="1876">
        <f t="shared" si="265"/>
        <v>-5.6732188932960739</v>
      </c>
      <c r="W2103" s="1954">
        <f t="shared" si="267"/>
        <v>1.0151685074845813</v>
      </c>
    </row>
    <row r="2104" spans="1:23" ht="15" x14ac:dyDescent="0.2">
      <c r="A2104" s="2046" t="s">
        <v>330</v>
      </c>
      <c r="B2104" s="2048">
        <f>IFERROR(AVERAGE(S2099:S2105),"")</f>
        <v>1.5800095552572058</v>
      </c>
      <c r="C2104" s="1944">
        <v>45192</v>
      </c>
      <c r="D2104" s="1876"/>
      <c r="E2104" s="2189"/>
      <c r="F2104" s="2069"/>
      <c r="G2104" s="1945"/>
      <c r="H2104" s="1946" t="str">
        <f>IFERROR(VLOOKUP(F2104,[1]Trainingsarten!$A$9:$K$84,10,FALSE),"")</f>
        <v/>
      </c>
      <c r="I2104" s="1947" t="str">
        <f t="shared" si="266"/>
        <v/>
      </c>
      <c r="J2104" s="1948"/>
      <c r="K2104" s="1949" t="str">
        <f>IFERROR(VLOOKUP(F2104,[1]Trainingsarten!$A$9:$K$84,11,FALSE),"0")</f>
        <v>0</v>
      </c>
      <c r="L2104" s="1950"/>
      <c r="M2104" s="1948"/>
      <c r="N2104" s="1816" t="str">
        <f>IFERROR((L2104/67)/(1/(I2104*24)/3.6),"")</f>
        <v/>
      </c>
      <c r="O2104" s="2402"/>
      <c r="P2104" s="1951" t="str">
        <f>IFERROR(VLOOKUP(F2104,[1]Trainingsarten!$A$9:$N$84,12,FALSE),"")</f>
        <v/>
      </c>
      <c r="Q2104" s="1952" t="s">
        <v>14</v>
      </c>
      <c r="R2104" s="1953" t="str">
        <f>IFERROR(VLOOKUP(F2104,[1]Trainingsarten!$A$9:$N$84,14,FALSE),"")</f>
        <v/>
      </c>
      <c r="S2104" s="1877" t="str">
        <f>IFERROR(L2104/J2104,"")</f>
        <v/>
      </c>
      <c r="T2104" s="1876">
        <f>T2103+(K2104-T2103)/7</f>
        <v>30.858453556823871</v>
      </c>
      <c r="U2104" s="1876">
        <f>U2103+(K2104-U2103)/42</f>
        <v>34.619227867147266</v>
      </c>
      <c r="V2104" s="1876">
        <f t="shared" si="265"/>
        <v>-0.53792987108674595</v>
      </c>
      <c r="W2104" s="1954">
        <f t="shared" si="267"/>
        <v>0.89136746998646177</v>
      </c>
    </row>
    <row r="2105" spans="1:23" ht="16" thickBot="1" x14ac:dyDescent="0.25">
      <c r="A2105" s="2050" t="s">
        <v>11</v>
      </c>
      <c r="B2105" s="2051">
        <f>IFERROR(SUM(M2099:M2105),"")</f>
        <v>723</v>
      </c>
      <c r="C2105" s="2034">
        <v>45193</v>
      </c>
      <c r="D2105" s="1640">
        <v>145</v>
      </c>
      <c r="E2105" s="2171" t="s">
        <v>33</v>
      </c>
      <c r="F2105" s="2069" t="s">
        <v>292</v>
      </c>
      <c r="G2105" s="2035">
        <v>9.043981481481482E-2</v>
      </c>
      <c r="H2105" s="2036">
        <v>15.81</v>
      </c>
      <c r="I2105" s="2037">
        <f t="shared" si="266"/>
        <v>5.7204183943589384E-3</v>
      </c>
      <c r="J2105" s="969">
        <v>137</v>
      </c>
      <c r="K2105" s="2038">
        <v>114</v>
      </c>
      <c r="L2105" s="973">
        <v>169</v>
      </c>
      <c r="M2105" s="969">
        <v>663</v>
      </c>
      <c r="N2105" s="2039"/>
      <c r="O2105" s="2407" t="s">
        <v>339</v>
      </c>
      <c r="P2105" s="2040" t="str">
        <f>IFERROR(VLOOKUP(F2105,[1]Trainingsarten!$A$9:$N$84,12,FALSE),"")</f>
        <v/>
      </c>
      <c r="Q2105" s="2041" t="s">
        <v>14</v>
      </c>
      <c r="R2105" s="2042" t="str">
        <f>IFERROR(VLOOKUP(F2105,[1]Trainingsarten!$A$9:$N$84,14,FALSE),"")</f>
        <v/>
      </c>
      <c r="S2105" s="4"/>
      <c r="T2105" s="1640">
        <f>T2104+(K2105-T2104)/7</f>
        <v>42.73581733442046</v>
      </c>
      <c r="U2105" s="1640">
        <f>U2104+(K2105-U2104)/42</f>
        <v>36.509246251262809</v>
      </c>
      <c r="V2105" s="1640">
        <f t="shared" si="265"/>
        <v>3.760774310323395</v>
      </c>
      <c r="W2105" s="1934">
        <f t="shared" si="267"/>
        <v>1.1705477850817663</v>
      </c>
    </row>
    <row r="2106" spans="1:23" ht="16" thickBot="1" x14ac:dyDescent="0.25">
      <c r="A2106" s="2472">
        <f>WEEKNUM(C2106,1)</f>
        <v>39</v>
      </c>
      <c r="B2106" s="2473"/>
      <c r="C2106" s="1935">
        <v>45194</v>
      </c>
      <c r="D2106" s="1744">
        <v>146</v>
      </c>
      <c r="E2106" s="2176" t="s">
        <v>33</v>
      </c>
      <c r="F2106" s="2069" t="s">
        <v>316</v>
      </c>
      <c r="G2106" s="1937">
        <v>2.5266203703703704E-2</v>
      </c>
      <c r="H2106" s="1938">
        <v>5.84</v>
      </c>
      <c r="I2106" s="1939">
        <f t="shared" si="266"/>
        <v>4.3264047437848807E-3</v>
      </c>
      <c r="J2106" s="1940">
        <v>118</v>
      </c>
      <c r="K2106" s="1949">
        <v>32</v>
      </c>
      <c r="L2106" s="1942">
        <v>188</v>
      </c>
      <c r="M2106" s="1940">
        <v>14</v>
      </c>
      <c r="N2106" s="1753">
        <f>IFERROR((L2106/67)/(1/(I2106*24)/3.6),"")</f>
        <v>1.0488754855857698</v>
      </c>
      <c r="O2106" s="2401" t="s">
        <v>333</v>
      </c>
      <c r="P2106" s="1754">
        <f>IFERROR(VLOOKUP(F2106,[1]Trainingsarten!$A$9:$N$84,12,FALSE),"")</f>
        <v>209</v>
      </c>
      <c r="Q2106" s="1755" t="s">
        <v>14</v>
      </c>
      <c r="R2106" s="1943">
        <f>IFERROR(VLOOKUP(F2106,[1]Trainingsarten!$A$9:$N$84,14,FALSE),"")</f>
        <v>228.8</v>
      </c>
      <c r="S2106" s="1756">
        <f>IFERROR(L2106/J2106,"")</f>
        <v>1.5932203389830508</v>
      </c>
      <c r="T2106" s="1744">
        <f>T2105+(K2106-T2105)/7</f>
        <v>41.202129143788966</v>
      </c>
      <c r="U2106" s="1744">
        <f>U2105+(K2106-U2105)/42</f>
        <v>36.401883245280359</v>
      </c>
      <c r="V2106" s="1744">
        <f t="shared" ref="V2106:V2169" si="268">U2105-T2105</f>
        <v>-6.2265710831576513</v>
      </c>
      <c r="W2106" s="1927">
        <f t="shared" si="267"/>
        <v>1.131868064796647</v>
      </c>
    </row>
    <row r="2107" spans="1:23" ht="15" x14ac:dyDescent="0.2">
      <c r="A2107" s="2043" t="s">
        <v>19</v>
      </c>
      <c r="B2107" s="2044">
        <f>SUM(H2106:H2112)</f>
        <v>16.899999999999999</v>
      </c>
      <c r="C2107" s="1944">
        <v>45195</v>
      </c>
      <c r="D2107" s="1876"/>
      <c r="E2107" s="2189"/>
      <c r="F2107" s="2069"/>
      <c r="G2107" s="1945"/>
      <c r="H2107" s="1946" t="str">
        <f>IFERROR(VLOOKUP(F2107,[1]Trainingsarten!$A$9:$K$84,10,FALSE),"")</f>
        <v/>
      </c>
      <c r="I2107" s="1947" t="str">
        <f t="shared" si="266"/>
        <v/>
      </c>
      <c r="J2107" s="1948"/>
      <c r="K2107" s="1949" t="str">
        <f>IFERROR(VLOOKUP(F2107,[1]Trainingsarten!$A$9:$K$84,11,FALSE),"0")</f>
        <v>0</v>
      </c>
      <c r="L2107" s="1950"/>
      <c r="M2107" s="1948"/>
      <c r="N2107" s="1816" t="str">
        <f>IFERROR((L2107/67)/(1/(I2107*24)/3.6),"")</f>
        <v/>
      </c>
      <c r="O2107" s="2402"/>
      <c r="P2107" s="1951" t="str">
        <f>IFERROR(VLOOKUP(F2107,[1]Trainingsarten!$A$9:$N$84,12,FALSE),"")</f>
        <v/>
      </c>
      <c r="Q2107" s="1952" t="s">
        <v>14</v>
      </c>
      <c r="R2107" s="1953" t="str">
        <f>IFERROR(VLOOKUP(F2107,[1]Trainingsarten!$A$9:$N$84,14,FALSE),"")</f>
        <v/>
      </c>
      <c r="S2107" s="1877" t="str">
        <f>IFERROR(L2107/J2107,"")</f>
        <v/>
      </c>
      <c r="T2107" s="1876">
        <f>T2106+(K2107-T2106)/7</f>
        <v>35.316110694676254</v>
      </c>
      <c r="U2107" s="1876">
        <f>U2106+(K2107-U2106)/42</f>
        <v>35.535171739440351</v>
      </c>
      <c r="V2107" s="1876">
        <f t="shared" si="268"/>
        <v>-4.8002458985086065</v>
      </c>
      <c r="W2107" s="1954">
        <f t="shared" si="267"/>
        <v>0.99383537396778754</v>
      </c>
    </row>
    <row r="2108" spans="1:23" ht="15" x14ac:dyDescent="0.2">
      <c r="A2108" s="2046" t="s">
        <v>9</v>
      </c>
      <c r="B2108" s="2047">
        <f>SUM(K2106:K2112)</f>
        <v>94</v>
      </c>
      <c r="C2108" s="1944">
        <v>45196</v>
      </c>
      <c r="D2108" s="1876">
        <v>147</v>
      </c>
      <c r="E2108" s="2189" t="s">
        <v>33</v>
      </c>
      <c r="F2108" s="2069" t="s">
        <v>316</v>
      </c>
      <c r="G2108" s="1945">
        <v>2.8912037037037038E-2</v>
      </c>
      <c r="H2108" s="1946">
        <v>6.84</v>
      </c>
      <c r="I2108" s="1947">
        <f t="shared" si="266"/>
        <v>4.2269059995668186E-3</v>
      </c>
      <c r="J2108" s="1948">
        <v>122</v>
      </c>
      <c r="K2108" s="1949">
        <v>39</v>
      </c>
      <c r="L2108" s="1950">
        <v>194</v>
      </c>
      <c r="M2108" s="1948">
        <v>19</v>
      </c>
      <c r="N2108" s="1816">
        <f>IFERROR((L2108/67)/(1/(I2108*24)/3.6),"")</f>
        <v>1.0574583224229728</v>
      </c>
      <c r="O2108" s="2402" t="s">
        <v>337</v>
      </c>
      <c r="P2108" s="1951">
        <f>IFERROR(VLOOKUP(F2108,[1]Trainingsarten!$A$9:$N$84,12,FALSE),"")</f>
        <v>209</v>
      </c>
      <c r="Q2108" s="1952" t="s">
        <v>14</v>
      </c>
      <c r="R2108" s="1953">
        <f>IFERROR(VLOOKUP(F2108,[1]Trainingsarten!$A$9:$N$84,14,FALSE),"")</f>
        <v>228.8</v>
      </c>
      <c r="S2108" s="1877">
        <f>IFERROR(L2108/J2108,"")</f>
        <v>1.5901639344262295</v>
      </c>
      <c r="T2108" s="1876">
        <f>T2107+(K2108-T2107)/7</f>
        <v>35.842380595436786</v>
      </c>
      <c r="U2108" s="1876">
        <f>U2107+(K2108-U2107)/42</f>
        <v>35.617667650406055</v>
      </c>
      <c r="V2108" s="1876">
        <f t="shared" si="268"/>
        <v>0.21906104476409638</v>
      </c>
      <c r="W2108" s="1954">
        <f t="shared" si="267"/>
        <v>1.0063090303170981</v>
      </c>
    </row>
    <row r="2109" spans="1:23" ht="16" thickBot="1" x14ac:dyDescent="0.25">
      <c r="A2109" s="2046" t="s">
        <v>20</v>
      </c>
      <c r="B2109" s="2048">
        <f>AVERAGE(W2106:W2112)</f>
        <v>0.89864736454329397</v>
      </c>
      <c r="C2109" s="1944">
        <v>45197</v>
      </c>
      <c r="D2109" s="1876"/>
      <c r="E2109" s="2189"/>
      <c r="F2109" s="2069"/>
      <c r="G2109" s="1945"/>
      <c r="H2109" s="1946" t="str">
        <f>IFERROR(VLOOKUP(F2109,[1]Trainingsarten!$A$9:$K$84,10,FALSE),"")</f>
        <v/>
      </c>
      <c r="I2109" s="1947" t="str">
        <f t="shared" si="266"/>
        <v/>
      </c>
      <c r="J2109" s="1948"/>
      <c r="K2109" s="1949" t="str">
        <f>IFERROR(VLOOKUP(F2109,[1]Trainingsarten!$A$9:$K$84,11,FALSE),"0")</f>
        <v>0</v>
      </c>
      <c r="L2109" s="1950"/>
      <c r="M2109" s="1948"/>
      <c r="N2109" s="1816" t="str">
        <f>IFERROR((L2109/67)/(1/(I2109*24)/3.6),"")</f>
        <v/>
      </c>
      <c r="O2109" s="2402"/>
      <c r="P2109" s="1951" t="str">
        <f>IFERROR(VLOOKUP(F2109,[1]Trainingsarten!$A$9:$N$84,12,FALSE),"")</f>
        <v/>
      </c>
      <c r="Q2109" s="1952" t="s">
        <v>14</v>
      </c>
      <c r="R2109" s="1953" t="str">
        <f>IFERROR(VLOOKUP(F2109,[1]Trainingsarten!$A$9:$N$84,14,FALSE),"")</f>
        <v/>
      </c>
      <c r="S2109" s="1877" t="str">
        <f>IFERROR(L2109/J2109,"")</f>
        <v/>
      </c>
      <c r="T2109" s="1876">
        <f>T2108+(K2109-T2108)/7</f>
        <v>30.722040510374388</v>
      </c>
      <c r="U2109" s="1876">
        <f>U2108+(K2109-U2108)/42</f>
        <v>34.769627944444004</v>
      </c>
      <c r="V2109" s="1876">
        <f t="shared" si="268"/>
        <v>-0.22471294503073125</v>
      </c>
      <c r="W2109" s="1954">
        <f t="shared" si="267"/>
        <v>0.88358841686379341</v>
      </c>
    </row>
    <row r="2110" spans="1:23" ht="15" x14ac:dyDescent="0.2">
      <c r="A2110" s="2046" t="s">
        <v>329</v>
      </c>
      <c r="B2110" s="2049">
        <f>IFERROR(AVERAGE(N2106:N2112),"")</f>
        <v>1.0592780421074626</v>
      </c>
      <c r="C2110" s="1944">
        <v>45198</v>
      </c>
      <c r="D2110" s="1876">
        <v>148</v>
      </c>
      <c r="E2110" s="2189" t="s">
        <v>281</v>
      </c>
      <c r="F2110" s="2076" t="s">
        <v>336</v>
      </c>
      <c r="G2110" s="1945">
        <v>1.9699074074074074E-2</v>
      </c>
      <c r="H2110" s="1946">
        <v>4.22</v>
      </c>
      <c r="I2110" s="1947">
        <f t="shared" si="266"/>
        <v>4.6680270317711074E-3</v>
      </c>
      <c r="J2110" s="1948">
        <v>128</v>
      </c>
      <c r="K2110" s="1949">
        <v>23</v>
      </c>
      <c r="L2110" s="1950">
        <v>178</v>
      </c>
      <c r="M2110" s="1948">
        <v>9</v>
      </c>
      <c r="N2110" s="1816">
        <f>IFERROR((L2110/67)/(1/(I2110*24)/3.6),"")</f>
        <v>1.0715003183136449</v>
      </c>
      <c r="O2110" s="2402" t="s">
        <v>337</v>
      </c>
      <c r="P2110" s="1951">
        <f>IFERROR(VLOOKUP(F2110,[1]Trainingsarten!$A$9:$N$84,12,FALSE),"")</f>
        <v>209</v>
      </c>
      <c r="Q2110" s="1952" t="s">
        <v>14</v>
      </c>
      <c r="R2110" s="1953">
        <f>IFERROR(VLOOKUP(F2110,[1]Trainingsarten!$A$9:$N$84,14,FALSE),"")</f>
        <v>228.8</v>
      </c>
      <c r="S2110" s="1877">
        <f>IFERROR(L2110/J2110,"")</f>
        <v>1.390625</v>
      </c>
      <c r="T2110" s="1876">
        <f>T2109+(K2110-T2109)/7</f>
        <v>29.618891866035188</v>
      </c>
      <c r="U2110" s="1876">
        <f>U2109+(K2110-U2109)/42</f>
        <v>34.489398707671526</v>
      </c>
      <c r="V2110" s="1876">
        <f t="shared" si="268"/>
        <v>4.0475874340696159</v>
      </c>
      <c r="W2110" s="1954">
        <f t="shared" si="267"/>
        <v>0.85878249479156665</v>
      </c>
    </row>
    <row r="2111" spans="1:23" ht="15" x14ac:dyDescent="0.2">
      <c r="A2111" s="2046" t="s">
        <v>330</v>
      </c>
      <c r="B2111" s="2048">
        <f>IFERROR(AVERAGE(S2106:S2112),"")</f>
        <v>1.5246697578030934</v>
      </c>
      <c r="C2111" s="1944">
        <v>45199</v>
      </c>
      <c r="D2111" s="1876"/>
      <c r="E2111" s="2189"/>
      <c r="F2111" s="2077"/>
      <c r="G2111" s="1945"/>
      <c r="H2111" s="1946" t="str">
        <f>IFERROR(VLOOKUP(F2111,[1]Trainingsarten!$A$9:$K$84,10,FALSE),"")</f>
        <v/>
      </c>
      <c r="I2111" s="1947" t="str">
        <f t="shared" si="266"/>
        <v/>
      </c>
      <c r="J2111" s="1948"/>
      <c r="K2111" s="1949" t="str">
        <f>IFERROR(VLOOKUP(F2111,[1]Trainingsarten!$A$9:$K$84,11,FALSE),"0")</f>
        <v>0</v>
      </c>
      <c r="L2111" s="1950"/>
      <c r="M2111" s="1948"/>
      <c r="N2111" s="1816" t="str">
        <f>IFERROR((L2111/67)/(1/(I2111*24)/3.6),"")</f>
        <v/>
      </c>
      <c r="O2111" s="2402"/>
      <c r="P2111" s="1951" t="str">
        <f>IFERROR(VLOOKUP(F2111,[1]Trainingsarten!$A$9:$N$84,12,FALSE),"")</f>
        <v/>
      </c>
      <c r="Q2111" s="1952" t="s">
        <v>14</v>
      </c>
      <c r="R2111" s="1953" t="str">
        <f>IFERROR(VLOOKUP(F2111,[1]Trainingsarten!$A$9:$N$84,14,FALSE),"")</f>
        <v/>
      </c>
      <c r="S2111" s="1877" t="str">
        <f>IFERROR(L2111/J2111,"")</f>
        <v/>
      </c>
      <c r="T2111" s="1876">
        <f>T2110+(K2111-T2110)/7</f>
        <v>25.387621599458733</v>
      </c>
      <c r="U2111" s="1876">
        <f>U2110+(K2111-U2110)/42</f>
        <v>33.668222547965058</v>
      </c>
      <c r="V2111" s="1876">
        <f t="shared" si="268"/>
        <v>4.8705068416363382</v>
      </c>
      <c r="W2111" s="1954">
        <f t="shared" si="267"/>
        <v>0.75405292225600984</v>
      </c>
    </row>
    <row r="2112" spans="1:23" ht="16" thickBot="1" x14ac:dyDescent="0.25">
      <c r="A2112" s="2050" t="s">
        <v>11</v>
      </c>
      <c r="B2112" s="2051">
        <f>IFERROR(SUM(M2106:M2112),"")</f>
        <v>42</v>
      </c>
      <c r="C2112" s="2034">
        <v>45200</v>
      </c>
      <c r="D2112" s="1640"/>
      <c r="E2112" s="2171"/>
      <c r="F2112" s="2078"/>
      <c r="G2112" s="2035"/>
      <c r="H2112" s="2036" t="str">
        <f>IFERROR(VLOOKUP(F2112,[1]Trainingsarten!$A$9:$K$84,10,FALSE),"")</f>
        <v/>
      </c>
      <c r="I2112" s="2037" t="str">
        <f t="shared" si="266"/>
        <v/>
      </c>
      <c r="J2112" s="969"/>
      <c r="K2112" s="2038" t="str">
        <f>IFERROR(VLOOKUP(F2112,[1]Trainingsarten!$A$9:$K$84,11,FALSE),"0")</f>
        <v>0</v>
      </c>
      <c r="L2112" s="973"/>
      <c r="M2112" s="969"/>
      <c r="N2112" s="2039" t="str">
        <f>IFERROR((L2112/67)/(1/(I2112*24)/3.6),"")</f>
        <v/>
      </c>
      <c r="O2112" s="2407"/>
      <c r="P2112" s="2040" t="str">
        <f>IFERROR(VLOOKUP(F2112,[1]Trainingsarten!$A$9:$N$84,12,FALSE),"")</f>
        <v/>
      </c>
      <c r="Q2112" s="2041" t="s">
        <v>14</v>
      </c>
      <c r="R2112" s="2042" t="str">
        <f>IFERROR(VLOOKUP(F2112,[1]Trainingsarten!$A$9:$N$84,14,FALSE),"")</f>
        <v/>
      </c>
      <c r="S2112" s="4" t="str">
        <f>IFERROR(L2112/J2112,"")</f>
        <v/>
      </c>
      <c r="T2112" s="1640">
        <f>T2111+(K2112-T2111)/7</f>
        <v>21.760818513821771</v>
      </c>
      <c r="U2112" s="1640">
        <f>U2111+(K2112-U2111)/42</f>
        <v>32.866598201584935</v>
      </c>
      <c r="V2112" s="1640">
        <f t="shared" si="268"/>
        <v>8.2806009485063257</v>
      </c>
      <c r="W2112" s="1934">
        <f t="shared" si="267"/>
        <v>0.66209524881015502</v>
      </c>
    </row>
    <row r="2113" spans="1:23" ht="16" thickBot="1" x14ac:dyDescent="0.25">
      <c r="A2113" s="2472">
        <f>WEEKNUM(C2113,1)</f>
        <v>40</v>
      </c>
      <c r="B2113" s="2473"/>
      <c r="C2113" s="1935">
        <v>45201</v>
      </c>
      <c r="D2113" s="1744">
        <v>149</v>
      </c>
      <c r="E2113" s="2176" t="s">
        <v>281</v>
      </c>
      <c r="F2113" s="2077" t="s">
        <v>276</v>
      </c>
      <c r="G2113" s="1937">
        <v>4.4618055555555557E-2</v>
      </c>
      <c r="H2113" s="1946">
        <v>10.81</v>
      </c>
      <c r="I2113" s="1939">
        <f t="shared" si="266"/>
        <v>4.1274796998663791E-3</v>
      </c>
      <c r="J2113" s="1940">
        <v>133</v>
      </c>
      <c r="K2113" s="1949">
        <v>66</v>
      </c>
      <c r="L2113" s="1942">
        <v>202</v>
      </c>
      <c r="M2113" s="1940">
        <v>35</v>
      </c>
      <c r="N2113" s="1753">
        <f>IFERROR((L2113/67)/(1/(I2113*24)/3.6),"")</f>
        <v>1.0751653388929543</v>
      </c>
      <c r="O2113" s="2401" t="s">
        <v>337</v>
      </c>
      <c r="P2113" s="1754">
        <f>IFERROR(VLOOKUP(F2113,[1]Trainingsarten!$A$9:$N$84,12,FALSE),"")</f>
        <v>209</v>
      </c>
      <c r="Q2113" s="1755" t="s">
        <v>14</v>
      </c>
      <c r="R2113" s="1943">
        <f>IFERROR(VLOOKUP(F2113,[1]Trainingsarten!$A$9:$N$84,14,FALSE),"")</f>
        <v>228.8</v>
      </c>
      <c r="S2113" s="1756">
        <f>IFERROR(L2113/J2113,"")</f>
        <v>1.518796992481203</v>
      </c>
      <c r="T2113" s="1744">
        <f>T2112+(K2113-T2112)/7</f>
        <v>28.080701583275804</v>
      </c>
      <c r="U2113" s="1744">
        <f>U2112+(K2113-U2112)/42</f>
        <v>33.655488720594818</v>
      </c>
      <c r="V2113" s="1744">
        <f t="shared" si="268"/>
        <v>11.105779687763164</v>
      </c>
      <c r="W2113" s="1927">
        <f t="shared" si="267"/>
        <v>0.83435726684581968</v>
      </c>
    </row>
    <row r="2114" spans="1:23" ht="15" x14ac:dyDescent="0.2">
      <c r="A2114" s="2043" t="s">
        <v>19</v>
      </c>
      <c r="B2114" s="2044">
        <f>SUM(H2113:H2119)</f>
        <v>34.159999999999997</v>
      </c>
      <c r="C2114" s="1944">
        <v>45202</v>
      </c>
      <c r="D2114" s="1876">
        <v>150</v>
      </c>
      <c r="E2114" s="2189" t="s">
        <v>281</v>
      </c>
      <c r="F2114" s="2077" t="s">
        <v>276</v>
      </c>
      <c r="G2114" s="1945">
        <v>4.1354166666666664E-2</v>
      </c>
      <c r="H2114" s="1946">
        <v>10.119999999999999</v>
      </c>
      <c r="I2114" s="1947">
        <f t="shared" si="266"/>
        <v>4.0863801054018449E-3</v>
      </c>
      <c r="J2114" s="1948">
        <v>126</v>
      </c>
      <c r="K2114" s="1949">
        <v>61</v>
      </c>
      <c r="L2114" s="1950">
        <v>203</v>
      </c>
      <c r="M2114" s="1948">
        <v>28</v>
      </c>
      <c r="N2114" s="1816">
        <f>IFERROR((L2114/67)/(1/(I2114*24)/3.6),"")</f>
        <v>1.0697289245472246</v>
      </c>
      <c r="O2114" s="2402" t="s">
        <v>337</v>
      </c>
      <c r="P2114" s="1951">
        <f>IFERROR(VLOOKUP(F2114,[1]Trainingsarten!$A$9:$N$84,12,FALSE),"")</f>
        <v>209</v>
      </c>
      <c r="Q2114" s="1952" t="s">
        <v>14</v>
      </c>
      <c r="R2114" s="1953">
        <f>IFERROR(VLOOKUP(F2114,[1]Trainingsarten!$A$9:$N$84,14,FALSE),"")</f>
        <v>228.8</v>
      </c>
      <c r="S2114" s="1877">
        <f>IFERROR(L2114/J2114,"")</f>
        <v>1.6111111111111112</v>
      </c>
      <c r="T2114" s="1876">
        <f>T2113+(K2114-T2113)/7</f>
        <v>32.78345849995069</v>
      </c>
      <c r="U2114" s="1876">
        <f>U2113+(K2114-U2113)/42</f>
        <v>34.306548512961605</v>
      </c>
      <c r="V2114" s="1876">
        <f t="shared" si="268"/>
        <v>5.5747871373190137</v>
      </c>
      <c r="W2114" s="1954">
        <f t="shared" si="267"/>
        <v>0.95560351947280664</v>
      </c>
    </row>
    <row r="2115" spans="1:23" ht="15" x14ac:dyDescent="0.2">
      <c r="A2115" s="2046" t="s">
        <v>9</v>
      </c>
      <c r="B2115" s="2047">
        <f>SUM(K2113:K2119)</f>
        <v>215</v>
      </c>
      <c r="C2115" s="1944">
        <v>45203</v>
      </c>
      <c r="D2115" s="1876"/>
      <c r="E2115" s="2189"/>
      <c r="F2115" s="2078"/>
      <c r="G2115" s="1945"/>
      <c r="H2115" s="1946" t="str">
        <f>IFERROR(VLOOKUP(F2115,[1]Trainingsarten!$A$9:$K$84,10,FALSE),"")</f>
        <v/>
      </c>
      <c r="I2115" s="1947" t="str">
        <f t="shared" si="266"/>
        <v/>
      </c>
      <c r="J2115" s="1948"/>
      <c r="K2115" s="1949" t="str">
        <f>IFERROR(VLOOKUP(F2115,[1]Trainingsarten!$A$9:$K$84,11,FALSE),"0")</f>
        <v>0</v>
      </c>
      <c r="L2115" s="1950"/>
      <c r="M2115" s="1948"/>
      <c r="N2115" s="1816" t="str">
        <f>IFERROR((L2115/67)/(1/(I2115*24)/3.6),"")</f>
        <v/>
      </c>
      <c r="O2115" s="2402"/>
      <c r="P2115" s="1951" t="str">
        <f>IFERROR(VLOOKUP(F2115,[1]Trainingsarten!$A$9:$N$84,12,FALSE),"")</f>
        <v/>
      </c>
      <c r="Q2115" s="1952" t="s">
        <v>14</v>
      </c>
      <c r="R2115" s="1953" t="str">
        <f>IFERROR(VLOOKUP(F2115,[1]Trainingsarten!$A$9:$N$84,14,FALSE),"")</f>
        <v/>
      </c>
      <c r="S2115" s="1877" t="str">
        <f>IFERROR(L2115/J2115,"")</f>
        <v/>
      </c>
      <c r="T2115" s="1876">
        <f>T2114+(K2115-T2114)/7</f>
        <v>28.100107285672021</v>
      </c>
      <c r="U2115" s="1876">
        <f>U2114+(K2115-U2114)/42</f>
        <v>33.489725929319661</v>
      </c>
      <c r="V2115" s="1876">
        <f t="shared" si="268"/>
        <v>1.5230900130109148</v>
      </c>
      <c r="W2115" s="1954">
        <f t="shared" si="267"/>
        <v>0.8390665049029522</v>
      </c>
    </row>
    <row r="2116" spans="1:23" ht="15" x14ac:dyDescent="0.2">
      <c r="A2116" s="2046" t="s">
        <v>20</v>
      </c>
      <c r="B2116" s="2048">
        <f>AVERAGE(W2113:W2119)</f>
        <v>0.8508551350309338</v>
      </c>
      <c r="C2116" s="1944">
        <v>45204</v>
      </c>
      <c r="D2116" s="1876">
        <v>151</v>
      </c>
      <c r="E2116" s="2189" t="s">
        <v>281</v>
      </c>
      <c r="F2116" s="2077" t="s">
        <v>338</v>
      </c>
      <c r="G2116" s="1945">
        <v>3.3541666666666664E-2</v>
      </c>
      <c r="H2116" s="1946">
        <v>8.23</v>
      </c>
      <c r="I2116" s="1947">
        <f t="shared" si="266"/>
        <v>4.0755366545159981E-3</v>
      </c>
      <c r="J2116" s="1948">
        <v>124</v>
      </c>
      <c r="K2116" s="1949">
        <v>48</v>
      </c>
      <c r="L2116" s="1950">
        <v>202</v>
      </c>
      <c r="M2116" s="1948">
        <v>20</v>
      </c>
      <c r="N2116" s="1816">
        <f>IFERROR((L2116/67)/(1/(I2116*24)/3.6),"")</f>
        <v>1.0616347182677137</v>
      </c>
      <c r="O2116" s="2402" t="s">
        <v>333</v>
      </c>
      <c r="P2116" s="1951">
        <f>IFERROR(VLOOKUP(F2116,[1]Trainingsarten!$A$9:$N$84,12,FALSE),"")</f>
        <v>209</v>
      </c>
      <c r="Q2116" s="1952" t="s">
        <v>14</v>
      </c>
      <c r="R2116" s="1953">
        <f>IFERROR(VLOOKUP(F2116,[1]Trainingsarten!$A$9:$N$84,14,FALSE),"")</f>
        <v>228.8</v>
      </c>
      <c r="S2116" s="1877">
        <f>IFERROR(L2116/J2116,"")</f>
        <v>1.6290322580645162</v>
      </c>
      <c r="T2116" s="1876">
        <f>T2115+(K2116-T2115)/7</f>
        <v>30.94294910200459</v>
      </c>
      <c r="U2116" s="1876">
        <f>U2115+(K2116-U2115)/42</f>
        <v>33.83520864528824</v>
      </c>
      <c r="V2116" s="1876">
        <f t="shared" si="268"/>
        <v>5.3896186436476405</v>
      </c>
      <c r="W2116" s="1954">
        <f t="shared" si="267"/>
        <v>0.91451923428034143</v>
      </c>
    </row>
    <row r="2117" spans="1:23" ht="15" x14ac:dyDescent="0.2">
      <c r="A2117" s="2046" t="s">
        <v>329</v>
      </c>
      <c r="B2117" s="2049">
        <f>IFERROR(AVERAGE(N2113:N2119),"")</f>
        <v>1.0680897081135403</v>
      </c>
      <c r="C2117" s="1944">
        <v>45205</v>
      </c>
      <c r="D2117" s="1876"/>
      <c r="E2117" s="2189"/>
      <c r="F2117" s="2077"/>
      <c r="G2117" s="1945"/>
      <c r="H2117" s="1946" t="str">
        <f>IFERROR(VLOOKUP(F2117,[1]Trainingsarten!$A$9:$K$84,10,FALSE),"")</f>
        <v/>
      </c>
      <c r="I2117" s="1947" t="str">
        <f t="shared" si="266"/>
        <v/>
      </c>
      <c r="J2117" s="1948"/>
      <c r="K2117" s="1949" t="str">
        <f>IFERROR(VLOOKUP(F2117,[1]Trainingsarten!$A$9:$K$84,11,FALSE),"0")</f>
        <v>0</v>
      </c>
      <c r="L2117" s="1950"/>
      <c r="M2117" s="1948"/>
      <c r="N2117" s="1816" t="str">
        <f>IFERROR((L2117/67)/(1/(I2117*24)/3.6),"")</f>
        <v/>
      </c>
      <c r="O2117" s="2402"/>
      <c r="P2117" s="1951" t="str">
        <f>IFERROR(VLOOKUP(F2117,[1]Trainingsarten!$A$9:$N$84,12,FALSE),"")</f>
        <v/>
      </c>
      <c r="Q2117" s="1952" t="s">
        <v>14</v>
      </c>
      <c r="R2117" s="1953" t="str">
        <f>IFERROR(VLOOKUP(F2117,[1]Trainingsarten!$A$9:$N$84,14,FALSE),"")</f>
        <v/>
      </c>
      <c r="S2117" s="1877" t="str">
        <f>IFERROR(L2117/J2117,"")</f>
        <v/>
      </c>
      <c r="T2117" s="1876">
        <f>T2116+(K2117-T2116)/7</f>
        <v>26.522527801718219</v>
      </c>
      <c r="U2117" s="1876">
        <f>U2116+(K2117-U2116)/42</f>
        <v>33.029608439448047</v>
      </c>
      <c r="V2117" s="1876">
        <f t="shared" si="268"/>
        <v>2.8922595432836502</v>
      </c>
      <c r="W2117" s="1954">
        <f t="shared" si="267"/>
        <v>0.80299249839249476</v>
      </c>
    </row>
    <row r="2118" spans="1:23" ht="16" thickBot="1" x14ac:dyDescent="0.25">
      <c r="A2118" s="2046" t="s">
        <v>330</v>
      </c>
      <c r="B2118" s="2048">
        <f>IFERROR(AVERAGE(S2113:S2119),"")</f>
        <v>1.6044057490968424</v>
      </c>
      <c r="C2118" s="1944">
        <v>45206</v>
      </c>
      <c r="D2118" s="1876">
        <v>152</v>
      </c>
      <c r="E2118" s="2189" t="s">
        <v>33</v>
      </c>
      <c r="F2118" s="2079" t="s">
        <v>340</v>
      </c>
      <c r="G2118" s="1945">
        <v>1.4918981481481483E-2</v>
      </c>
      <c r="H2118" s="1946">
        <v>5</v>
      </c>
      <c r="I2118" s="1947">
        <f t="shared" si="266"/>
        <v>2.9837962962962965E-3</v>
      </c>
      <c r="J2118" s="1948">
        <v>167</v>
      </c>
      <c r="K2118" s="1949">
        <v>40</v>
      </c>
      <c r="L2118" s="1950">
        <v>277</v>
      </c>
      <c r="M2118" s="1948">
        <v>13</v>
      </c>
      <c r="N2118" s="1816">
        <f>IFERROR((L2118/67)/(1/(I2118*24)/3.6),"")</f>
        <v>1.0658298507462685</v>
      </c>
      <c r="O2118" s="2402" t="s">
        <v>304</v>
      </c>
      <c r="P2118" s="1951">
        <v>260</v>
      </c>
      <c r="Q2118" s="1952" t="s">
        <v>14</v>
      </c>
      <c r="R2118" s="1953">
        <v>270</v>
      </c>
      <c r="S2118" s="1877">
        <f>IFERROR(L2118/J2118,"")</f>
        <v>1.658682634730539</v>
      </c>
      <c r="T2118" s="1876">
        <f>T2117+(K2118-T2117)/7</f>
        <v>28.447880972901331</v>
      </c>
      <c r="U2118" s="1876">
        <f>U2117+(K2118-U2117)/42</f>
        <v>33.195570143270714</v>
      </c>
      <c r="V2118" s="1876">
        <f t="shared" si="268"/>
        <v>6.5070806377298283</v>
      </c>
      <c r="W2118" s="1954">
        <f t="shared" si="267"/>
        <v>0.85697823083385671</v>
      </c>
    </row>
    <row r="2119" spans="1:23" ht="16" thickBot="1" x14ac:dyDescent="0.25">
      <c r="A2119" s="2050" t="s">
        <v>11</v>
      </c>
      <c r="B2119" s="2051">
        <f>IFERROR(SUM(M2113:M2119),"")</f>
        <v>96</v>
      </c>
      <c r="C2119" s="2034">
        <v>45207</v>
      </c>
      <c r="D2119" s="1640"/>
      <c r="E2119" s="2171"/>
      <c r="F2119" s="2076"/>
      <c r="G2119" s="2035"/>
      <c r="H2119" s="2036" t="str">
        <f>IFERROR(VLOOKUP(F2119,[1]Trainingsarten!$A$9:$K$84,10,FALSE),"")</f>
        <v/>
      </c>
      <c r="I2119" s="2037" t="str">
        <f t="shared" si="266"/>
        <v/>
      </c>
      <c r="J2119" s="969"/>
      <c r="K2119" s="2038" t="str">
        <f>IFERROR(VLOOKUP(F2119,[1]Trainingsarten!$A$9:$K$84,11,FALSE),"0")</f>
        <v>0</v>
      </c>
      <c r="L2119" s="973"/>
      <c r="M2119" s="969"/>
      <c r="N2119" s="2039" t="str">
        <f>IFERROR((L2119/67)/(1/(I2119*24)/3.6),"")</f>
        <v/>
      </c>
      <c r="O2119" s="2407"/>
      <c r="P2119" s="2040" t="str">
        <f>IFERROR(VLOOKUP(F2119,[1]Trainingsarten!$A$9:$N$84,12,FALSE),"")</f>
        <v/>
      </c>
      <c r="Q2119" s="2041" t="s">
        <v>14</v>
      </c>
      <c r="R2119" s="2042" t="str">
        <f>IFERROR(VLOOKUP(F2119,[1]Trainingsarten!$A$9:$N$84,14,FALSE),"")</f>
        <v/>
      </c>
      <c r="S2119" s="4" t="str">
        <f>IFERROR(L2119/J2119,"")</f>
        <v/>
      </c>
      <c r="T2119" s="1640">
        <f>T2118+(K2119-T2118)/7</f>
        <v>24.38389797677257</v>
      </c>
      <c r="U2119" s="1640">
        <f>U2118+(K2119-U2118)/42</f>
        <v>32.405199425573791</v>
      </c>
      <c r="V2119" s="1640">
        <f t="shared" si="268"/>
        <v>4.7476891703693838</v>
      </c>
      <c r="W2119" s="1934">
        <f t="shared" si="267"/>
        <v>0.75246869048826448</v>
      </c>
    </row>
    <row r="2120" spans="1:23" ht="16" thickBot="1" x14ac:dyDescent="0.25">
      <c r="A2120" s="2472">
        <f>WEEKNUM(C2120,1)</f>
        <v>41</v>
      </c>
      <c r="B2120" s="2473"/>
      <c r="C2120" s="1935">
        <v>45208</v>
      </c>
      <c r="D2120" s="1744">
        <v>153</v>
      </c>
      <c r="E2120" s="2176" t="s">
        <v>33</v>
      </c>
      <c r="F2120" s="2077" t="s">
        <v>338</v>
      </c>
      <c r="G2120" s="1937">
        <v>2.9710648148148149E-2</v>
      </c>
      <c r="H2120" s="1938">
        <v>7.31</v>
      </c>
      <c r="I2120" s="1939">
        <f t="shared" si="266"/>
        <v>4.0643841515934547E-3</v>
      </c>
      <c r="J2120" s="1940">
        <v>120</v>
      </c>
      <c r="K2120" s="1941">
        <v>39</v>
      </c>
      <c r="L2120" s="1942">
        <v>202</v>
      </c>
      <c r="M2120" s="1940">
        <v>18</v>
      </c>
      <c r="N2120" s="1753">
        <f>IFERROR((L2120/67)/(1/(I2120*24)/3.6),"")</f>
        <v>1.0587296077750783</v>
      </c>
      <c r="O2120" s="2401" t="s">
        <v>333</v>
      </c>
      <c r="P2120" s="1754">
        <f>IFERROR(VLOOKUP(F2120,[1]Trainingsarten!$A$9:$N$84,12,FALSE),"")</f>
        <v>209</v>
      </c>
      <c r="Q2120" s="1755" t="s">
        <v>14</v>
      </c>
      <c r="R2120" s="1943">
        <f>IFERROR(VLOOKUP(F2120,[1]Trainingsarten!$A$9:$N$84,14,FALSE),"")</f>
        <v>228.8</v>
      </c>
      <c r="S2120" s="1756">
        <f>IFERROR(L2120/J2120,"")</f>
        <v>1.6833333333333333</v>
      </c>
      <c r="T2120" s="1744">
        <f>T2119+(K2120-T2119)/7</f>
        <v>26.471912551519345</v>
      </c>
      <c r="U2120" s="1744">
        <f>U2119+(K2120-U2119)/42</f>
        <v>32.562218486869654</v>
      </c>
      <c r="V2120" s="1744">
        <f t="shared" si="268"/>
        <v>8.0213014488012213</v>
      </c>
      <c r="W2120" s="1927">
        <f t="shared" si="267"/>
        <v>0.81296403567201192</v>
      </c>
    </row>
    <row r="2121" spans="1:23" ht="15" x14ac:dyDescent="0.2">
      <c r="A2121" s="2043" t="s">
        <v>19</v>
      </c>
      <c r="B2121" s="2044">
        <f>SUM(H2120:H2126)</f>
        <v>62.07</v>
      </c>
      <c r="C2121" s="1944">
        <v>45209</v>
      </c>
      <c r="D2121" s="1876">
        <v>154</v>
      </c>
      <c r="E2121" s="2189" t="s">
        <v>33</v>
      </c>
      <c r="F2121" s="2078" t="s">
        <v>316</v>
      </c>
      <c r="G2121" s="1945">
        <v>3.380787037037037E-2</v>
      </c>
      <c r="H2121" s="1946">
        <v>8.57</v>
      </c>
      <c r="I2121" s="1947">
        <f t="shared" si="266"/>
        <v>3.9449090280478842E-3</v>
      </c>
      <c r="J2121" s="1948">
        <v>127</v>
      </c>
      <c r="K2121" s="1949">
        <v>49</v>
      </c>
      <c r="L2121" s="1950">
        <v>209</v>
      </c>
      <c r="M2121" s="1948">
        <v>20</v>
      </c>
      <c r="N2121" s="1816">
        <f>IFERROR((L2121/67)/(1/(I2121*24)/3.6),"")</f>
        <v>1.0632177502220519</v>
      </c>
      <c r="O2121" s="2402" t="s">
        <v>337</v>
      </c>
      <c r="P2121" s="1951">
        <f>IFERROR(VLOOKUP(F2121,[1]Trainingsarten!$A$9:$N$84,12,FALSE),"")</f>
        <v>209</v>
      </c>
      <c r="Q2121" s="1952" t="s">
        <v>14</v>
      </c>
      <c r="R2121" s="1953">
        <f>IFERROR(VLOOKUP(F2121,[1]Trainingsarten!$A$9:$N$84,14,FALSE),"")</f>
        <v>228.8</v>
      </c>
      <c r="S2121" s="1877">
        <f>IFERROR(L2121/J2121,"")</f>
        <v>1.6456692913385826</v>
      </c>
      <c r="T2121" s="1876">
        <f>T2120+(K2121-T2120)/7</f>
        <v>29.690210758445154</v>
      </c>
      <c r="U2121" s="1876">
        <f>U2120+(K2121-U2120)/42</f>
        <v>32.95359423718228</v>
      </c>
      <c r="V2121" s="1876">
        <f t="shared" si="268"/>
        <v>6.0903059353503082</v>
      </c>
      <c r="W2121" s="1954">
        <f t="shared" si="267"/>
        <v>0.90097033254554748</v>
      </c>
    </row>
    <row r="2122" spans="1:23" ht="15" x14ac:dyDescent="0.2">
      <c r="A2122" s="2046" t="s">
        <v>9</v>
      </c>
      <c r="B2122" s="2047">
        <f>SUM(K2120:K2126)</f>
        <v>360</v>
      </c>
      <c r="C2122" s="1944">
        <v>45210</v>
      </c>
      <c r="D2122" s="1876">
        <v>155</v>
      </c>
      <c r="E2122" s="2189" t="s">
        <v>33</v>
      </c>
      <c r="F2122" s="2077" t="s">
        <v>307</v>
      </c>
      <c r="G2122" s="1945">
        <v>5.0416666666666665E-2</v>
      </c>
      <c r="H2122" s="1946">
        <v>13.22</v>
      </c>
      <c r="I2122" s="1947">
        <f t="shared" si="266"/>
        <v>3.8136661623802315E-3</v>
      </c>
      <c r="J2122" s="1948">
        <v>143</v>
      </c>
      <c r="K2122" s="1949">
        <v>90</v>
      </c>
      <c r="L2122" s="1950">
        <v>215</v>
      </c>
      <c r="M2122" s="1948">
        <v>17</v>
      </c>
      <c r="N2122" s="1816">
        <f>IFERROR((L2122/67)/(1/(I2122*24)/3.6),"")</f>
        <v>1.0573531736175401</v>
      </c>
      <c r="O2122" s="2402" t="s">
        <v>304</v>
      </c>
      <c r="P2122" s="1951">
        <f>IFERROR(VLOOKUP(F2122,[1]Trainingsarten!$A$9:$N$84,12,FALSE),"")</f>
        <v>274</v>
      </c>
      <c r="Q2122" s="1952" t="s">
        <v>14</v>
      </c>
      <c r="R2122" s="1953">
        <f>IFERROR(VLOOKUP(F2122,[1]Trainingsarten!$A$9:$N$84,14,FALSE),"")</f>
        <v>299</v>
      </c>
      <c r="S2122" s="1877">
        <f>IFERROR(L2122/J2122,"")</f>
        <v>1.5034965034965035</v>
      </c>
      <c r="T2122" s="1876">
        <f>T2121+(K2122-T2121)/7</f>
        <v>38.30589493581013</v>
      </c>
      <c r="U2122" s="1876">
        <f>U2121+(K2122-U2121)/42</f>
        <v>34.311841993439842</v>
      </c>
      <c r="V2122" s="1876">
        <f t="shared" si="268"/>
        <v>3.2633834787371256</v>
      </c>
      <c r="W2122" s="1954">
        <f t="shared" si="267"/>
        <v>1.116404503819233</v>
      </c>
    </row>
    <row r="2123" spans="1:23" ht="15" x14ac:dyDescent="0.2">
      <c r="A2123" s="2046" t="s">
        <v>20</v>
      </c>
      <c r="B2123" s="2048">
        <f>AVERAGE(W2120:W2126)</f>
        <v>1.0797032110273888</v>
      </c>
      <c r="C2123" s="1944">
        <v>45211</v>
      </c>
      <c r="D2123" s="1876">
        <v>156</v>
      </c>
      <c r="E2123" s="2189" t="s">
        <v>33</v>
      </c>
      <c r="F2123" s="2077" t="s">
        <v>338</v>
      </c>
      <c r="G2123" s="1945">
        <v>3.2314814814814817E-2</v>
      </c>
      <c r="H2123" s="1946">
        <v>7.46</v>
      </c>
      <c r="I2123" s="1947">
        <f t="shared" si="266"/>
        <v>4.3317446132459542E-3</v>
      </c>
      <c r="J2123" s="1948">
        <v>135</v>
      </c>
      <c r="K2123" s="1949">
        <v>39</v>
      </c>
      <c r="L2123" s="1950">
        <v>189</v>
      </c>
      <c r="M2123" s="1948">
        <v>19</v>
      </c>
      <c r="N2123" s="1816">
        <f>IFERROR((L2123/67)/(1/(I2123*24)/3.6),"")</f>
        <v>1.0557560721859871</v>
      </c>
      <c r="O2123" s="2402" t="s">
        <v>333</v>
      </c>
      <c r="P2123" s="1951">
        <f>IFERROR(VLOOKUP(F2123,[1]Trainingsarten!$A$9:$N$84,12,FALSE),"")</f>
        <v>209</v>
      </c>
      <c r="Q2123" s="1952" t="s">
        <v>14</v>
      </c>
      <c r="R2123" s="1953">
        <f>IFERROR(VLOOKUP(F2123,[1]Trainingsarten!$A$9:$N$84,14,FALSE),"")</f>
        <v>228.8</v>
      </c>
      <c r="S2123" s="1877">
        <f>IFERROR(L2123/J2123,"")</f>
        <v>1.4</v>
      </c>
      <c r="T2123" s="1876">
        <f>T2122+(K2123-T2122)/7</f>
        <v>38.405052802122967</v>
      </c>
      <c r="U2123" s="1876">
        <f>U2122+(K2123-U2122)/42</f>
        <v>34.423464803119849</v>
      </c>
      <c r="V2123" s="1876">
        <f t="shared" si="268"/>
        <v>-3.9940529423702884</v>
      </c>
      <c r="W2123" s="1954">
        <f t="shared" si="267"/>
        <v>1.1156649402311838</v>
      </c>
    </row>
    <row r="2124" spans="1:23" ht="15" x14ac:dyDescent="0.2">
      <c r="A2124" s="2046" t="s">
        <v>329</v>
      </c>
      <c r="B2124" s="2049">
        <f>IFERROR(AVERAGE(N2120:N2126),"")</f>
        <v>1.0609622484570165</v>
      </c>
      <c r="C2124" s="1944">
        <v>45212</v>
      </c>
      <c r="D2124" s="1876">
        <v>157</v>
      </c>
      <c r="E2124" s="2189" t="s">
        <v>33</v>
      </c>
      <c r="F2124" s="2078" t="s">
        <v>316</v>
      </c>
      <c r="G2124" s="1945">
        <v>3.3761574074074076E-2</v>
      </c>
      <c r="H2124" s="1946">
        <v>8.18</v>
      </c>
      <c r="I2124" s="1947">
        <f t="shared" ref="I2124:I2187" si="269">IFERROR(G2124/H2124,"")</f>
        <v>4.1273317938965862E-3</v>
      </c>
      <c r="J2124" s="1948">
        <v>122</v>
      </c>
      <c r="K2124" s="1949">
        <v>45</v>
      </c>
      <c r="L2124" s="1950">
        <v>200</v>
      </c>
      <c r="M2124" s="1948">
        <v>18</v>
      </c>
      <c r="N2124" s="1816">
        <f>IFERROR((L2124/67)/(1/(I2124*24)/3.6),"")</f>
        <v>1.0644819910228809</v>
      </c>
      <c r="O2124" s="2402" t="s">
        <v>337</v>
      </c>
      <c r="P2124" s="1951">
        <f>IFERROR(VLOOKUP(F2124,[1]Trainingsarten!$A$9:$N$84,12,FALSE),"")</f>
        <v>209</v>
      </c>
      <c r="Q2124" s="1952" t="s">
        <v>14</v>
      </c>
      <c r="R2124" s="1953">
        <f>IFERROR(VLOOKUP(F2124,[1]Trainingsarten!$A$9:$N$84,14,FALSE),"")</f>
        <v>228.8</v>
      </c>
      <c r="S2124" s="1877">
        <f>IFERROR(L2124/J2124,"")</f>
        <v>1.639344262295082</v>
      </c>
      <c r="T2124" s="1876">
        <f>T2123+(K2124-T2123)/7</f>
        <v>39.3471881161054</v>
      </c>
      <c r="U2124" s="1876">
        <f>U2123+(K2124-U2123)/42</f>
        <v>34.675287069712233</v>
      </c>
      <c r="V2124" s="1876">
        <f t="shared" si="268"/>
        <v>-3.9815879990031178</v>
      </c>
      <c r="W2124" s="1954">
        <f t="shared" si="267"/>
        <v>1.1347328729247617</v>
      </c>
    </row>
    <row r="2125" spans="1:23" ht="15" x14ac:dyDescent="0.2">
      <c r="A2125" s="2046" t="s">
        <v>330</v>
      </c>
      <c r="B2125" s="2048">
        <f>IFERROR(AVERAGE(S2120:S2126),"")</f>
        <v>1.5746001610368461</v>
      </c>
      <c r="C2125" s="1944">
        <v>45213</v>
      </c>
      <c r="D2125" s="1876">
        <v>158</v>
      </c>
      <c r="E2125" s="2189" t="s">
        <v>281</v>
      </c>
      <c r="F2125" s="2077" t="s">
        <v>308</v>
      </c>
      <c r="G2125" s="1945">
        <v>6.8888888888888888E-2</v>
      </c>
      <c r="H2125" s="1946">
        <v>17.329999999999998</v>
      </c>
      <c r="I2125" s="1947">
        <f t="shared" si="269"/>
        <v>3.9751234211707386E-3</v>
      </c>
      <c r="J2125" s="1948">
        <v>132</v>
      </c>
      <c r="K2125" s="1949">
        <v>98</v>
      </c>
      <c r="L2125" s="1950">
        <v>208</v>
      </c>
      <c r="M2125" s="1948">
        <v>60</v>
      </c>
      <c r="N2125" s="1816">
        <f>IFERROR((L2125/67)/(1/(I2125*24)/3.6),"")</f>
        <v>1.066234895918561</v>
      </c>
      <c r="O2125" s="2402" t="s">
        <v>322</v>
      </c>
      <c r="P2125" s="1951">
        <f>IFERROR(VLOOKUP(F2125,[1]Trainingsarten!$A$9:$N$84,12,FALSE),"")</f>
        <v>209</v>
      </c>
      <c r="Q2125" s="1952" t="s">
        <v>14</v>
      </c>
      <c r="R2125" s="1953">
        <f>IFERROR(VLOOKUP(F2125,[1]Trainingsarten!$A$9:$N$84,14,FALSE),"")</f>
        <v>228.8</v>
      </c>
      <c r="S2125" s="1877">
        <f>IFERROR(L2125/J2125,"")</f>
        <v>1.5757575757575757</v>
      </c>
      <c r="T2125" s="1876">
        <f>T2124+(K2125-T2124)/7</f>
        <v>47.726161242376058</v>
      </c>
      <c r="U2125" s="1876">
        <f>U2124+(K2125-U2124)/42</f>
        <v>36.183018329957179</v>
      </c>
      <c r="V2125" s="1876">
        <f t="shared" si="268"/>
        <v>-4.6719010463931667</v>
      </c>
      <c r="W2125" s="1954">
        <f t="shared" si="267"/>
        <v>1.3190210061293286</v>
      </c>
    </row>
    <row r="2126" spans="1:23" ht="16" thickBot="1" x14ac:dyDescent="0.25">
      <c r="A2126" s="2050" t="s">
        <v>11</v>
      </c>
      <c r="B2126" s="2051">
        <f>IFERROR(SUM(M2120:M2126),"")</f>
        <v>152</v>
      </c>
      <c r="C2126" s="2034">
        <v>45214</v>
      </c>
      <c r="D2126" s="1640"/>
      <c r="E2126" s="2171"/>
      <c r="F2126" s="2077"/>
      <c r="G2126" s="2035"/>
      <c r="H2126" s="2036" t="str">
        <f>IFERROR(VLOOKUP(F2126,[1]Trainingsarten!$A$9:$K$84,10,FALSE),"")</f>
        <v/>
      </c>
      <c r="I2126" s="2037" t="str">
        <f t="shared" si="269"/>
        <v/>
      </c>
      <c r="J2126" s="969"/>
      <c r="K2126" s="2038" t="str">
        <f>IFERROR(VLOOKUP(F2126,[1]Trainingsarten!$A$9:$K$84,11,FALSE),"0")</f>
        <v>0</v>
      </c>
      <c r="L2126" s="973"/>
      <c r="M2126" s="969"/>
      <c r="N2126" s="2039" t="str">
        <f>IFERROR((L2126/67)/(1/(I2126*24)/3.6),"")</f>
        <v/>
      </c>
      <c r="O2126" s="2407"/>
      <c r="P2126" s="2040" t="str">
        <f>IFERROR(VLOOKUP(F2126,[1]Trainingsarten!$A$9:$N$84,12,FALSE),"")</f>
        <v/>
      </c>
      <c r="Q2126" s="2041" t="s">
        <v>14</v>
      </c>
      <c r="R2126" s="2042" t="str">
        <f>IFERROR(VLOOKUP(F2126,[1]Trainingsarten!$A$9:$N$84,14,FALSE),"")</f>
        <v/>
      </c>
      <c r="S2126" s="4" t="str">
        <f>IFERROR(L2126/J2126,"")</f>
        <v/>
      </c>
      <c r="T2126" s="1640">
        <f>T2125+(K2126-T2125)/7</f>
        <v>40.908138207750909</v>
      </c>
      <c r="U2126" s="1640">
        <f>U2125+(K2126-U2125)/42</f>
        <v>35.321517893529624</v>
      </c>
      <c r="V2126" s="1640">
        <f t="shared" si="268"/>
        <v>-11.54314291241888</v>
      </c>
      <c r="W2126" s="1934">
        <f t="shared" si="267"/>
        <v>1.1581647858696547</v>
      </c>
    </row>
    <row r="2127" spans="1:23" ht="16" thickBot="1" x14ac:dyDescent="0.25">
      <c r="A2127" s="2472">
        <f>WEEKNUM(C2127,1)</f>
        <v>42</v>
      </c>
      <c r="B2127" s="2473"/>
      <c r="C2127" s="1935">
        <v>45215</v>
      </c>
      <c r="D2127" s="1744">
        <v>159</v>
      </c>
      <c r="E2127" s="2176" t="s">
        <v>33</v>
      </c>
      <c r="F2127" s="2077" t="s">
        <v>316</v>
      </c>
      <c r="G2127" s="1937">
        <v>3.2731481481481479E-2</v>
      </c>
      <c r="H2127" s="1938">
        <v>8.07</v>
      </c>
      <c r="I2127" s="1939">
        <f t="shared" si="269"/>
        <v>4.0559456606544583E-3</v>
      </c>
      <c r="J2127" s="1940">
        <v>120</v>
      </c>
      <c r="K2127" s="1941">
        <v>45</v>
      </c>
      <c r="L2127" s="1942">
        <v>205</v>
      </c>
      <c r="M2127" s="1940">
        <v>18</v>
      </c>
      <c r="N2127" s="1753">
        <f>IFERROR((L2127/67)/(1/(I2127*24)/3.6),"")</f>
        <v>1.072222530470325</v>
      </c>
      <c r="O2127" s="2401" t="s">
        <v>337</v>
      </c>
      <c r="P2127" s="1754">
        <f>IFERROR(VLOOKUP(F2127,[1]Trainingsarten!$A$9:$N$84,12,FALSE),"")</f>
        <v>209</v>
      </c>
      <c r="Q2127" s="1755" t="s">
        <v>14</v>
      </c>
      <c r="R2127" s="1943">
        <f>IFERROR(VLOOKUP(F2127,[1]Trainingsarten!$A$9:$N$84,14,FALSE),"")</f>
        <v>228.8</v>
      </c>
      <c r="S2127" s="1756">
        <f>IFERROR(L2127/J2127,"")</f>
        <v>1.7083333333333333</v>
      </c>
      <c r="T2127" s="1744">
        <f>T2126+(K2127-T2126)/7</f>
        <v>41.492689892357923</v>
      </c>
      <c r="U2127" s="1744">
        <f>U2126+(K2127-U2126)/42</f>
        <v>35.551957943683682</v>
      </c>
      <c r="V2127" s="1744">
        <f t="shared" si="268"/>
        <v>-5.5866203142212854</v>
      </c>
      <c r="W2127" s="1927">
        <f t="shared" si="267"/>
        <v>1.1670999937073705</v>
      </c>
    </row>
    <row r="2128" spans="1:23" ht="15" x14ac:dyDescent="0.2">
      <c r="A2128" s="2043" t="s">
        <v>19</v>
      </c>
      <c r="B2128" s="2044">
        <f>SUM(H2127:H2133)</f>
        <v>56.35</v>
      </c>
      <c r="C2128" s="1944">
        <v>45216</v>
      </c>
      <c r="D2128" s="1876"/>
      <c r="E2128" s="2189"/>
      <c r="F2128" s="2076"/>
      <c r="G2128" s="1945"/>
      <c r="H2128" s="1946" t="str">
        <f>IFERROR(VLOOKUP(F2128,[1]Trainingsarten!$A$9:$K$84,10,FALSE),"")</f>
        <v/>
      </c>
      <c r="I2128" s="1947" t="str">
        <f t="shared" si="269"/>
        <v/>
      </c>
      <c r="J2128" s="1948"/>
      <c r="K2128" s="1949" t="str">
        <f>IFERROR(VLOOKUP(F2128,[1]Trainingsarten!$A$9:$K$84,11,FALSE),"0")</f>
        <v>0</v>
      </c>
      <c r="L2128" s="1950"/>
      <c r="M2128" s="1948"/>
      <c r="N2128" s="1816" t="str">
        <f>IFERROR((L2128/67)/(1/(I2128*24)/3.6),"")</f>
        <v/>
      </c>
      <c r="O2128" s="2402"/>
      <c r="P2128" s="1951" t="str">
        <f>IFERROR(VLOOKUP(F2128,[1]Trainingsarten!$A$9:$N$84,12,FALSE),"")</f>
        <v/>
      </c>
      <c r="Q2128" s="1952" t="s">
        <v>14</v>
      </c>
      <c r="R2128" s="1953" t="str">
        <f>IFERROR(VLOOKUP(F2128,[1]Trainingsarten!$A$9:$N$84,14,FALSE),"")</f>
        <v/>
      </c>
      <c r="S2128" s="1877" t="str">
        <f>IFERROR(L2128/J2128,"")</f>
        <v/>
      </c>
      <c r="T2128" s="1876">
        <f>T2127+(K2128-T2127)/7</f>
        <v>35.565162764878217</v>
      </c>
      <c r="U2128" s="1876">
        <f>U2127+(K2128-U2127)/42</f>
        <v>34.705482754548356</v>
      </c>
      <c r="V2128" s="1876">
        <f t="shared" si="268"/>
        <v>-5.9407319486742409</v>
      </c>
      <c r="W2128" s="1954">
        <f t="shared" si="267"/>
        <v>1.0247707261820813</v>
      </c>
    </row>
    <row r="2129" spans="1:23" ht="15" x14ac:dyDescent="0.2">
      <c r="A2129" s="2046" t="s">
        <v>9</v>
      </c>
      <c r="B2129" s="2047">
        <f>SUM(K2127:K2133)</f>
        <v>331</v>
      </c>
      <c r="C2129" s="1944">
        <v>45217</v>
      </c>
      <c r="D2129" s="1876">
        <v>160</v>
      </c>
      <c r="E2129" s="2189" t="s">
        <v>33</v>
      </c>
      <c r="F2129" s="2077" t="s">
        <v>341</v>
      </c>
      <c r="G2129" s="1945">
        <v>4.763888888888889E-2</v>
      </c>
      <c r="H2129" s="1946">
        <v>13.55</v>
      </c>
      <c r="I2129" s="1947">
        <f t="shared" si="269"/>
        <v>3.5157851578515786E-3</v>
      </c>
      <c r="J2129" s="1948">
        <v>148</v>
      </c>
      <c r="K2129" s="1949">
        <v>93</v>
      </c>
      <c r="L2129" s="1950">
        <v>234</v>
      </c>
      <c r="M2129" s="1948">
        <v>40</v>
      </c>
      <c r="N2129" s="1816">
        <f>IFERROR((L2129/67)/(1/(I2129*24)/3.6),"")</f>
        <v>1.0609065374235831</v>
      </c>
      <c r="O2129" s="2402" t="s">
        <v>280</v>
      </c>
      <c r="P2129" s="1951">
        <f>IFERROR(VLOOKUP(F2129,[1]Trainingsarten!$A$9:$N$84,12,FALSE),"")</f>
        <v>274</v>
      </c>
      <c r="Q2129" s="1952" t="s">
        <v>14</v>
      </c>
      <c r="R2129" s="1953">
        <f>IFERROR(VLOOKUP(F2129,[1]Trainingsarten!$A$9:$N$84,14,FALSE),"")</f>
        <v>299</v>
      </c>
      <c r="S2129" s="1877">
        <f>IFERROR(L2129/J2129,"")</f>
        <v>1.5810810810810811</v>
      </c>
      <c r="T2129" s="1876">
        <f>T2128+(K2129-T2128)/7</f>
        <v>43.770139512752756</v>
      </c>
      <c r="U2129" s="1876">
        <f>U2128+(K2129-U2128)/42</f>
        <v>36.093447450868631</v>
      </c>
      <c r="V2129" s="1876">
        <f t="shared" si="268"/>
        <v>-0.85968001032986052</v>
      </c>
      <c r="W2129" s="1954">
        <f t="shared" si="267"/>
        <v>1.2126893551061821</v>
      </c>
    </row>
    <row r="2130" spans="1:23" ht="15" x14ac:dyDescent="0.2">
      <c r="A2130" s="2046" t="s">
        <v>20</v>
      </c>
      <c r="B2130" s="2048">
        <f>AVERAGE(W2127:W2133)</f>
        <v>1.1568236405824359</v>
      </c>
      <c r="C2130" s="1944">
        <v>45218</v>
      </c>
      <c r="D2130" s="1876">
        <v>161</v>
      </c>
      <c r="E2130" s="2189" t="s">
        <v>33</v>
      </c>
      <c r="F2130" s="2078" t="s">
        <v>338</v>
      </c>
      <c r="G2130" s="1945">
        <v>2.7615740740740743E-2</v>
      </c>
      <c r="H2130" s="1946">
        <v>6.84</v>
      </c>
      <c r="I2130" s="1947">
        <f t="shared" si="269"/>
        <v>4.0373889971843189E-3</v>
      </c>
      <c r="J2130" s="1948">
        <v>127</v>
      </c>
      <c r="K2130" s="1949">
        <v>36</v>
      </c>
      <c r="L2130" s="1950">
        <v>201</v>
      </c>
      <c r="M2130" s="1948">
        <v>21</v>
      </c>
      <c r="N2130" s="1816">
        <f>IFERROR((L2130/67)/(1/(I2130*24)/3.6),"")</f>
        <v>1.0464912280701755</v>
      </c>
      <c r="O2130" s="2402" t="s">
        <v>333</v>
      </c>
      <c r="P2130" s="1951">
        <f>IFERROR(VLOOKUP(F2130,[1]Trainingsarten!$A$9:$N$84,12,FALSE),"")</f>
        <v>209</v>
      </c>
      <c r="Q2130" s="1952" t="s">
        <v>14</v>
      </c>
      <c r="R2130" s="1953">
        <f>IFERROR(VLOOKUP(F2130,[1]Trainingsarten!$A$9:$N$84,14,FALSE),"")</f>
        <v>228.8</v>
      </c>
      <c r="S2130" s="1877">
        <f>IFERROR(L2130/J2130,"")</f>
        <v>1.5826771653543308</v>
      </c>
      <c r="T2130" s="1876">
        <f>T2129+(K2130-T2129)/7</f>
        <v>42.660119582359506</v>
      </c>
      <c r="U2130" s="1876">
        <f>U2129+(K2130-U2129)/42</f>
        <v>36.091222511562236</v>
      </c>
      <c r="V2130" s="1876">
        <f t="shared" si="268"/>
        <v>-7.6766920618841255</v>
      </c>
      <c r="W2130" s="1954">
        <f t="shared" si="267"/>
        <v>1.1820081619206124</v>
      </c>
    </row>
    <row r="2131" spans="1:23" ht="15" x14ac:dyDescent="0.2">
      <c r="A2131" s="2046" t="s">
        <v>329</v>
      </c>
      <c r="B2131" s="2049">
        <f>IFERROR(AVERAGE(N2127:N2133),"")</f>
        <v>1.0626484630867201</v>
      </c>
      <c r="C2131" s="1944">
        <v>45219</v>
      </c>
      <c r="D2131" s="1876">
        <v>162</v>
      </c>
      <c r="E2131" s="2189" t="s">
        <v>33</v>
      </c>
      <c r="F2131" s="2077" t="s">
        <v>316</v>
      </c>
      <c r="G2131" s="1945">
        <v>3.2893518518518523E-2</v>
      </c>
      <c r="H2131" s="1946">
        <v>8.35</v>
      </c>
      <c r="I2131" s="1947">
        <f t="shared" si="269"/>
        <v>3.939343535151919E-3</v>
      </c>
      <c r="J2131" s="1948">
        <v>128</v>
      </c>
      <c r="K2131" s="1949">
        <v>47</v>
      </c>
      <c r="L2131" s="1950">
        <v>210</v>
      </c>
      <c r="M2131" s="1948">
        <v>18</v>
      </c>
      <c r="N2131" s="1816">
        <f>IFERROR((L2131/67)/(1/(I2131*24)/3.6),"")</f>
        <v>1.0667977477880064</v>
      </c>
      <c r="O2131" s="2402" t="s">
        <v>337</v>
      </c>
      <c r="P2131" s="1951">
        <f>IFERROR(VLOOKUP(F2131,[1]Trainingsarten!$A$9:$N$84,12,FALSE),"")</f>
        <v>209</v>
      </c>
      <c r="Q2131" s="1952" t="s">
        <v>14</v>
      </c>
      <c r="R2131" s="1953">
        <f>IFERROR(VLOOKUP(F2131,[1]Trainingsarten!$A$9:$N$84,14,FALSE),"")</f>
        <v>228.8</v>
      </c>
      <c r="S2131" s="1877">
        <f>IFERROR(L2131/J2131,"")</f>
        <v>1.640625</v>
      </c>
      <c r="T2131" s="1876">
        <f>T2130+(K2131-T2130)/7</f>
        <v>43.280102499165288</v>
      </c>
      <c r="U2131" s="1876">
        <f>U2130+(K2131-U2130)/42</f>
        <v>36.350955308905995</v>
      </c>
      <c r="V2131" s="1876">
        <f t="shared" si="268"/>
        <v>-6.56889707079727</v>
      </c>
      <c r="W2131" s="1954">
        <f t="shared" si="267"/>
        <v>1.190618021765212</v>
      </c>
    </row>
    <row r="2132" spans="1:23" ht="15" x14ac:dyDescent="0.2">
      <c r="A2132" s="2046" t="s">
        <v>330</v>
      </c>
      <c r="B2132" s="2048">
        <f>IFERROR(AVERAGE(S2127:S2133),"")</f>
        <v>1.6155204151903901</v>
      </c>
      <c r="C2132" s="1944">
        <v>45220</v>
      </c>
      <c r="D2132" s="1876"/>
      <c r="E2132" s="2189"/>
      <c r="F2132" s="2077"/>
      <c r="G2132" s="1945"/>
      <c r="H2132" s="1946" t="str">
        <f>IFERROR(VLOOKUP(F2132,[1]Trainingsarten!$A$9:$K$84,10,FALSE),"")</f>
        <v/>
      </c>
      <c r="I2132" s="1947" t="str">
        <f t="shared" si="269"/>
        <v/>
      </c>
      <c r="J2132" s="1948"/>
      <c r="K2132" s="1949" t="str">
        <f>IFERROR(VLOOKUP(F2132,[1]Trainingsarten!$A$9:$K$84,11,FALSE),"0")</f>
        <v>0</v>
      </c>
      <c r="L2132" s="1950"/>
      <c r="M2132" s="1948"/>
      <c r="N2132" s="1816" t="str">
        <f>IFERROR((L2132/67)/(1/(I2132*24)/3.6),"")</f>
        <v/>
      </c>
      <c r="O2132" s="2402"/>
      <c r="P2132" s="1951" t="str">
        <f>IFERROR(VLOOKUP(F2132,[1]Trainingsarten!$A$9:$N$84,12,FALSE),"")</f>
        <v/>
      </c>
      <c r="Q2132" s="1952" t="s">
        <v>14</v>
      </c>
      <c r="R2132" s="1953" t="str">
        <f>IFERROR(VLOOKUP(F2132,[1]Trainingsarten!$A$9:$N$84,14,FALSE),"")</f>
        <v/>
      </c>
      <c r="S2132" s="1877" t="str">
        <f>IFERROR(L2132/J2132,"")</f>
        <v/>
      </c>
      <c r="T2132" s="1876">
        <f>T2131+(K2132-T2131)/7</f>
        <v>37.097230713570248</v>
      </c>
      <c r="U2132" s="1876">
        <f>U2131+(K2132-U2131)/42</f>
        <v>35.485456372979662</v>
      </c>
      <c r="V2132" s="1876">
        <f t="shared" si="268"/>
        <v>-6.9291471902592932</v>
      </c>
      <c r="W2132" s="1954">
        <f t="shared" si="267"/>
        <v>1.0454207020377471</v>
      </c>
    </row>
    <row r="2133" spans="1:23" ht="16" thickBot="1" x14ac:dyDescent="0.25">
      <c r="A2133" s="2050" t="s">
        <v>11</v>
      </c>
      <c r="B2133" s="2051">
        <f>IFERROR(SUM(M2127:M2133),"")</f>
        <v>175</v>
      </c>
      <c r="C2133" s="2034">
        <v>45221</v>
      </c>
      <c r="D2133" s="1640">
        <v>163</v>
      </c>
      <c r="E2133" s="2171" t="s">
        <v>281</v>
      </c>
      <c r="F2133" s="2078" t="s">
        <v>286</v>
      </c>
      <c r="G2133" s="2035">
        <v>7.885416666666667E-2</v>
      </c>
      <c r="H2133" s="2036">
        <v>19.54</v>
      </c>
      <c r="I2133" s="2037">
        <f t="shared" si="269"/>
        <v>4.0355254179460934E-3</v>
      </c>
      <c r="J2133" s="969">
        <v>131</v>
      </c>
      <c r="K2133" s="2038">
        <v>110</v>
      </c>
      <c r="L2133" s="973">
        <v>205</v>
      </c>
      <c r="M2133" s="969">
        <v>78</v>
      </c>
      <c r="N2133" s="2039">
        <f>IFERROR((L2133/67)/(1/(I2133*24)/3.6),"")</f>
        <v>1.0668242716815106</v>
      </c>
      <c r="O2133" s="2407" t="s">
        <v>322</v>
      </c>
      <c r="P2133" s="2040">
        <f>IFERROR(VLOOKUP(F2133,[1]Trainingsarten!$A$9:$N$84,12,FALSE),"")</f>
        <v>209</v>
      </c>
      <c r="Q2133" s="2041" t="s">
        <v>14</v>
      </c>
      <c r="R2133" s="2042">
        <f>IFERROR(VLOOKUP(F2133,[1]Trainingsarten!$A$9:$N$84,14,FALSE),"")</f>
        <v>228.8</v>
      </c>
      <c r="S2133" s="4">
        <f>IFERROR(L2133/J2133,"")</f>
        <v>1.5648854961832062</v>
      </c>
      <c r="T2133" s="1640">
        <f>T2132+(K2133-T2132)/7</f>
        <v>47.511912040203072</v>
      </c>
      <c r="U2133" s="1640">
        <f>U2132+(K2133-U2132)/42</f>
        <v>37.259612173623005</v>
      </c>
      <c r="V2133" s="1640">
        <f t="shared" si="268"/>
        <v>-1.6117743405905856</v>
      </c>
      <c r="W2133" s="1934">
        <f t="shared" si="267"/>
        <v>1.2751585233578444</v>
      </c>
    </row>
    <row r="2134" spans="1:23" ht="16" thickBot="1" x14ac:dyDescent="0.25">
      <c r="A2134" s="2472">
        <f>WEEKNUM(C2134,1)</f>
        <v>43</v>
      </c>
      <c r="B2134" s="2473"/>
      <c r="C2134" s="1935">
        <v>45222</v>
      </c>
      <c r="D2134" s="1744">
        <v>164</v>
      </c>
      <c r="E2134" s="2176" t="s">
        <v>281</v>
      </c>
      <c r="F2134" s="2077" t="s">
        <v>338</v>
      </c>
      <c r="G2134" s="1937">
        <v>2.7060185185185187E-2</v>
      </c>
      <c r="H2134" s="1938">
        <v>6.31</v>
      </c>
      <c r="I2134" s="1939">
        <f t="shared" si="269"/>
        <v>4.2884604096965432E-3</v>
      </c>
      <c r="J2134" s="1940">
        <v>117</v>
      </c>
      <c r="K2134" s="1941">
        <v>32</v>
      </c>
      <c r="L2134" s="1942">
        <v>191</v>
      </c>
      <c r="M2134" s="1940">
        <v>11</v>
      </c>
      <c r="N2134" s="1753">
        <f>IFERROR((L2134/67)/(1/(I2134*24)/3.6),"")</f>
        <v>1.0562670009697948</v>
      </c>
      <c r="O2134" s="2401" t="s">
        <v>333</v>
      </c>
      <c r="P2134" s="1754">
        <f>IFERROR(VLOOKUP(F2134,[1]Trainingsarten!$A$9:$N$84,12,FALSE),"")</f>
        <v>209</v>
      </c>
      <c r="Q2134" s="1755" t="s">
        <v>14</v>
      </c>
      <c r="R2134" s="1943">
        <f>IFERROR(VLOOKUP(F2134,[1]Trainingsarten!$A$9:$N$84,14,FALSE),"")</f>
        <v>228.8</v>
      </c>
      <c r="S2134" s="1756">
        <f>IFERROR(L2134/J2134,"")</f>
        <v>1.6324786324786325</v>
      </c>
      <c r="T2134" s="1744">
        <f>T2133+(K2134-T2133)/7</f>
        <v>45.295924605888345</v>
      </c>
      <c r="U2134" s="1744">
        <f>U2133+(K2134-U2133)/42</f>
        <v>37.134383312346266</v>
      </c>
      <c r="V2134" s="1744">
        <f t="shared" si="268"/>
        <v>-10.252299866580067</v>
      </c>
      <c r="W2134" s="1927">
        <f t="shared" si="267"/>
        <v>1.2197839459159288</v>
      </c>
    </row>
    <row r="2135" spans="1:23" ht="15" x14ac:dyDescent="0.2">
      <c r="A2135" s="2043" t="s">
        <v>19</v>
      </c>
      <c r="B2135" s="2044">
        <f>SUM(H2134:H2140)</f>
        <v>18.32</v>
      </c>
      <c r="C2135" s="1944">
        <v>45223</v>
      </c>
      <c r="D2135" s="1876"/>
      <c r="E2135" s="2189"/>
      <c r="F2135" s="2077"/>
      <c r="G2135" s="1945"/>
      <c r="H2135" s="1946" t="str">
        <f>IFERROR(VLOOKUP(F2135,[1]Trainingsarten!$A$9:$K$84,10,FALSE),"")</f>
        <v/>
      </c>
      <c r="I2135" s="1947" t="str">
        <f t="shared" si="269"/>
        <v/>
      </c>
      <c r="J2135" s="1948"/>
      <c r="K2135" s="1949" t="str">
        <f>IFERROR(VLOOKUP(F2135,[1]Trainingsarten!$A$9:$K$84,11,FALSE),"0")</f>
        <v>0</v>
      </c>
      <c r="L2135" s="1950"/>
      <c r="M2135" s="1948"/>
      <c r="N2135" s="1816" t="str">
        <f>IFERROR((L2135/67)/(1/(I2135*24)/3.6),"")</f>
        <v/>
      </c>
      <c r="O2135" s="2402"/>
      <c r="P2135" s="1951" t="str">
        <f>IFERROR(VLOOKUP(F2135,[1]Trainingsarten!$A$9:$N$84,12,FALSE),"")</f>
        <v/>
      </c>
      <c r="Q2135" s="1952" t="s">
        <v>14</v>
      </c>
      <c r="R2135" s="1953" t="str">
        <f>IFERROR(VLOOKUP(F2135,[1]Trainingsarten!$A$9:$N$84,14,FALSE),"")</f>
        <v/>
      </c>
      <c r="S2135" s="1877" t="str">
        <f>IFERROR(L2135/J2135,"")</f>
        <v/>
      </c>
      <c r="T2135" s="1876">
        <f>T2134+(K2135-T2134)/7</f>
        <v>38.825078233618584</v>
      </c>
      <c r="U2135" s="1876">
        <f>U2134+(K2135-U2134)/42</f>
        <v>36.250231328718975</v>
      </c>
      <c r="V2135" s="1876">
        <f t="shared" si="268"/>
        <v>-8.1615412935420792</v>
      </c>
      <c r="W2135" s="1954">
        <f t="shared" si="267"/>
        <v>1.0710298061700838</v>
      </c>
    </row>
    <row r="2136" spans="1:23" ht="16" thickBot="1" x14ac:dyDescent="0.25">
      <c r="A2136" s="2046" t="s">
        <v>9</v>
      </c>
      <c r="B2136" s="2047">
        <f>SUM(K2134:K2140)</f>
        <v>112</v>
      </c>
      <c r="C2136" s="1944">
        <v>45224</v>
      </c>
      <c r="D2136" s="1876">
        <v>165</v>
      </c>
      <c r="E2136" s="2189" t="s">
        <v>33</v>
      </c>
      <c r="F2136" s="2077" t="s">
        <v>306</v>
      </c>
      <c r="G2136" s="1945">
        <v>4.3611111111111107E-2</v>
      </c>
      <c r="H2136" s="1946">
        <v>12.01</v>
      </c>
      <c r="I2136" s="1947">
        <f t="shared" si="269"/>
        <v>3.6312332315662872E-3</v>
      </c>
      <c r="J2136" s="1948">
        <v>143</v>
      </c>
      <c r="K2136" s="1949">
        <v>80</v>
      </c>
      <c r="L2136" s="1950">
        <v>229</v>
      </c>
      <c r="M2136" s="1948">
        <v>35</v>
      </c>
      <c r="N2136" s="1816">
        <f>IFERROR((L2136/67)/(1/(I2136*24)/3.6),"")</f>
        <v>1.0723302720369841</v>
      </c>
      <c r="O2136" s="2402" t="s">
        <v>280</v>
      </c>
      <c r="P2136" s="1951">
        <f>IFERROR(VLOOKUP(F2136,[1]Trainingsarten!$A$9:$N$84,12,FALSE),"")</f>
        <v>248</v>
      </c>
      <c r="Q2136" s="1952" t="s">
        <v>14</v>
      </c>
      <c r="R2136" s="1953">
        <f>IFERROR(VLOOKUP(F2136,[1]Trainingsarten!$A$9:$N$84,14,FALSE),"")</f>
        <v>273</v>
      </c>
      <c r="S2136" s="1877">
        <f>IFERROR(L2136/J2136,"")</f>
        <v>1.6013986013986015</v>
      </c>
      <c r="T2136" s="1876">
        <f>T2135+(K2136-T2135)/7</f>
        <v>44.707209914530218</v>
      </c>
      <c r="U2136" s="1876">
        <f>U2135+(K2136-U2135)/42</f>
        <v>37.291892487558997</v>
      </c>
      <c r="V2136" s="1876">
        <f t="shared" si="268"/>
        <v>-2.5748469048996085</v>
      </c>
      <c r="W2136" s="1954">
        <f t="shared" si="267"/>
        <v>1.1988452967208638</v>
      </c>
    </row>
    <row r="2137" spans="1:23" ht="15" x14ac:dyDescent="0.2">
      <c r="A2137" s="2046" t="s">
        <v>20</v>
      </c>
      <c r="B2137" s="2048">
        <f>AVERAGE(W2134:W2140)</f>
        <v>0.99867440766821169</v>
      </c>
      <c r="C2137" s="1944">
        <v>45225</v>
      </c>
      <c r="D2137" s="1876"/>
      <c r="E2137" s="2190"/>
      <c r="F2137" s="2080"/>
      <c r="G2137" s="1997"/>
      <c r="H2137" s="1946" t="str">
        <f>IFERROR(VLOOKUP(F2137,[1]Trainingsarten!$A$9:$K$84,10,FALSE),"")</f>
        <v/>
      </c>
      <c r="I2137" s="1947" t="str">
        <f t="shared" si="269"/>
        <v/>
      </c>
      <c r="J2137" s="1948"/>
      <c r="K2137" s="1949" t="str">
        <f>IFERROR(VLOOKUP(F2137,[1]Trainingsarten!$A$9:$K$84,11,FALSE),"0")</f>
        <v>0</v>
      </c>
      <c r="L2137" s="1950"/>
      <c r="M2137" s="1948"/>
      <c r="N2137" s="1816" t="str">
        <f>IFERROR((L2137/67)/(1/(I2137*24)/3.6),"")</f>
        <v/>
      </c>
      <c r="O2137" s="2402"/>
      <c r="P2137" s="1951" t="str">
        <f>IFERROR(VLOOKUP(F2137,[1]Trainingsarten!$A$9:$N$84,12,FALSE),"")</f>
        <v/>
      </c>
      <c r="Q2137" s="1952" t="s">
        <v>14</v>
      </c>
      <c r="R2137" s="1953" t="str">
        <f>IFERROR(VLOOKUP(F2137,[1]Trainingsarten!$A$9:$N$84,14,FALSE),"")</f>
        <v/>
      </c>
      <c r="S2137" s="1877" t="str">
        <f>IFERROR(L2137/J2137,"")</f>
        <v/>
      </c>
      <c r="T2137" s="1876">
        <f>T2136+(K2137-T2136)/7</f>
        <v>38.320465641025898</v>
      </c>
      <c r="U2137" s="1876">
        <f>U2136+(K2137-U2136)/42</f>
        <v>36.403990285474258</v>
      </c>
      <c r="V2137" s="1876">
        <f t="shared" si="268"/>
        <v>-7.415317426971221</v>
      </c>
      <c r="W2137" s="1954">
        <f t="shared" si="267"/>
        <v>1.052644650779295</v>
      </c>
    </row>
    <row r="2138" spans="1:23" ht="15" x14ac:dyDescent="0.2">
      <c r="A2138" s="2046" t="s">
        <v>329</v>
      </c>
      <c r="B2138" s="2049">
        <f>IFERROR(AVERAGE(N2134:N2140),"")</f>
        <v>1.0642986365033895</v>
      </c>
      <c r="C2138" s="1944">
        <v>45226</v>
      </c>
      <c r="D2138" s="1876"/>
      <c r="E2138" s="2190"/>
      <c r="F2138" s="2081"/>
      <c r="G2138" s="1997"/>
      <c r="H2138" s="1946" t="str">
        <f>IFERROR(VLOOKUP(F2138,[1]Trainingsarten!$A$9:$K$84,10,FALSE),"")</f>
        <v/>
      </c>
      <c r="I2138" s="1947" t="str">
        <f t="shared" si="269"/>
        <v/>
      </c>
      <c r="J2138" s="1948"/>
      <c r="K2138" s="1949" t="str">
        <f>IFERROR(VLOOKUP(F2138,[1]Trainingsarten!$A$9:$K$84,11,FALSE),"0")</f>
        <v>0</v>
      </c>
      <c r="L2138" s="1950"/>
      <c r="M2138" s="1948"/>
      <c r="N2138" s="1816" t="str">
        <f>IFERROR((L2138/67)/(1/(I2138*24)/3.6),"")</f>
        <v/>
      </c>
      <c r="O2138" s="2402"/>
      <c r="P2138" s="1951" t="str">
        <f>IFERROR(VLOOKUP(F2138,[1]Trainingsarten!$A$9:$N$84,12,FALSE),"")</f>
        <v/>
      </c>
      <c r="Q2138" s="1952" t="s">
        <v>14</v>
      </c>
      <c r="R2138" s="1953" t="str">
        <f>IFERROR(VLOOKUP(F2138,[1]Trainingsarten!$A$9:$N$84,14,FALSE),"")</f>
        <v/>
      </c>
      <c r="S2138" s="1877" t="str">
        <f>IFERROR(L2138/J2138,"")</f>
        <v/>
      </c>
      <c r="T2138" s="1876">
        <f>T2137+(K2138-T2137)/7</f>
        <v>32.846113406593624</v>
      </c>
      <c r="U2138" s="1876">
        <f>U2137+(K2138-U2137)/42</f>
        <v>35.537228612010587</v>
      </c>
      <c r="V2138" s="1876">
        <f t="shared" si="268"/>
        <v>-1.9164753555516398</v>
      </c>
      <c r="W2138" s="1954">
        <f t="shared" si="267"/>
        <v>0.92427335190377113</v>
      </c>
    </row>
    <row r="2139" spans="1:23" ht="15" x14ac:dyDescent="0.2">
      <c r="A2139" s="2046" t="s">
        <v>330</v>
      </c>
      <c r="B2139" s="2048">
        <f>IFERROR(AVERAGE(S2134:S2140),"")</f>
        <v>1.6169386169386168</v>
      </c>
      <c r="C2139" s="1944">
        <v>45227</v>
      </c>
      <c r="D2139" s="1876"/>
      <c r="E2139" s="2190"/>
      <c r="F2139" s="2081"/>
      <c r="G2139" s="1997"/>
      <c r="H2139" s="1946" t="str">
        <f>IFERROR(VLOOKUP(F2139,[1]Trainingsarten!$A$9:$K$84,10,FALSE),"")</f>
        <v/>
      </c>
      <c r="I2139" s="1947" t="str">
        <f t="shared" si="269"/>
        <v/>
      </c>
      <c r="J2139" s="1948"/>
      <c r="K2139" s="1949" t="str">
        <f>IFERROR(VLOOKUP(F2139,[1]Trainingsarten!$A$9:$K$84,11,FALSE),"0")</f>
        <v>0</v>
      </c>
      <c r="L2139" s="1950"/>
      <c r="M2139" s="1948"/>
      <c r="N2139" s="1816" t="str">
        <f>IFERROR((L2139/67)/(1/(I2139*24)/3.6),"")</f>
        <v/>
      </c>
      <c r="O2139" s="2402"/>
      <c r="P2139" s="1951" t="str">
        <f>IFERROR(VLOOKUP(F2139,[1]Trainingsarten!$A$9:$N$84,12,FALSE),"")</f>
        <v/>
      </c>
      <c r="Q2139" s="1952" t="s">
        <v>14</v>
      </c>
      <c r="R2139" s="1953" t="str">
        <f>IFERROR(VLOOKUP(F2139,[1]Trainingsarten!$A$9:$N$84,14,FALSE),"")</f>
        <v/>
      </c>
      <c r="S2139" s="1877" t="str">
        <f>IFERROR(L2139/J2139,"")</f>
        <v/>
      </c>
      <c r="T2139" s="1876">
        <f>T2138+(K2139-T2138)/7</f>
        <v>28.153811491365964</v>
      </c>
      <c r="U2139" s="1876">
        <f>U2138+(K2139-U2138)/42</f>
        <v>34.691104121248429</v>
      </c>
      <c r="V2139" s="1876">
        <f t="shared" si="268"/>
        <v>2.6911152054169634</v>
      </c>
      <c r="W2139" s="1954">
        <f t="shared" si="267"/>
        <v>0.81155708947648197</v>
      </c>
    </row>
    <row r="2140" spans="1:23" ht="16" thickBot="1" x14ac:dyDescent="0.25">
      <c r="A2140" s="2050" t="s">
        <v>11</v>
      </c>
      <c r="B2140" s="2051">
        <f>IFERROR(SUM(M2134:M2140),"")</f>
        <v>46</v>
      </c>
      <c r="C2140" s="2034">
        <v>45228</v>
      </c>
      <c r="D2140" s="1640"/>
      <c r="E2140" s="2198"/>
      <c r="F2140" s="2081"/>
      <c r="G2140" s="2059"/>
      <c r="H2140" s="2036"/>
      <c r="I2140" s="2037" t="str">
        <f t="shared" si="269"/>
        <v/>
      </c>
      <c r="J2140" s="969"/>
      <c r="K2140" s="1949" t="str">
        <f>IFERROR(VLOOKUP(F2140,[1]Trainingsarten!$A$9:$K$84,11,FALSE),"0")</f>
        <v>0</v>
      </c>
      <c r="L2140" s="973"/>
      <c r="M2140" s="969"/>
      <c r="N2140" s="2039" t="str">
        <f>IFERROR((L2140/67)/(1/(I2140*24)/3.6),"")</f>
        <v/>
      </c>
      <c r="O2140" s="2407"/>
      <c r="P2140" s="2040"/>
      <c r="Q2140" s="2041" t="s">
        <v>14</v>
      </c>
      <c r="R2140" s="2042"/>
      <c r="S2140" s="4" t="str">
        <f>IFERROR(L2140/J2140,"")</f>
        <v/>
      </c>
      <c r="T2140" s="1640">
        <f>T2139+(K2140-T2139)/7</f>
        <v>24.131838421170826</v>
      </c>
      <c r="U2140" s="1640">
        <f>U2139+(K2140-U2139)/42</f>
        <v>33.865125451694894</v>
      </c>
      <c r="V2140" s="1640">
        <f t="shared" si="268"/>
        <v>6.5372926298824652</v>
      </c>
      <c r="W2140" s="1934">
        <f t="shared" si="267"/>
        <v>0.71258671271105734</v>
      </c>
    </row>
    <row r="2141" spans="1:23" ht="16" thickBot="1" x14ac:dyDescent="0.25">
      <c r="A2141" s="2472">
        <f>WEEKNUM(C2141,1)</f>
        <v>44</v>
      </c>
      <c r="B2141" s="2473"/>
      <c r="C2141" s="1935">
        <v>45229</v>
      </c>
      <c r="D2141" s="1744"/>
      <c r="E2141" s="2197"/>
      <c r="F2141" s="2081"/>
      <c r="G2141" s="1996"/>
      <c r="H2141" s="1938" t="str">
        <f>IFERROR(VLOOKUP(F2141,[1]Trainingsarten!$A$9:$K$84,10,FALSE),"")</f>
        <v/>
      </c>
      <c r="I2141" s="1939" t="str">
        <f t="shared" si="269"/>
        <v/>
      </c>
      <c r="J2141" s="1940"/>
      <c r="K2141" s="1941" t="str">
        <f>IFERROR(VLOOKUP(F2141,[1]Trainingsarten!$A$9:$K$84,11,FALSE),"0")</f>
        <v>0</v>
      </c>
      <c r="L2141" s="1942"/>
      <c r="M2141" s="1940"/>
      <c r="N2141" s="1753" t="str">
        <f>IFERROR((L2141/67)/(1/(I2141*24)/3.6),"")</f>
        <v/>
      </c>
      <c r="O2141" s="2401"/>
      <c r="P2141" s="1754" t="str">
        <f>IFERROR(VLOOKUP(F2141,[1]Trainingsarten!$A$9:$N$84,12,FALSE),"")</f>
        <v/>
      </c>
      <c r="Q2141" s="1755" t="s">
        <v>14</v>
      </c>
      <c r="R2141" s="1943" t="str">
        <f>IFERROR(VLOOKUP(F2141,[1]Trainingsarten!$A$9:$N$84,14,FALSE),"")</f>
        <v/>
      </c>
      <c r="S2141" s="1756" t="str">
        <f>IFERROR(L2141/J2141,"")</f>
        <v/>
      </c>
      <c r="T2141" s="1744">
        <f>T2140+(K2141-T2140)/7</f>
        <v>20.684432932432138</v>
      </c>
      <c r="U2141" s="1744">
        <f>U2140+(K2141-U2140)/42</f>
        <v>33.058812940940257</v>
      </c>
      <c r="V2141" s="1744">
        <f t="shared" si="268"/>
        <v>9.7332870305240675</v>
      </c>
      <c r="W2141" s="1927">
        <f t="shared" si="267"/>
        <v>0.62568589408775765</v>
      </c>
    </row>
    <row r="2142" spans="1:23" ht="16" thickBot="1" x14ac:dyDescent="0.25">
      <c r="A2142" s="2043" t="s">
        <v>19</v>
      </c>
      <c r="B2142" s="2044">
        <f>SUM(H2141:H2147)</f>
        <v>0</v>
      </c>
      <c r="C2142" s="1944">
        <v>45230</v>
      </c>
      <c r="D2142" s="1876"/>
      <c r="E2142" s="2190"/>
      <c r="F2142" s="2081"/>
      <c r="G2142" s="1997"/>
      <c r="H2142" s="1946" t="str">
        <f>IFERROR(VLOOKUP(F2142,[1]Trainingsarten!$A$9:$K$84,10,FALSE),"")</f>
        <v/>
      </c>
      <c r="I2142" s="1947" t="str">
        <f t="shared" si="269"/>
        <v/>
      </c>
      <c r="J2142" s="1948"/>
      <c r="K2142" s="1949" t="str">
        <f>IFERROR(VLOOKUP(F2142,[1]Trainingsarten!$A$9:$K$84,11,FALSE),"0")</f>
        <v>0</v>
      </c>
      <c r="L2142" s="1950"/>
      <c r="M2142" s="1948"/>
      <c r="N2142" s="1816" t="str">
        <f>IFERROR((L2142/67)/(1/(I2142*24)/3.6),"")</f>
        <v/>
      </c>
      <c r="O2142" s="2402"/>
      <c r="P2142" s="1951" t="str">
        <f>IFERROR(VLOOKUP(F2142,[1]Trainingsarten!$A$9:$N$84,12,FALSE),"")</f>
        <v/>
      </c>
      <c r="Q2142" s="1952" t="s">
        <v>14</v>
      </c>
      <c r="R2142" s="1953" t="str">
        <f>IFERROR(VLOOKUP(F2142,[1]Trainingsarten!$A$9:$N$84,14,FALSE),"")</f>
        <v/>
      </c>
      <c r="S2142" s="1877" t="str">
        <f>IFERROR(L2142/J2142,"")</f>
        <v/>
      </c>
      <c r="T2142" s="1876">
        <f>T2141+(K2142-T2141)/7</f>
        <v>17.72951394208469</v>
      </c>
      <c r="U2142" s="1876">
        <f>U2141+(K2142-U2141)/42</f>
        <v>32.271698347108348</v>
      </c>
      <c r="V2142" s="1876">
        <f t="shared" si="268"/>
        <v>12.374380008508119</v>
      </c>
      <c r="W2142" s="1954">
        <f t="shared" si="267"/>
        <v>0.54938273627217749</v>
      </c>
    </row>
    <row r="2143" spans="1:23" ht="16" thickBot="1" x14ac:dyDescent="0.25">
      <c r="A2143" s="2046" t="s">
        <v>9</v>
      </c>
      <c r="B2143" s="2047">
        <f>SUM(K2141:K2147)</f>
        <v>0</v>
      </c>
      <c r="C2143" s="1944">
        <v>45231</v>
      </c>
      <c r="D2143" s="1876"/>
      <c r="E2143" s="2190"/>
      <c r="F2143" s="2082"/>
      <c r="G2143" s="1997"/>
      <c r="H2143" s="1946"/>
      <c r="I2143" s="1947" t="str">
        <f t="shared" si="269"/>
        <v/>
      </c>
      <c r="J2143" s="1948"/>
      <c r="K2143" s="1949" t="str">
        <f>IFERROR(VLOOKUP(F2143,[1]Trainingsarten!$A$9:$K$84,11,FALSE),"0")</f>
        <v>0</v>
      </c>
      <c r="L2143" s="1950"/>
      <c r="M2143" s="1948"/>
      <c r="N2143" s="1816" t="str">
        <f>IFERROR((L2143/67)/(1/(I2143*24)/3.6),"")</f>
        <v/>
      </c>
      <c r="O2143" s="2402"/>
      <c r="P2143" s="1951" t="str">
        <f>IFERROR(VLOOKUP(F2143,[1]Trainingsarten!$A$9:$N$84,12,FALSE),"")</f>
        <v/>
      </c>
      <c r="Q2143" s="1952" t="s">
        <v>14</v>
      </c>
      <c r="R2143" s="1953" t="str">
        <f>IFERROR(VLOOKUP(F2143,[1]Trainingsarten!$A$9:$N$84,14,FALSE),"")</f>
        <v/>
      </c>
      <c r="S2143" s="1877" t="str">
        <f>IFERROR(L2143/J2143,"")</f>
        <v/>
      </c>
      <c r="T2143" s="1876">
        <f>T2142+(K2143-T2142)/7</f>
        <v>15.196726236072593</v>
      </c>
      <c r="U2143" s="1876">
        <f>U2142+(K2143-U2142)/42</f>
        <v>31.5033245769391</v>
      </c>
      <c r="V2143" s="1876">
        <f t="shared" si="268"/>
        <v>14.542184405023658</v>
      </c>
      <c r="W2143" s="1954">
        <f t="shared" si="267"/>
        <v>0.4823848416048388</v>
      </c>
    </row>
    <row r="2144" spans="1:23" ht="15" x14ac:dyDescent="0.2">
      <c r="A2144" s="2046" t="s">
        <v>20</v>
      </c>
      <c r="B2144" s="2048">
        <f>AVERAGE(W2141:W2147)</f>
        <v>0.43802737918423346</v>
      </c>
      <c r="C2144" s="1944">
        <v>45232</v>
      </c>
      <c r="D2144" s="1876"/>
      <c r="E2144" s="2189"/>
      <c r="F2144" s="1985"/>
      <c r="G2144" s="1945"/>
      <c r="H2144" s="1946" t="str">
        <f>IFERROR(VLOOKUP(F2144,[1]Trainingsarten!$A$9:$K$84,10,FALSE),"")</f>
        <v/>
      </c>
      <c r="I2144" s="1947" t="str">
        <f t="shared" si="269"/>
        <v/>
      </c>
      <c r="J2144" s="1948"/>
      <c r="K2144" s="1949" t="str">
        <f>IFERROR(VLOOKUP(F2144,[1]Trainingsarten!$A$9:$K$84,11,FALSE),"0")</f>
        <v>0</v>
      </c>
      <c r="L2144" s="1950"/>
      <c r="M2144" s="1948"/>
      <c r="N2144" s="1816" t="str">
        <f>IFERROR((L2144/67)/(1/(I2144*24)/3.6),"")</f>
        <v/>
      </c>
      <c r="O2144" s="2402"/>
      <c r="P2144" s="1951" t="str">
        <f>IFERROR(VLOOKUP(F2144,[1]Trainingsarten!$A$9:$N$84,12,FALSE),"")</f>
        <v/>
      </c>
      <c r="Q2144" s="1952" t="s">
        <v>14</v>
      </c>
      <c r="R2144" s="1953" t="str">
        <f>IFERROR(VLOOKUP(F2144,[1]Trainingsarten!$A$9:$N$84,14,FALSE),"")</f>
        <v/>
      </c>
      <c r="S2144" s="1877" t="str">
        <f>IFERROR(L2144/J2144,"")</f>
        <v/>
      </c>
      <c r="T2144" s="1876">
        <f>T2143+(K2144-T2143)/7</f>
        <v>13.02576534520508</v>
      </c>
      <c r="U2144" s="1876">
        <f>U2143+(K2144-U2143)/42</f>
        <v>30.753245420345312</v>
      </c>
      <c r="V2144" s="1876">
        <f t="shared" si="268"/>
        <v>16.306598340866508</v>
      </c>
      <c r="W2144" s="1954">
        <f t="shared" si="267"/>
        <v>0.42355742189693163</v>
      </c>
    </row>
    <row r="2145" spans="1:23" ht="15" x14ac:dyDescent="0.2">
      <c r="A2145" s="2046" t="s">
        <v>329</v>
      </c>
      <c r="B2145" s="2049" t="str">
        <f>IFERROR(AVERAGE(N2141:N2147),"")</f>
        <v/>
      </c>
      <c r="C2145" s="1944">
        <v>45233</v>
      </c>
      <c r="D2145" s="1876"/>
      <c r="E2145" s="2189"/>
      <c r="F2145" s="1986"/>
      <c r="G2145" s="1945"/>
      <c r="H2145" s="1946" t="str">
        <f>IFERROR(VLOOKUP(F2145,[1]Trainingsarten!$A$9:$K$84,10,FALSE),"")</f>
        <v/>
      </c>
      <c r="I2145" s="1947" t="str">
        <f t="shared" si="269"/>
        <v/>
      </c>
      <c r="J2145" s="1948"/>
      <c r="K2145" s="1949" t="str">
        <f>IFERROR(VLOOKUP(F2145,[1]Trainingsarten!$A$9:$K$84,11,FALSE),"0")</f>
        <v>0</v>
      </c>
      <c r="L2145" s="1950"/>
      <c r="M2145" s="1948"/>
      <c r="N2145" s="1816" t="str">
        <f>IFERROR((L2145/67)/(1/(I2145*24)/3.6),"")</f>
        <v/>
      </c>
      <c r="O2145" s="2402"/>
      <c r="P2145" s="1951" t="str">
        <f>IFERROR(VLOOKUP(F2145,[1]Trainingsarten!$A$9:$N$84,12,FALSE),"")</f>
        <v/>
      </c>
      <c r="Q2145" s="1952" t="s">
        <v>14</v>
      </c>
      <c r="R2145" s="1953" t="str">
        <f>IFERROR(VLOOKUP(F2145,[1]Trainingsarten!$A$9:$N$84,14,FALSE),"")</f>
        <v/>
      </c>
      <c r="S2145" s="1877" t="str">
        <f>IFERROR(L2145/J2145,"")</f>
        <v/>
      </c>
      <c r="T2145" s="1876">
        <f>T2144+(K2145-T2144)/7</f>
        <v>11.164941724461498</v>
      </c>
      <c r="U2145" s="1876">
        <f>U2144+(K2145-U2144)/42</f>
        <v>30.021025291289472</v>
      </c>
      <c r="V2145" s="1876">
        <f t="shared" si="268"/>
        <v>17.727480075140232</v>
      </c>
      <c r="W2145" s="1954">
        <f t="shared" si="267"/>
        <v>0.37190407776315948</v>
      </c>
    </row>
    <row r="2146" spans="1:23" ht="15" x14ac:dyDescent="0.2">
      <c r="A2146" s="2046" t="s">
        <v>330</v>
      </c>
      <c r="B2146" s="2048" t="str">
        <f>IFERROR(AVERAGE(S2141:S2147),"")</f>
        <v/>
      </c>
      <c r="C2146" s="1944">
        <v>45234</v>
      </c>
      <c r="D2146" s="1876"/>
      <c r="E2146" s="2189"/>
      <c r="F2146" s="1986"/>
      <c r="G2146" s="1945"/>
      <c r="H2146" s="1946" t="str">
        <f>IFERROR(VLOOKUP(F2146,[1]Trainingsarten!$A$9:$K$84,10,FALSE),"")</f>
        <v/>
      </c>
      <c r="I2146" s="1947" t="str">
        <f t="shared" si="269"/>
        <v/>
      </c>
      <c r="J2146" s="1948"/>
      <c r="K2146" s="1949" t="str">
        <f>IFERROR(VLOOKUP(F2146,[1]Trainingsarten!$A$9:$K$84,11,FALSE),"0")</f>
        <v>0</v>
      </c>
      <c r="L2146" s="1950"/>
      <c r="M2146" s="1948"/>
      <c r="N2146" s="1816" t="str">
        <f>IFERROR((L2146/67)/(1/(I2146*24)/3.6),"")</f>
        <v/>
      </c>
      <c r="O2146" s="2402"/>
      <c r="P2146" s="1951" t="str">
        <f>IFERROR(VLOOKUP(F2146,[1]Trainingsarten!$A$9:$N$84,12,FALSE),"")</f>
        <v/>
      </c>
      <c r="Q2146" s="1952" t="s">
        <v>14</v>
      </c>
      <c r="R2146" s="1953" t="str">
        <f>IFERROR(VLOOKUP(F2146,[1]Trainingsarten!$A$9:$N$84,14,FALSE),"")</f>
        <v/>
      </c>
      <c r="S2146" s="1877" t="str">
        <f>IFERROR(L2146/J2146,"")</f>
        <v/>
      </c>
      <c r="T2146" s="1876">
        <f>T2145+(K2146-T2145)/7</f>
        <v>9.5699500495384271</v>
      </c>
      <c r="U2146" s="1876">
        <f>U2145+(K2146-U2145)/42</f>
        <v>29.306238974830201</v>
      </c>
      <c r="V2146" s="1876">
        <f t="shared" si="268"/>
        <v>18.856083566827976</v>
      </c>
      <c r="W2146" s="1954">
        <f t="shared" si="267"/>
        <v>0.32654992193838395</v>
      </c>
    </row>
    <row r="2147" spans="1:23" ht="16" thickBot="1" x14ac:dyDescent="0.25">
      <c r="A2147" s="2050" t="s">
        <v>11</v>
      </c>
      <c r="B2147" s="2051">
        <f>IFERROR(SUM(M2141:M2147),"")</f>
        <v>0</v>
      </c>
      <c r="C2147" s="2034">
        <v>45235</v>
      </c>
      <c r="D2147" s="1640"/>
      <c r="E2147" s="2171"/>
      <c r="F2147" s="1989"/>
      <c r="G2147" s="2035"/>
      <c r="H2147" s="2036" t="str">
        <f>IFERROR(VLOOKUP(F2147,[1]Trainingsarten!$A$9:$K$84,10,FALSE),"")</f>
        <v/>
      </c>
      <c r="I2147" s="2037" t="str">
        <f t="shared" si="269"/>
        <v/>
      </c>
      <c r="J2147" s="969"/>
      <c r="K2147" s="2038" t="str">
        <f>IFERROR(VLOOKUP(F2147,[1]Trainingsarten!$A$9:$K$84,11,FALSE),"0")</f>
        <v>0</v>
      </c>
      <c r="L2147" s="973"/>
      <c r="M2147" s="969"/>
      <c r="N2147" s="2039" t="str">
        <f>IFERROR((L2147/67)/(1/(I2147*24)/3.6),"")</f>
        <v/>
      </c>
      <c r="O2147" s="2407"/>
      <c r="P2147" s="2040" t="str">
        <f>IFERROR(VLOOKUP(F2147,[1]Trainingsarten!$A$9:$N$84,12,FALSE),"")</f>
        <v/>
      </c>
      <c r="Q2147" s="2041" t="s">
        <v>14</v>
      </c>
      <c r="R2147" s="2042" t="str">
        <f>IFERROR(VLOOKUP(F2147,[1]Trainingsarten!$A$9:$N$84,14,FALSE),"")</f>
        <v/>
      </c>
      <c r="S2147" s="4" t="str">
        <f>IFERROR(L2147/J2147,"")</f>
        <v/>
      </c>
      <c r="T2147" s="1640">
        <f>T2146+(K2147-T2146)/7</f>
        <v>8.2028143281757941</v>
      </c>
      <c r="U2147" s="1640">
        <f>U2146+(K2147-U2146)/42</f>
        <v>28.608471380191386</v>
      </c>
      <c r="V2147" s="1640">
        <f t="shared" si="268"/>
        <v>19.736288925291774</v>
      </c>
      <c r="W2147" s="1934">
        <f t="shared" si="267"/>
        <v>0.28672676072638587</v>
      </c>
    </row>
    <row r="2148" spans="1:23" ht="16" thickBot="1" x14ac:dyDescent="0.25">
      <c r="A2148" s="2472">
        <f>WEEKNUM(C2148,1)</f>
        <v>45</v>
      </c>
      <c r="B2148" s="2473"/>
      <c r="C2148" s="1935">
        <v>45236</v>
      </c>
      <c r="D2148" s="1744"/>
      <c r="E2148" s="2176"/>
      <c r="F2148" s="1988"/>
      <c r="G2148" s="1937"/>
      <c r="H2148" s="1938" t="str">
        <f>IFERROR(VLOOKUP(F2148,[1]Trainingsarten!$A$9:$K$84,10,FALSE),"")</f>
        <v/>
      </c>
      <c r="I2148" s="1939" t="str">
        <f t="shared" si="269"/>
        <v/>
      </c>
      <c r="J2148" s="1940"/>
      <c r="K2148" s="1941" t="str">
        <f>IFERROR(VLOOKUP(F2148,[1]Trainingsarten!$A$9:$K$84,11,FALSE),"0")</f>
        <v>0</v>
      </c>
      <c r="L2148" s="1942"/>
      <c r="M2148" s="1940"/>
      <c r="N2148" s="1753" t="str">
        <f>IFERROR((L2148/67)/(1/(I2148*24)/3.6),"")</f>
        <v/>
      </c>
      <c r="O2148" s="2401"/>
      <c r="P2148" s="1754" t="str">
        <f>IFERROR(VLOOKUP(F2148,[1]Trainingsarten!$A$9:$N$84,12,FALSE),"")</f>
        <v/>
      </c>
      <c r="Q2148" s="1755" t="s">
        <v>14</v>
      </c>
      <c r="R2148" s="1943" t="str">
        <f>IFERROR(VLOOKUP(F2148,[1]Trainingsarten!$A$9:$N$84,14,FALSE),"")</f>
        <v/>
      </c>
      <c r="S2148" s="1756" t="str">
        <f>IFERROR(L2148/J2148,"")</f>
        <v/>
      </c>
      <c r="T2148" s="1744">
        <f>T2147+(K2148-T2147)/7</f>
        <v>7.0309837098649659</v>
      </c>
      <c r="U2148" s="1744">
        <f>U2147+(K2148-U2147)/42</f>
        <v>27.927317299710637</v>
      </c>
      <c r="V2148" s="1744">
        <f t="shared" si="268"/>
        <v>20.405657052015592</v>
      </c>
      <c r="W2148" s="1927">
        <f t="shared" si="267"/>
        <v>0.25176008258902177</v>
      </c>
    </row>
    <row r="2149" spans="1:23" ht="15" x14ac:dyDescent="0.2">
      <c r="A2149" s="2043" t="s">
        <v>19</v>
      </c>
      <c r="B2149" s="2044">
        <f>SUM(H2148:H2154)</f>
        <v>11.92</v>
      </c>
      <c r="C2149" s="1944">
        <v>45237</v>
      </c>
      <c r="D2149" s="1876">
        <v>166</v>
      </c>
      <c r="E2149" s="2189" t="s">
        <v>33</v>
      </c>
      <c r="F2149" s="1986" t="s">
        <v>338</v>
      </c>
      <c r="G2149" s="1945">
        <v>2.417824074074074E-2</v>
      </c>
      <c r="H2149" s="1946">
        <v>5.85</v>
      </c>
      <c r="I2149" s="1947">
        <f t="shared" si="269"/>
        <v>4.1330326052548272E-3</v>
      </c>
      <c r="J2149" s="1948">
        <v>125</v>
      </c>
      <c r="K2149" s="1949">
        <v>31</v>
      </c>
      <c r="L2149" s="1950">
        <v>197</v>
      </c>
      <c r="M2149" s="1948">
        <v>13</v>
      </c>
      <c r="N2149" s="1816">
        <f>IFERROR((L2149/67)/(1/(I2149*24)/3.6),"")</f>
        <v>1.0499630054853935</v>
      </c>
      <c r="O2149" s="2402" t="s">
        <v>333</v>
      </c>
      <c r="P2149" s="1951">
        <f>IFERROR(VLOOKUP(F2149,[1]Trainingsarten!$A$9:$N$84,12,FALSE),"")</f>
        <v>209</v>
      </c>
      <c r="Q2149" s="1952" t="s">
        <v>14</v>
      </c>
      <c r="R2149" s="1953">
        <f>IFERROR(VLOOKUP(F2149,[1]Trainingsarten!$A$9:$N$84,14,FALSE),"")</f>
        <v>228.8</v>
      </c>
      <c r="S2149" s="1877">
        <f>IFERROR(L2149/J2149,"")</f>
        <v>1.5760000000000001</v>
      </c>
      <c r="T2149" s="1876">
        <f>T2148+(K2149-T2148)/7</f>
        <v>10.45512889416997</v>
      </c>
      <c r="U2149" s="1876">
        <f>U2148+(K2149-U2148)/42</f>
        <v>28.000476411622287</v>
      </c>
      <c r="V2149" s="1876">
        <f t="shared" si="268"/>
        <v>20.896333589845671</v>
      </c>
      <c r="W2149" s="1954">
        <f t="shared" si="267"/>
        <v>0.37339110736809861</v>
      </c>
    </row>
    <row r="2150" spans="1:23" ht="15" x14ac:dyDescent="0.2">
      <c r="A2150" s="2046" t="s">
        <v>9</v>
      </c>
      <c r="B2150" s="2047">
        <f>SUM(K2148:K2154)</f>
        <v>62</v>
      </c>
      <c r="C2150" s="1944">
        <v>45238</v>
      </c>
      <c r="D2150" s="1876"/>
      <c r="E2150" s="2189"/>
      <c r="F2150" s="1986"/>
      <c r="G2150" s="1945"/>
      <c r="H2150" s="1946" t="str">
        <f>IFERROR(VLOOKUP(F2150,[1]Trainingsarten!$A$9:$K$84,10,FALSE),"")</f>
        <v/>
      </c>
      <c r="I2150" s="1947" t="str">
        <f t="shared" si="269"/>
        <v/>
      </c>
      <c r="J2150" s="1948"/>
      <c r="K2150" s="1949" t="str">
        <f>IFERROR(VLOOKUP(F2150,[1]Trainingsarten!$A$9:$K$84,11,FALSE),"0")</f>
        <v>0</v>
      </c>
      <c r="L2150" s="1950"/>
      <c r="M2150" s="1948"/>
      <c r="N2150" s="1816" t="str">
        <f>IFERROR((L2150/67)/(1/(I2150*24)/3.6),"")</f>
        <v/>
      </c>
      <c r="O2150" s="2402"/>
      <c r="P2150" s="1951" t="str">
        <f>IFERROR(VLOOKUP(F2150,[1]Trainingsarten!$A$9:$N$84,12,FALSE),"")</f>
        <v/>
      </c>
      <c r="Q2150" s="1952" t="s">
        <v>14</v>
      </c>
      <c r="R2150" s="1953" t="str">
        <f>IFERROR(VLOOKUP(F2150,[1]Trainingsarten!$A$9:$N$84,14,FALSE),"")</f>
        <v/>
      </c>
      <c r="S2150" s="1877" t="str">
        <f>IFERROR(L2150/J2150,"")</f>
        <v/>
      </c>
      <c r="T2150" s="1876">
        <f>T2149+(K2150-T2149)/7</f>
        <v>8.9615390521456888</v>
      </c>
      <c r="U2150" s="1876">
        <f>U2149+(K2150-U2149)/42</f>
        <v>27.333798401821756</v>
      </c>
      <c r="V2150" s="1876">
        <f t="shared" si="268"/>
        <v>17.545347517452317</v>
      </c>
      <c r="W2150" s="1954">
        <f t="shared" si="267"/>
        <v>0.32785560646955003</v>
      </c>
    </row>
    <row r="2151" spans="1:23" ht="15" x14ac:dyDescent="0.2">
      <c r="A2151" s="2046" t="s">
        <v>20</v>
      </c>
      <c r="B2151" s="2048">
        <f>AVERAGE(W2148:W2154)</f>
        <v>0.29687099007828294</v>
      </c>
      <c r="C2151" s="1944">
        <v>45239</v>
      </c>
      <c r="D2151" s="1876"/>
      <c r="E2151" s="2189"/>
      <c r="F2151" s="1986"/>
      <c r="G2151" s="1945"/>
      <c r="H2151" s="1946" t="str">
        <f>IFERROR(VLOOKUP(F2151,[1]Trainingsarten!$A$9:$K$84,10,FALSE),"")</f>
        <v/>
      </c>
      <c r="I2151" s="1947" t="str">
        <f t="shared" si="269"/>
        <v/>
      </c>
      <c r="J2151" s="1948"/>
      <c r="K2151" s="1949" t="str">
        <f>IFERROR(VLOOKUP(F2151,[1]Trainingsarten!$A$9:$K$84,11,FALSE),"0")</f>
        <v>0</v>
      </c>
      <c r="L2151" s="1950"/>
      <c r="M2151" s="1948"/>
      <c r="N2151" s="1816" t="str">
        <f>IFERROR((L2151/67)/(1/(I2151*24)/3.6),"")</f>
        <v/>
      </c>
      <c r="O2151" s="2402"/>
      <c r="P2151" s="1951" t="str">
        <f>IFERROR(VLOOKUP(F2151,[1]Trainingsarten!$A$9:$N$84,12,FALSE),"")</f>
        <v/>
      </c>
      <c r="Q2151" s="1952" t="s">
        <v>14</v>
      </c>
      <c r="R2151" s="1953" t="str">
        <f>IFERROR(VLOOKUP(F2151,[1]Trainingsarten!$A$9:$N$84,14,FALSE),"")</f>
        <v/>
      </c>
      <c r="S2151" s="1877" t="str">
        <f>IFERROR(L2151/J2151,"")</f>
        <v/>
      </c>
      <c r="T2151" s="1876">
        <f>T2150+(K2151-T2150)/7</f>
        <v>7.6813191875534477</v>
      </c>
      <c r="U2151" s="1876">
        <f>U2150+(K2151-U2150)/42</f>
        <v>26.682993677968856</v>
      </c>
      <c r="V2151" s="1876">
        <f t="shared" si="268"/>
        <v>18.372259349676067</v>
      </c>
      <c r="W2151" s="1954">
        <f t="shared" si="267"/>
        <v>0.2878732154366781</v>
      </c>
    </row>
    <row r="2152" spans="1:23" ht="15" x14ac:dyDescent="0.2">
      <c r="A2152" s="2046" t="s">
        <v>329</v>
      </c>
      <c r="B2152" s="2049">
        <f>IFERROR(AVERAGE(N2148:N2154),"")</f>
        <v>1.095602860533643</v>
      </c>
      <c r="C2152" s="1944">
        <v>45240</v>
      </c>
      <c r="D2152" s="1876"/>
      <c r="E2152" s="2189"/>
      <c r="F2152" s="1986"/>
      <c r="G2152" s="1945"/>
      <c r="H2152" s="1946" t="str">
        <f>IFERROR(VLOOKUP(F2152,[1]Trainingsarten!$A$9:$K$84,10,FALSE),"")</f>
        <v/>
      </c>
      <c r="I2152" s="1947" t="str">
        <f t="shared" si="269"/>
        <v/>
      </c>
      <c r="J2152" s="1948"/>
      <c r="K2152" s="1949" t="str">
        <f>IFERROR(VLOOKUP(F2152,[1]Trainingsarten!$A$9:$K$84,11,FALSE),"0")</f>
        <v>0</v>
      </c>
      <c r="L2152" s="1950"/>
      <c r="M2152" s="1948"/>
      <c r="N2152" s="1816" t="str">
        <f>IFERROR((L2152/67)/(1/(I2152*24)/3.6),"")</f>
        <v/>
      </c>
      <c r="O2152" s="2402"/>
      <c r="P2152" s="1951" t="str">
        <f>IFERROR(VLOOKUP(F2152,[1]Trainingsarten!$A$9:$N$84,12,FALSE),"")</f>
        <v/>
      </c>
      <c r="Q2152" s="1952" t="s">
        <v>14</v>
      </c>
      <c r="R2152" s="1953" t="str">
        <f>IFERROR(VLOOKUP(F2152,[1]Trainingsarten!$A$9:$N$84,14,FALSE),"")</f>
        <v/>
      </c>
      <c r="S2152" s="1877" t="str">
        <f>IFERROR(L2152/J2152,"")</f>
        <v/>
      </c>
      <c r="T2152" s="1876">
        <f>T2151+(K2152-T2151)/7</f>
        <v>6.5839878750458123</v>
      </c>
      <c r="U2152" s="1876">
        <f>U2151+(K2152-U2151)/42</f>
        <v>26.047684304683884</v>
      </c>
      <c r="V2152" s="1876">
        <f t="shared" si="268"/>
        <v>19.001674490415407</v>
      </c>
      <c r="W2152" s="1954">
        <f t="shared" si="267"/>
        <v>0.25276672574927833</v>
      </c>
    </row>
    <row r="2153" spans="1:23" ht="15" x14ac:dyDescent="0.2">
      <c r="A2153" s="2046" t="s">
        <v>330</v>
      </c>
      <c r="B2153" s="2048">
        <f>IFERROR(AVERAGE(S2148:S2154),"")</f>
        <v>1.5515658914728683</v>
      </c>
      <c r="C2153" s="1944">
        <v>45241</v>
      </c>
      <c r="D2153" s="1876"/>
      <c r="E2153" s="2189"/>
      <c r="F2153" s="1986"/>
      <c r="G2153" s="1945"/>
      <c r="H2153" s="1946" t="str">
        <f>IFERROR(VLOOKUP(F2153,[1]Trainingsarten!$A$9:$K$84,10,FALSE),"")</f>
        <v/>
      </c>
      <c r="I2153" s="1947" t="str">
        <f t="shared" si="269"/>
        <v/>
      </c>
      <c r="J2153" s="1948"/>
      <c r="K2153" s="1949" t="str">
        <f>IFERROR(VLOOKUP(F2153,[1]Trainingsarten!$A$9:$K$84,11,FALSE),"0")</f>
        <v>0</v>
      </c>
      <c r="L2153" s="1950"/>
      <c r="M2153" s="1948"/>
      <c r="N2153" s="1816" t="str">
        <f>IFERROR((L2153/67)/(1/(I2153*24)/3.6),"")</f>
        <v/>
      </c>
      <c r="O2153" s="2402"/>
      <c r="P2153" s="1951" t="str">
        <f>IFERROR(VLOOKUP(F2153,[1]Trainingsarten!$A$9:$N$84,12,FALSE),"")</f>
        <v/>
      </c>
      <c r="Q2153" s="1952" t="s">
        <v>14</v>
      </c>
      <c r="R2153" s="1953" t="str">
        <f>IFERROR(VLOOKUP(F2153,[1]Trainingsarten!$A$9:$N$84,14,FALSE),"")</f>
        <v/>
      </c>
      <c r="S2153" s="1877" t="str">
        <f>IFERROR(L2153/J2153,"")</f>
        <v/>
      </c>
      <c r="T2153" s="1876">
        <f>T2152+(K2153-T2152)/7</f>
        <v>5.6434181786106965</v>
      </c>
      <c r="U2153" s="1876">
        <f>U2152+(K2153-U2152)/42</f>
        <v>25.427501345048555</v>
      </c>
      <c r="V2153" s="1876">
        <f t="shared" si="268"/>
        <v>19.46369642963807</v>
      </c>
      <c r="W2153" s="1954">
        <f t="shared" si="267"/>
        <v>0.22194151529204925</v>
      </c>
    </row>
    <row r="2154" spans="1:23" ht="16" thickBot="1" x14ac:dyDescent="0.25">
      <c r="A2154" s="2050" t="s">
        <v>11</v>
      </c>
      <c r="B2154" s="2051">
        <f>IFERROR(SUM(M2148:M2154),"")</f>
        <v>32</v>
      </c>
      <c r="C2154" s="2034">
        <v>45242</v>
      </c>
      <c r="D2154" s="1640">
        <v>167</v>
      </c>
      <c r="E2154" s="2171" t="s">
        <v>281</v>
      </c>
      <c r="F2154" s="1989" t="s">
        <v>338</v>
      </c>
      <c r="G2154" s="2035">
        <v>2.7268518518518515E-2</v>
      </c>
      <c r="H2154" s="1946">
        <v>6.07</v>
      </c>
      <c r="I2154" s="2037">
        <f t="shared" si="269"/>
        <v>4.4923424247971192E-3</v>
      </c>
      <c r="J2154" s="969">
        <v>129</v>
      </c>
      <c r="K2154" s="1949">
        <v>31</v>
      </c>
      <c r="L2154" s="973">
        <v>197</v>
      </c>
      <c r="M2154" s="969">
        <v>19</v>
      </c>
      <c r="N2154" s="2039">
        <f>IFERROR((L2154/67)/(1/(I2154*24)/3.6),"")</f>
        <v>1.1412427155818925</v>
      </c>
      <c r="O2154" s="2407" t="s">
        <v>333</v>
      </c>
      <c r="P2154" s="2040">
        <f>IFERROR(VLOOKUP(F2154,[1]Trainingsarten!$A$9:$N$84,12,FALSE),"")</f>
        <v>209</v>
      </c>
      <c r="Q2154" s="2041" t="s">
        <v>14</v>
      </c>
      <c r="R2154" s="2042">
        <f>IFERROR(VLOOKUP(F2154,[1]Trainingsarten!$A$9:$N$84,14,FALSE),"")</f>
        <v>228.8</v>
      </c>
      <c r="S2154" s="4">
        <f>IFERROR(L2154/J2154,"")</f>
        <v>1.5271317829457365</v>
      </c>
      <c r="T2154" s="1640">
        <f>T2153+(K2154-T2153)/7</f>
        <v>9.2657870102377409</v>
      </c>
      <c r="U2154" s="1640">
        <f>U2153+(K2154-U2153)/42</f>
        <v>25.560179884452161</v>
      </c>
      <c r="V2154" s="1640">
        <f t="shared" si="268"/>
        <v>19.78408316643786</v>
      </c>
      <c r="W2154" s="1934">
        <f t="shared" si="267"/>
        <v>0.36250867764330436</v>
      </c>
    </row>
    <row r="2155" spans="1:23" ht="16" thickBot="1" x14ac:dyDescent="0.25">
      <c r="A2155" s="2472">
        <f>WEEKNUM(C2155,1)</f>
        <v>46</v>
      </c>
      <c r="B2155" s="2473"/>
      <c r="C2155" s="1935">
        <v>45243</v>
      </c>
      <c r="D2155" s="1744"/>
      <c r="E2155" s="2176"/>
      <c r="F2155" s="1988"/>
      <c r="G2155" s="1937"/>
      <c r="H2155" s="1938" t="str">
        <f>IFERROR(VLOOKUP(F2155,[1]Trainingsarten!$A$9:$K$84,10,FALSE),"")</f>
        <v/>
      </c>
      <c r="I2155" s="1939" t="str">
        <f t="shared" si="269"/>
        <v/>
      </c>
      <c r="J2155" s="1940"/>
      <c r="K2155" s="1941" t="str">
        <f>IFERROR(VLOOKUP(F2155,[1]Trainingsarten!$A$9:$K$84,11,FALSE),"0")</f>
        <v>0</v>
      </c>
      <c r="L2155" s="1942"/>
      <c r="M2155" s="1940"/>
      <c r="N2155" s="1753" t="str">
        <f>IFERROR((L2155/67)/(1/(I2155*24)/3.6),"")</f>
        <v/>
      </c>
      <c r="O2155" s="2401"/>
      <c r="P2155" s="1754" t="str">
        <f>IFERROR(VLOOKUP(F2155,[1]Trainingsarten!$A$9:$N$84,12,FALSE),"")</f>
        <v/>
      </c>
      <c r="Q2155" s="1755" t="s">
        <v>14</v>
      </c>
      <c r="R2155" s="1943" t="str">
        <f>IFERROR(VLOOKUP(F2155,[1]Trainingsarten!$A$9:$N$84,14,FALSE),"")</f>
        <v/>
      </c>
      <c r="S2155" s="1756" t="str">
        <f>IFERROR(L2155/J2155,"")</f>
        <v/>
      </c>
      <c r="T2155" s="1744">
        <f>T2154+(K2155-T2154)/7</f>
        <v>7.9421031516323488</v>
      </c>
      <c r="U2155" s="1744">
        <f>U2154+(K2155-U2154)/42</f>
        <v>24.951604172917587</v>
      </c>
      <c r="V2155" s="1744">
        <f t="shared" si="268"/>
        <v>16.29439287421442</v>
      </c>
      <c r="W2155" s="1927">
        <f t="shared" si="267"/>
        <v>0.31830030232095013</v>
      </c>
    </row>
    <row r="2156" spans="1:23" ht="15" x14ac:dyDescent="0.2">
      <c r="A2156" s="2043" t="s">
        <v>19</v>
      </c>
      <c r="B2156" s="2044">
        <f>SUM(H2155:H2161)</f>
        <v>0</v>
      </c>
      <c r="C2156" s="1944">
        <v>45244</v>
      </c>
      <c r="D2156" s="1876"/>
      <c r="E2156" s="2189"/>
      <c r="F2156" s="1986"/>
      <c r="G2156" s="1945"/>
      <c r="H2156" s="1946" t="str">
        <f>IFERROR(VLOOKUP(F2156,[1]Trainingsarten!$A$9:$K$84,10,FALSE),"")</f>
        <v/>
      </c>
      <c r="I2156" s="1947" t="str">
        <f t="shared" si="269"/>
        <v/>
      </c>
      <c r="J2156" s="1948"/>
      <c r="K2156" s="1949" t="str">
        <f>IFERROR(VLOOKUP(F2156,[1]Trainingsarten!$A$9:$K$84,11,FALSE),"0")</f>
        <v>0</v>
      </c>
      <c r="L2156" s="1950"/>
      <c r="M2156" s="1948"/>
      <c r="N2156" s="1816" t="str">
        <f>IFERROR((L2156/67)/(1/(I2156*24)/3.6),"")</f>
        <v/>
      </c>
      <c r="O2156" s="2402"/>
      <c r="P2156" s="1951" t="str">
        <f>IFERROR(VLOOKUP(F2156,[1]Trainingsarten!$A$9:$N$84,12,FALSE),"")</f>
        <v/>
      </c>
      <c r="Q2156" s="1952" t="s">
        <v>14</v>
      </c>
      <c r="R2156" s="1953" t="str">
        <f>IFERROR(VLOOKUP(F2156,[1]Trainingsarten!$A$9:$N$84,14,FALSE),"")</f>
        <v/>
      </c>
      <c r="S2156" s="1877" t="str">
        <f>IFERROR(L2156/J2156,"")</f>
        <v/>
      </c>
      <c r="T2156" s="1876">
        <f>T2155+(K2156-T2155)/7</f>
        <v>6.8075169871134413</v>
      </c>
      <c r="U2156" s="1876">
        <f>U2155+(K2156-U2155)/42</f>
        <v>24.357518359276693</v>
      </c>
      <c r="V2156" s="1876">
        <f t="shared" si="268"/>
        <v>17.009501021285239</v>
      </c>
      <c r="W2156" s="1954">
        <f t="shared" si="267"/>
        <v>0.27948319228180984</v>
      </c>
    </row>
    <row r="2157" spans="1:23" ht="15" x14ac:dyDescent="0.2">
      <c r="A2157" s="2046" t="s">
        <v>9</v>
      </c>
      <c r="B2157" s="2047">
        <f>SUM(K2155:K2161)</f>
        <v>0</v>
      </c>
      <c r="C2157" s="1944">
        <v>45245</v>
      </c>
      <c r="D2157" s="1876"/>
      <c r="E2157" s="2189"/>
      <c r="F2157" s="1986"/>
      <c r="G2157" s="1945"/>
      <c r="H2157" s="1946" t="str">
        <f>IFERROR(VLOOKUP(F2157,[1]Trainingsarten!$A$9:$K$84,10,FALSE),"")</f>
        <v/>
      </c>
      <c r="I2157" s="1947" t="str">
        <f t="shared" si="269"/>
        <v/>
      </c>
      <c r="J2157" s="1948"/>
      <c r="K2157" s="1949" t="str">
        <f>IFERROR(VLOOKUP(F2157,[1]Trainingsarten!$A$9:$K$84,11,FALSE),"0")</f>
        <v>0</v>
      </c>
      <c r="L2157" s="1950"/>
      <c r="M2157" s="1948"/>
      <c r="N2157" s="1816" t="str">
        <f>IFERROR((L2157/67)/(1/(I2157*24)/3.6),"")</f>
        <v/>
      </c>
      <c r="O2157" s="2402"/>
      <c r="P2157" s="1951" t="str">
        <f>IFERROR(VLOOKUP(F2157,[1]Trainingsarten!$A$9:$N$84,12,FALSE),"")</f>
        <v/>
      </c>
      <c r="Q2157" s="1952" t="s">
        <v>14</v>
      </c>
      <c r="R2157" s="1953" t="str">
        <f>IFERROR(VLOOKUP(F2157,[1]Trainingsarten!$A$9:$N$84,14,FALSE),"")</f>
        <v/>
      </c>
      <c r="S2157" s="1877" t="str">
        <f>IFERROR(L2157/J2157,"")</f>
        <v/>
      </c>
      <c r="T2157" s="1876">
        <f>T2156+(K2157-T2156)/7</f>
        <v>5.83501456038295</v>
      </c>
      <c r="U2157" s="1876">
        <f>U2156+(K2157-U2156)/42</f>
        <v>23.777577445960581</v>
      </c>
      <c r="V2157" s="1876">
        <f t="shared" si="268"/>
        <v>17.550001372163251</v>
      </c>
      <c r="W2157" s="1954">
        <f t="shared" si="267"/>
        <v>0.24539987614988182</v>
      </c>
    </row>
    <row r="2158" spans="1:23" ht="15" x14ac:dyDescent="0.2">
      <c r="A2158" s="2046" t="s">
        <v>20</v>
      </c>
      <c r="B2158" s="2048">
        <f>AVERAGE(W2155:W2161)</f>
        <v>0.22283425043883054</v>
      </c>
      <c r="C2158" s="1944">
        <v>45246</v>
      </c>
      <c r="D2158" s="1876"/>
      <c r="E2158" s="2189"/>
      <c r="F2158" s="1986"/>
      <c r="G2158" s="1945"/>
      <c r="H2158" s="1946" t="str">
        <f>IFERROR(VLOOKUP(F2158,[1]Trainingsarten!$A$9:$K$84,10,FALSE),"")</f>
        <v/>
      </c>
      <c r="I2158" s="1947" t="str">
        <f t="shared" si="269"/>
        <v/>
      </c>
      <c r="J2158" s="1948"/>
      <c r="K2158" s="1949" t="str">
        <f>IFERROR(VLOOKUP(F2158,[1]Trainingsarten!$A$9:$K$84,11,FALSE),"0")</f>
        <v>0</v>
      </c>
      <c r="L2158" s="1950"/>
      <c r="M2158" s="1948"/>
      <c r="N2158" s="1816" t="str">
        <f>IFERROR((L2158/67)/(1/(I2158*24)/3.6),"")</f>
        <v/>
      </c>
      <c r="O2158" s="2402"/>
      <c r="P2158" s="1951" t="str">
        <f>IFERROR(VLOOKUP(F2158,[1]Trainingsarten!$A$9:$N$84,12,FALSE),"")</f>
        <v/>
      </c>
      <c r="Q2158" s="1952" t="s">
        <v>14</v>
      </c>
      <c r="R2158" s="1953" t="str">
        <f>IFERROR(VLOOKUP(F2158,[1]Trainingsarten!$A$9:$N$84,14,FALSE),"")</f>
        <v/>
      </c>
      <c r="S2158" s="1877" t="str">
        <f>IFERROR(L2158/J2158,"")</f>
        <v/>
      </c>
      <c r="T2158" s="1876">
        <f>T2157+(K2158-T2157)/7</f>
        <v>5.0014410517568146</v>
      </c>
      <c r="U2158" s="1876">
        <f>U2157+(K2158-U2157)/42</f>
        <v>23.211444649628188</v>
      </c>
      <c r="V2158" s="1876">
        <f t="shared" si="268"/>
        <v>17.94256288557763</v>
      </c>
      <c r="W2158" s="1954">
        <f t="shared" si="267"/>
        <v>0.21547306198526209</v>
      </c>
    </row>
    <row r="2159" spans="1:23" ht="15" x14ac:dyDescent="0.2">
      <c r="A2159" s="2046" t="s">
        <v>329</v>
      </c>
      <c r="B2159" s="2049" t="str">
        <f>IFERROR(AVERAGE(N2155:N2161),"")</f>
        <v/>
      </c>
      <c r="C2159" s="1944">
        <v>45247</v>
      </c>
      <c r="D2159" s="1876"/>
      <c r="E2159" s="2189"/>
      <c r="F2159" s="1986"/>
      <c r="G2159" s="1945"/>
      <c r="H2159" s="1946" t="str">
        <f>IFERROR(VLOOKUP(F2159,[1]Trainingsarten!$A$9:$K$84,10,FALSE),"")</f>
        <v/>
      </c>
      <c r="I2159" s="1947" t="str">
        <f t="shared" si="269"/>
        <v/>
      </c>
      <c r="J2159" s="1948"/>
      <c r="K2159" s="1949" t="str">
        <f>IFERROR(VLOOKUP(F2159,[1]Trainingsarten!$A$9:$K$84,11,FALSE),"0")</f>
        <v>0</v>
      </c>
      <c r="L2159" s="1950"/>
      <c r="M2159" s="1948"/>
      <c r="N2159" s="1816" t="str">
        <f>IFERROR((L2159/67)/(1/(I2159*24)/3.6),"")</f>
        <v/>
      </c>
      <c r="O2159" s="2402"/>
      <c r="P2159" s="1951" t="str">
        <f>IFERROR(VLOOKUP(F2159,[1]Trainingsarten!$A$9:$N$84,12,FALSE),"")</f>
        <v/>
      </c>
      <c r="Q2159" s="1952" t="s">
        <v>14</v>
      </c>
      <c r="R2159" s="1953" t="str">
        <f>IFERROR(VLOOKUP(F2159,[1]Trainingsarten!$A$9:$N$84,14,FALSE),"")</f>
        <v/>
      </c>
      <c r="S2159" s="1877" t="str">
        <f>IFERROR(L2159/J2159,"")</f>
        <v/>
      </c>
      <c r="T2159" s="1876">
        <f>T2158+(K2159-T2158)/7</f>
        <v>4.2869494729344124</v>
      </c>
      <c r="U2159" s="1876">
        <f>U2158+(K2159-U2158)/42</f>
        <v>22.65879120558942</v>
      </c>
      <c r="V2159" s="1876">
        <f t="shared" si="268"/>
        <v>18.210003597871374</v>
      </c>
      <c r="W2159" s="1954">
        <f t="shared" si="267"/>
        <v>0.18919585930413257</v>
      </c>
    </row>
    <row r="2160" spans="1:23" ht="15" x14ac:dyDescent="0.2">
      <c r="A2160" s="2046" t="s">
        <v>330</v>
      </c>
      <c r="B2160" s="2048" t="str">
        <f>IFERROR(AVERAGE(S2155:S2161),"")</f>
        <v/>
      </c>
      <c r="C2160" s="1944">
        <v>45248</v>
      </c>
      <c r="D2160" s="1876"/>
      <c r="E2160" s="2189"/>
      <c r="F2160" s="1986"/>
      <c r="G2160" s="1945"/>
      <c r="H2160" s="1946" t="str">
        <f>IFERROR(VLOOKUP(F2160,[1]Trainingsarten!$A$9:$K$84,10,FALSE),"")</f>
        <v/>
      </c>
      <c r="I2160" s="1947" t="str">
        <f t="shared" si="269"/>
        <v/>
      </c>
      <c r="J2160" s="1948"/>
      <c r="K2160" s="1949" t="str">
        <f>IFERROR(VLOOKUP(F2160,[1]Trainingsarten!$A$9:$K$84,11,FALSE),"0")</f>
        <v>0</v>
      </c>
      <c r="L2160" s="1950"/>
      <c r="M2160" s="1948"/>
      <c r="N2160" s="1816" t="str">
        <f>IFERROR((L2160/67)/(1/(I2160*24)/3.6),"")</f>
        <v/>
      </c>
      <c r="O2160" s="2402"/>
      <c r="P2160" s="1951" t="str">
        <f>IFERROR(VLOOKUP(F2160,[1]Trainingsarten!$A$9:$N$84,12,FALSE),"")</f>
        <v/>
      </c>
      <c r="Q2160" s="1952" t="s">
        <v>14</v>
      </c>
      <c r="R2160" s="1953" t="str">
        <f>IFERROR(VLOOKUP(F2160,[1]Trainingsarten!$A$9:$N$84,14,FALSE),"")</f>
        <v/>
      </c>
      <c r="S2160" s="1877" t="str">
        <f>IFERROR(L2160/J2160,"")</f>
        <v/>
      </c>
      <c r="T2160" s="1876">
        <f>T2159+(K2160-T2159)/7</f>
        <v>3.6745281196580679</v>
      </c>
      <c r="U2160" s="1876">
        <f>U2159+(K2160-U2159)/42</f>
        <v>22.119296176884909</v>
      </c>
      <c r="V2160" s="1876">
        <f t="shared" si="268"/>
        <v>18.371841732655007</v>
      </c>
      <c r="W2160" s="1954">
        <f t="shared" si="267"/>
        <v>0.16612319353533594</v>
      </c>
    </row>
    <row r="2161" spans="1:23" ht="16" thickBot="1" x14ac:dyDescent="0.25">
      <c r="A2161" s="2050" t="s">
        <v>11</v>
      </c>
      <c r="B2161" s="2051">
        <f>IFERROR(SUM(M2155:M2161),"")</f>
        <v>0</v>
      </c>
      <c r="C2161" s="2034">
        <v>45249</v>
      </c>
      <c r="D2161" s="1640"/>
      <c r="E2161" s="2171"/>
      <c r="F2161" s="1989"/>
      <c r="G2161" s="2035"/>
      <c r="H2161" s="2036" t="str">
        <f>IFERROR(VLOOKUP(F2161,[1]Trainingsarten!$A$9:$K$84,10,FALSE),"")</f>
        <v/>
      </c>
      <c r="I2161" s="2037" t="str">
        <f t="shared" si="269"/>
        <v/>
      </c>
      <c r="J2161" s="969"/>
      <c r="K2161" s="2038" t="str">
        <f>IFERROR(VLOOKUP(F2161,[1]Trainingsarten!$A$9:$K$84,11,FALSE),"0")</f>
        <v>0</v>
      </c>
      <c r="L2161" s="973"/>
      <c r="M2161" s="969"/>
      <c r="N2161" s="2039" t="str">
        <f>IFERROR((L2161/67)/(1/(I2161*24)/3.6),"")</f>
        <v/>
      </c>
      <c r="O2161" s="2407"/>
      <c r="P2161" s="2040" t="str">
        <f>IFERROR(VLOOKUP(F2161,[1]Trainingsarten!$A$9:$N$84,12,FALSE),"")</f>
        <v/>
      </c>
      <c r="Q2161" s="2041" t="s">
        <v>14</v>
      </c>
      <c r="R2161" s="2042" t="str">
        <f>IFERROR(VLOOKUP(F2161,[1]Trainingsarten!$A$9:$N$84,14,FALSE),"")</f>
        <v/>
      </c>
      <c r="S2161" s="4" t="str">
        <f>IFERROR(L2161/J2161,"")</f>
        <v/>
      </c>
      <c r="T2161" s="1640">
        <f>T2160+(K2161-T2160)/7</f>
        <v>3.1495955311354868</v>
      </c>
      <c r="U2161" s="1640">
        <f>U2160+(K2161-U2160)/42</f>
        <v>21.592646267911459</v>
      </c>
      <c r="V2161" s="1640">
        <f t="shared" si="268"/>
        <v>18.444768057226842</v>
      </c>
      <c r="W2161" s="1934">
        <f t="shared" ref="W2161:W2224" si="270">T2161/U2161</f>
        <v>0.14586426749444131</v>
      </c>
    </row>
    <row r="2162" spans="1:23" ht="16" thickBot="1" x14ac:dyDescent="0.25">
      <c r="A2162" s="2472">
        <f>WEEKNUM(C2162,1)</f>
        <v>47</v>
      </c>
      <c r="B2162" s="2473"/>
      <c r="C2162" s="1935">
        <v>45250</v>
      </c>
      <c r="D2162" s="1744"/>
      <c r="E2162" s="2176"/>
      <c r="F2162" s="1988"/>
      <c r="G2162" s="1937"/>
      <c r="H2162" s="1938" t="str">
        <f>IFERROR(VLOOKUP(F2162,[1]Trainingsarten!$A$9:$K$84,10,FALSE),"")</f>
        <v/>
      </c>
      <c r="I2162" s="1939" t="str">
        <f t="shared" si="269"/>
        <v/>
      </c>
      <c r="J2162" s="1940"/>
      <c r="K2162" s="1941" t="str">
        <f>IFERROR(VLOOKUP(F2162,[1]Trainingsarten!$A$9:$K$84,11,FALSE),"0")</f>
        <v>0</v>
      </c>
      <c r="L2162" s="1942"/>
      <c r="M2162" s="1940"/>
      <c r="N2162" s="1753" t="str">
        <f>IFERROR((L2162/67)/(1/(I2162*24)/3.6),"")</f>
        <v/>
      </c>
      <c r="O2162" s="2401"/>
      <c r="P2162" s="1754" t="str">
        <f>IFERROR(VLOOKUP(F2162,[1]Trainingsarten!$A$9:$N$84,12,FALSE),"")</f>
        <v/>
      </c>
      <c r="Q2162" s="1755" t="s">
        <v>14</v>
      </c>
      <c r="R2162" s="1943" t="str">
        <f>IFERROR(VLOOKUP(F2162,[1]Trainingsarten!$A$9:$N$84,14,FALSE),"")</f>
        <v/>
      </c>
      <c r="S2162" s="1756" t="str">
        <f>IFERROR(L2162/J2162,"")</f>
        <v/>
      </c>
      <c r="T2162" s="1744">
        <f>T2161+(K2162-T2161)/7</f>
        <v>2.6996533124018458</v>
      </c>
      <c r="U2162" s="1744">
        <f>U2161+(K2162-U2161)/42</f>
        <v>21.078535642484994</v>
      </c>
      <c r="V2162" s="1744">
        <f t="shared" si="268"/>
        <v>18.443050736775973</v>
      </c>
      <c r="W2162" s="1927">
        <f t="shared" si="270"/>
        <v>0.12807594219024115</v>
      </c>
    </row>
    <row r="2163" spans="1:23" ht="15" x14ac:dyDescent="0.2">
      <c r="A2163" s="2043" t="s">
        <v>19</v>
      </c>
      <c r="B2163" s="2044">
        <f>SUM(H2162:H2168)</f>
        <v>0</v>
      </c>
      <c r="C2163" s="1944">
        <v>45251</v>
      </c>
      <c r="D2163" s="1876"/>
      <c r="E2163" s="2189"/>
      <c r="F2163" s="1986"/>
      <c r="G2163" s="1945"/>
      <c r="H2163" s="1946" t="str">
        <f>IFERROR(VLOOKUP(F2163,[1]Trainingsarten!$A$9:$K$84,10,FALSE),"")</f>
        <v/>
      </c>
      <c r="I2163" s="1947" t="str">
        <f t="shared" si="269"/>
        <v/>
      </c>
      <c r="J2163" s="1948"/>
      <c r="K2163" s="1949" t="str">
        <f>IFERROR(VLOOKUP(F2163,[1]Trainingsarten!$A$9:$K$84,11,FALSE),"0")</f>
        <v>0</v>
      </c>
      <c r="L2163" s="1950"/>
      <c r="M2163" s="1948"/>
      <c r="N2163" s="1816" t="str">
        <f>IFERROR((L2163/67)/(1/(I2163*24)/3.6),"")</f>
        <v/>
      </c>
      <c r="O2163" s="2402"/>
      <c r="P2163" s="1951" t="str">
        <f>IFERROR(VLOOKUP(F2163,[1]Trainingsarten!$A$9:$N$84,12,FALSE),"")</f>
        <v/>
      </c>
      <c r="Q2163" s="1952" t="s">
        <v>14</v>
      </c>
      <c r="R2163" s="1953" t="str">
        <f>IFERROR(VLOOKUP(F2163,[1]Trainingsarten!$A$9:$N$84,14,FALSE),"")</f>
        <v/>
      </c>
      <c r="S2163" s="1877" t="str">
        <f>IFERROR(L2163/J2163,"")</f>
        <v/>
      </c>
      <c r="T2163" s="1876">
        <f>T2162+(K2163-T2162)/7</f>
        <v>2.3139885534872966</v>
      </c>
      <c r="U2163" s="1876">
        <f>U2162+(K2163-U2162)/42</f>
        <v>20.576665746235349</v>
      </c>
      <c r="V2163" s="1876">
        <f t="shared" si="268"/>
        <v>18.378882330083147</v>
      </c>
      <c r="W2163" s="1954">
        <f t="shared" si="270"/>
        <v>0.11245692484996786</v>
      </c>
    </row>
    <row r="2164" spans="1:23" ht="15" x14ac:dyDescent="0.2">
      <c r="A2164" s="2046" t="s">
        <v>9</v>
      </c>
      <c r="B2164" s="2047">
        <f>SUM(K2162:K2168)</f>
        <v>0</v>
      </c>
      <c r="C2164" s="1944">
        <v>45252</v>
      </c>
      <c r="D2164" s="1876"/>
      <c r="E2164" s="2189"/>
      <c r="F2164" s="1986"/>
      <c r="G2164" s="1945"/>
      <c r="H2164" s="1946" t="str">
        <f>IFERROR(VLOOKUP(F2164,[1]Trainingsarten!$A$9:$K$84,10,FALSE),"")</f>
        <v/>
      </c>
      <c r="I2164" s="1947" t="str">
        <f t="shared" si="269"/>
        <v/>
      </c>
      <c r="J2164" s="1948"/>
      <c r="K2164" s="1949" t="str">
        <f>IFERROR(VLOOKUP(F2164,[1]Trainingsarten!$A$9:$K$84,11,FALSE),"0")</f>
        <v>0</v>
      </c>
      <c r="L2164" s="1950"/>
      <c r="M2164" s="1948"/>
      <c r="N2164" s="1816" t="str">
        <f>IFERROR((L2164/67)/(1/(I2164*24)/3.6),"")</f>
        <v/>
      </c>
      <c r="O2164" s="2402"/>
      <c r="P2164" s="1951" t="str">
        <f>IFERROR(VLOOKUP(F2164,[1]Trainingsarten!$A$9:$N$84,12,FALSE),"")</f>
        <v/>
      </c>
      <c r="Q2164" s="1952" t="s">
        <v>14</v>
      </c>
      <c r="R2164" s="1953" t="str">
        <f>IFERROR(VLOOKUP(F2164,[1]Trainingsarten!$A$9:$N$84,14,FALSE),"")</f>
        <v/>
      </c>
      <c r="S2164" s="1877" t="str">
        <f>IFERROR(L2164/J2164,"")</f>
        <v/>
      </c>
      <c r="T2164" s="1876">
        <f>T2163+(K2164-T2163)/7</f>
        <v>1.9834187601319684</v>
      </c>
      <c r="U2164" s="1876">
        <f>U2163+(K2164-U2163)/42</f>
        <v>20.086745133229744</v>
      </c>
      <c r="V2164" s="1876">
        <f t="shared" si="268"/>
        <v>18.262677192748054</v>
      </c>
      <c r="W2164" s="1954">
        <f t="shared" si="270"/>
        <v>9.8742665721923001E-2</v>
      </c>
    </row>
    <row r="2165" spans="1:23" ht="15" x14ac:dyDescent="0.2">
      <c r="A2165" s="2046" t="s">
        <v>20</v>
      </c>
      <c r="B2165" s="2048">
        <f>AVERAGE(W2162:W2168)</f>
        <v>8.9662832140297771E-2</v>
      </c>
      <c r="C2165" s="1944">
        <v>45253</v>
      </c>
      <c r="D2165" s="1876"/>
      <c r="E2165" s="2189"/>
      <c r="F2165" s="1986"/>
      <c r="G2165" s="1945"/>
      <c r="H2165" s="1946" t="str">
        <f>IFERROR(VLOOKUP(F2165,[1]Trainingsarten!$A$9:$K$84,10,FALSE),"")</f>
        <v/>
      </c>
      <c r="I2165" s="1947" t="str">
        <f t="shared" si="269"/>
        <v/>
      </c>
      <c r="J2165" s="1948"/>
      <c r="K2165" s="1949" t="str">
        <f>IFERROR(VLOOKUP(F2165,[1]Trainingsarten!$A$9:$K$84,11,FALSE),"0")</f>
        <v>0</v>
      </c>
      <c r="L2165" s="1950"/>
      <c r="M2165" s="1948"/>
      <c r="N2165" s="1816" t="str">
        <f>IFERROR((L2165/67)/(1/(I2165*24)/3.6),"")</f>
        <v/>
      </c>
      <c r="O2165" s="2402"/>
      <c r="P2165" s="1951" t="str">
        <f>IFERROR(VLOOKUP(F2165,[1]Trainingsarten!$A$9:$N$84,12,FALSE),"")</f>
        <v/>
      </c>
      <c r="Q2165" s="1952" t="s">
        <v>14</v>
      </c>
      <c r="R2165" s="1953" t="str">
        <f>IFERROR(VLOOKUP(F2165,[1]Trainingsarten!$A$9:$N$84,14,FALSE),"")</f>
        <v/>
      </c>
      <c r="S2165" s="1877" t="str">
        <f>IFERROR(L2165/J2165,"")</f>
        <v/>
      </c>
      <c r="T2165" s="1876">
        <f>T2164+(K2165-T2164)/7</f>
        <v>1.7000732229702586</v>
      </c>
      <c r="U2165" s="1876">
        <f>U2164+(K2165-U2164)/42</f>
        <v>19.608489296724272</v>
      </c>
      <c r="V2165" s="1876">
        <f t="shared" si="268"/>
        <v>18.103326373097776</v>
      </c>
      <c r="W2165" s="1954">
        <f t="shared" si="270"/>
        <v>8.6700877219249475E-2</v>
      </c>
    </row>
    <row r="2166" spans="1:23" ht="15" x14ac:dyDescent="0.2">
      <c r="A2166" s="2046" t="s">
        <v>329</v>
      </c>
      <c r="B2166" s="2049" t="str">
        <f>IFERROR(AVERAGE(N2162:N2168),"")</f>
        <v/>
      </c>
      <c r="C2166" s="1944">
        <v>45254</v>
      </c>
      <c r="D2166" s="1876"/>
      <c r="E2166" s="2189"/>
      <c r="F2166" s="1986"/>
      <c r="G2166" s="1945"/>
      <c r="H2166" s="1946" t="str">
        <f>IFERROR(VLOOKUP(F2166,[1]Trainingsarten!$A$9:$K$84,10,FALSE),"")</f>
        <v/>
      </c>
      <c r="I2166" s="1947" t="str">
        <f t="shared" si="269"/>
        <v/>
      </c>
      <c r="J2166" s="1948"/>
      <c r="K2166" s="1949" t="str">
        <f>IFERROR(VLOOKUP(F2166,[1]Trainingsarten!$A$9:$K$84,11,FALSE),"0")</f>
        <v>0</v>
      </c>
      <c r="L2166" s="1950"/>
      <c r="M2166" s="1948"/>
      <c r="N2166" s="1816" t="str">
        <f>IFERROR((L2166/67)/(1/(I2166*24)/3.6),"")</f>
        <v/>
      </c>
      <c r="O2166" s="2402"/>
      <c r="P2166" s="1951" t="str">
        <f>IFERROR(VLOOKUP(F2166,[1]Trainingsarten!$A$9:$N$84,12,FALSE),"")</f>
        <v/>
      </c>
      <c r="Q2166" s="1952" t="s">
        <v>14</v>
      </c>
      <c r="R2166" s="1953" t="str">
        <f>IFERROR(VLOOKUP(F2166,[1]Trainingsarten!$A$9:$N$84,14,FALSE),"")</f>
        <v/>
      </c>
      <c r="S2166" s="1877" t="str">
        <f>IFERROR(L2166/J2166,"")</f>
        <v/>
      </c>
      <c r="T2166" s="1876">
        <f>T2165+(K2166-T2165)/7</f>
        <v>1.457205619688793</v>
      </c>
      <c r="U2166" s="1876">
        <f>U2165+(K2166-U2165)/42</f>
        <v>19.141620503945123</v>
      </c>
      <c r="V2166" s="1876">
        <f t="shared" si="268"/>
        <v>17.908416073754015</v>
      </c>
      <c r="W2166" s="1954">
        <f t="shared" si="270"/>
        <v>7.6127599509584892E-2</v>
      </c>
    </row>
    <row r="2167" spans="1:23" ht="15" x14ac:dyDescent="0.2">
      <c r="A2167" s="2046" t="s">
        <v>330</v>
      </c>
      <c r="B2167" s="2048" t="str">
        <f>IFERROR(AVERAGE(S2162:S2168),"")</f>
        <v/>
      </c>
      <c r="C2167" s="1944">
        <v>45255</v>
      </c>
      <c r="D2167" s="1876"/>
      <c r="E2167" s="2189"/>
      <c r="F2167" s="1986"/>
      <c r="G2167" s="1945"/>
      <c r="H2167" s="1946" t="str">
        <f>IFERROR(VLOOKUP(F2167,[1]Trainingsarten!$A$9:$K$84,10,FALSE),"")</f>
        <v/>
      </c>
      <c r="I2167" s="1947" t="str">
        <f t="shared" si="269"/>
        <v/>
      </c>
      <c r="J2167" s="1948"/>
      <c r="K2167" s="1949" t="str">
        <f>IFERROR(VLOOKUP(F2167,[1]Trainingsarten!$A$9:$K$84,11,FALSE),"0")</f>
        <v>0</v>
      </c>
      <c r="L2167" s="1950"/>
      <c r="M2167" s="1948"/>
      <c r="N2167" s="1816" t="str">
        <f>IFERROR((L2167/67)/(1/(I2167*24)/3.6),"")</f>
        <v/>
      </c>
      <c r="O2167" s="2402"/>
      <c r="P2167" s="1951" t="str">
        <f>IFERROR(VLOOKUP(F2167,[1]Trainingsarten!$A$9:$N$84,12,FALSE),"")</f>
        <v/>
      </c>
      <c r="Q2167" s="1952" t="s">
        <v>14</v>
      </c>
      <c r="R2167" s="1953" t="str">
        <f>IFERROR(VLOOKUP(F2167,[1]Trainingsarten!$A$9:$N$84,14,FALSE),"")</f>
        <v/>
      </c>
      <c r="S2167" s="1877" t="str">
        <f>IFERROR(L2167/J2167,"")</f>
        <v/>
      </c>
      <c r="T2167" s="1876">
        <f>T2166+(K2167-T2166)/7</f>
        <v>1.2490333883046798</v>
      </c>
      <c r="U2167" s="1876">
        <f>U2166+(K2167-U2166)/42</f>
        <v>18.685867634803571</v>
      </c>
      <c r="V2167" s="1876">
        <f t="shared" si="268"/>
        <v>17.684414884256331</v>
      </c>
      <c r="W2167" s="1954">
        <f t="shared" si="270"/>
        <v>6.684374591085504E-2</v>
      </c>
    </row>
    <row r="2168" spans="1:23" ht="16" thickBot="1" x14ac:dyDescent="0.25">
      <c r="A2168" s="2050" t="s">
        <v>11</v>
      </c>
      <c r="B2168" s="2051">
        <f>IFERROR(SUM(M2162:M2168),"")</f>
        <v>0</v>
      </c>
      <c r="C2168" s="2034">
        <v>45256</v>
      </c>
      <c r="D2168" s="1640"/>
      <c r="E2168" s="2171"/>
      <c r="F2168" s="1989"/>
      <c r="G2168" s="2035"/>
      <c r="H2168" s="2036" t="str">
        <f>IFERROR(VLOOKUP(F2168,[1]Trainingsarten!$A$9:$K$84,10,FALSE),"")</f>
        <v/>
      </c>
      <c r="I2168" s="2037" t="str">
        <f t="shared" si="269"/>
        <v/>
      </c>
      <c r="J2168" s="969"/>
      <c r="K2168" s="2038" t="str">
        <f>IFERROR(VLOOKUP(F2168,[1]Trainingsarten!$A$9:$K$84,11,FALSE),"0")</f>
        <v>0</v>
      </c>
      <c r="L2168" s="973"/>
      <c r="M2168" s="969"/>
      <c r="N2168" s="2039" t="str">
        <f>IFERROR((L2168/67)/(1/(I2168*24)/3.6),"")</f>
        <v/>
      </c>
      <c r="O2168" s="2407"/>
      <c r="P2168" s="2040" t="str">
        <f>IFERROR(VLOOKUP(F2168,[1]Trainingsarten!$A$9:$N$84,12,FALSE),"")</f>
        <v/>
      </c>
      <c r="Q2168" s="2041" t="s">
        <v>14</v>
      </c>
      <c r="R2168" s="2042" t="str">
        <f>IFERROR(VLOOKUP(F2168,[1]Trainingsarten!$A$9:$N$84,14,FALSE),"")</f>
        <v/>
      </c>
      <c r="S2168" s="4" t="str">
        <f>IFERROR(L2168/J2168,"")</f>
        <v/>
      </c>
      <c r="T2168" s="1640">
        <f>T2167+(K2168-T2167)/7</f>
        <v>1.070600047118297</v>
      </c>
      <c r="U2168" s="1640">
        <f>U2167+(K2168-U2167)/42</f>
        <v>18.240966024451104</v>
      </c>
      <c r="V2168" s="1640">
        <f t="shared" si="268"/>
        <v>17.43683424649889</v>
      </c>
      <c r="W2168" s="1934">
        <f t="shared" si="270"/>
        <v>5.8692069580262969E-2</v>
      </c>
    </row>
    <row r="2169" spans="1:23" ht="16" thickBot="1" x14ac:dyDescent="0.25">
      <c r="A2169" s="2472">
        <f>WEEKNUM(C2169,1)</f>
        <v>48</v>
      </c>
      <c r="B2169" s="2473"/>
      <c r="C2169" s="1935">
        <v>45257</v>
      </c>
      <c r="D2169" s="1744"/>
      <c r="E2169" s="2176"/>
      <c r="F2169" s="1988"/>
      <c r="G2169" s="1937"/>
      <c r="H2169" s="1938" t="str">
        <f>IFERROR(VLOOKUP(F2169,[1]Trainingsarten!$A$9:$K$84,10,FALSE),"")</f>
        <v/>
      </c>
      <c r="I2169" s="1939" t="str">
        <f t="shared" si="269"/>
        <v/>
      </c>
      <c r="J2169" s="1940"/>
      <c r="K2169" s="1941" t="str">
        <f>IFERROR(VLOOKUP(F2169,[1]Trainingsarten!$A$9:$K$84,11,FALSE),"0")</f>
        <v>0</v>
      </c>
      <c r="L2169" s="1942"/>
      <c r="M2169" s="1940"/>
      <c r="N2169" s="1753" t="str">
        <f>IFERROR((L2169/67)/(1/(I2169*24)/3.6),"")</f>
        <v/>
      </c>
      <c r="O2169" s="2401"/>
      <c r="P2169" s="1754" t="str">
        <f>IFERROR(VLOOKUP(F2169,[1]Trainingsarten!$A$9:$N$84,12,FALSE),"")</f>
        <v/>
      </c>
      <c r="Q2169" s="1755" t="s">
        <v>14</v>
      </c>
      <c r="R2169" s="1943" t="str">
        <f>IFERROR(VLOOKUP(F2169,[1]Trainingsarten!$A$9:$N$84,14,FALSE),"")</f>
        <v/>
      </c>
      <c r="S2169" s="1756" t="str">
        <f>IFERROR(L2169/J2169,"")</f>
        <v/>
      </c>
      <c r="T2169" s="1744">
        <f>T2168+(K2169-T2168)/7</f>
        <v>0.9176571832442546</v>
      </c>
      <c r="U2169" s="1744">
        <f>U2168+(K2169-U2168)/42</f>
        <v>17.806657309583223</v>
      </c>
      <c r="V2169" s="1744">
        <f t="shared" si="268"/>
        <v>17.170365977332807</v>
      </c>
      <c r="W2169" s="1927">
        <f t="shared" si="270"/>
        <v>5.1534500119255283E-2</v>
      </c>
    </row>
    <row r="2170" spans="1:23" ht="15" x14ac:dyDescent="0.2">
      <c r="A2170" s="2043" t="s">
        <v>19</v>
      </c>
      <c r="B2170" s="2044">
        <f>SUM(H2169:H2175)</f>
        <v>0</v>
      </c>
      <c r="C2170" s="1944">
        <v>45258</v>
      </c>
      <c r="D2170" s="1876"/>
      <c r="E2170" s="2189"/>
      <c r="F2170" s="1986"/>
      <c r="G2170" s="1945"/>
      <c r="H2170" s="1946" t="str">
        <f>IFERROR(VLOOKUP(F2170,[1]Trainingsarten!$A$9:$K$84,10,FALSE),"")</f>
        <v/>
      </c>
      <c r="I2170" s="1947" t="str">
        <f t="shared" si="269"/>
        <v/>
      </c>
      <c r="J2170" s="1948"/>
      <c r="K2170" s="1949" t="str">
        <f>IFERROR(VLOOKUP(F2170,[1]Trainingsarten!$A$9:$K$84,11,FALSE),"0")</f>
        <v>0</v>
      </c>
      <c r="L2170" s="1950"/>
      <c r="M2170" s="1948"/>
      <c r="N2170" s="1816" t="str">
        <f>IFERROR((L2170/67)/(1/(I2170*24)/3.6),"")</f>
        <v/>
      </c>
      <c r="O2170" s="2402"/>
      <c r="P2170" s="1951" t="str">
        <f>IFERROR(VLOOKUP(F2170,[1]Trainingsarten!$A$9:$N$84,12,FALSE),"")</f>
        <v/>
      </c>
      <c r="Q2170" s="1952" t="s">
        <v>14</v>
      </c>
      <c r="R2170" s="1953" t="str">
        <f>IFERROR(VLOOKUP(F2170,[1]Trainingsarten!$A$9:$N$84,14,FALSE),"")</f>
        <v/>
      </c>
      <c r="S2170" s="1877" t="str">
        <f>IFERROR(L2170/J2170,"")</f>
        <v/>
      </c>
      <c r="T2170" s="1876">
        <f>T2169+(K2170-T2169)/7</f>
        <v>0.78656329992364682</v>
      </c>
      <c r="U2170" s="1876">
        <f>U2169+(K2170-U2169)/42</f>
        <v>17.382689278402669</v>
      </c>
      <c r="V2170" s="1876">
        <f t="shared" ref="V2170:V2224" si="271">U2169-T2169</f>
        <v>16.889000126338967</v>
      </c>
      <c r="W2170" s="1954">
        <f t="shared" si="270"/>
        <v>4.5249804982760745E-2</v>
      </c>
    </row>
    <row r="2171" spans="1:23" ht="15" x14ac:dyDescent="0.2">
      <c r="A2171" s="2046" t="s">
        <v>9</v>
      </c>
      <c r="B2171" s="2047">
        <f>SUM(K2169:K2175)</f>
        <v>0</v>
      </c>
      <c r="C2171" s="1944">
        <v>45259</v>
      </c>
      <c r="D2171" s="1876"/>
      <c r="E2171" s="2189"/>
      <c r="F2171" s="1986"/>
      <c r="G2171" s="1945"/>
      <c r="H2171" s="1946" t="str">
        <f>IFERROR(VLOOKUP(F2171,[1]Trainingsarten!$A$9:$K$84,10,FALSE),"")</f>
        <v/>
      </c>
      <c r="I2171" s="1947" t="str">
        <f t="shared" si="269"/>
        <v/>
      </c>
      <c r="J2171" s="1948"/>
      <c r="K2171" s="1949" t="str">
        <f>IFERROR(VLOOKUP(F2171,[1]Trainingsarten!$A$9:$K$84,11,FALSE),"0")</f>
        <v>0</v>
      </c>
      <c r="L2171" s="1950"/>
      <c r="M2171" s="1948"/>
      <c r="N2171" s="1816" t="str">
        <f>IFERROR((L2171/67)/(1/(I2171*24)/3.6),"")</f>
        <v/>
      </c>
      <c r="O2171" s="2402"/>
      <c r="P2171" s="1951" t="str">
        <f>IFERROR(VLOOKUP(F2171,[1]Trainingsarten!$A$9:$N$84,12,FALSE),"")</f>
        <v/>
      </c>
      <c r="Q2171" s="1952" t="s">
        <v>14</v>
      </c>
      <c r="R2171" s="1953" t="str">
        <f>IFERROR(VLOOKUP(F2171,[1]Trainingsarten!$A$9:$N$84,14,FALSE),"")</f>
        <v/>
      </c>
      <c r="S2171" s="1877" t="str">
        <f>IFERROR(L2171/J2171,"")</f>
        <v/>
      </c>
      <c r="T2171" s="1876">
        <f>T2170+(K2171-T2170)/7</f>
        <v>0.67419711422026873</v>
      </c>
      <c r="U2171" s="1876">
        <f>U2170+(K2171-U2170)/42</f>
        <v>16.968815724154986</v>
      </c>
      <c r="V2171" s="1876">
        <f t="shared" si="271"/>
        <v>16.596125978479023</v>
      </c>
      <c r="W2171" s="1954">
        <f t="shared" si="270"/>
        <v>3.9731536082424072E-2</v>
      </c>
    </row>
    <row r="2172" spans="1:23" ht="15" x14ac:dyDescent="0.2">
      <c r="A2172" s="2046" t="s">
        <v>20</v>
      </c>
      <c r="B2172" s="2048">
        <f>AVERAGE(W2169:W2175)</f>
        <v>3.6078042094458404E-2</v>
      </c>
      <c r="C2172" s="1944">
        <v>45260</v>
      </c>
      <c r="D2172" s="1876"/>
      <c r="E2172" s="2189"/>
      <c r="F2172" s="1986"/>
      <c r="G2172" s="1945"/>
      <c r="H2172" s="1946" t="str">
        <f>IFERROR(VLOOKUP(F2172,[1]Trainingsarten!$A$9:$K$84,10,FALSE),"")</f>
        <v/>
      </c>
      <c r="I2172" s="1947" t="str">
        <f t="shared" si="269"/>
        <v/>
      </c>
      <c r="J2172" s="1948"/>
      <c r="K2172" s="1949" t="str">
        <f>IFERROR(VLOOKUP(F2172,[1]Trainingsarten!$A$9:$K$84,11,FALSE),"0")</f>
        <v>0</v>
      </c>
      <c r="L2172" s="1950"/>
      <c r="M2172" s="1948"/>
      <c r="N2172" s="1816" t="str">
        <f>IFERROR((L2172/67)/(1/(I2172*24)/3.6),"")</f>
        <v/>
      </c>
      <c r="O2172" s="2402"/>
      <c r="P2172" s="1951" t="str">
        <f>IFERROR(VLOOKUP(F2172,[1]Trainingsarten!$A$9:$N$84,12,FALSE),"")</f>
        <v/>
      </c>
      <c r="Q2172" s="1952" t="s">
        <v>14</v>
      </c>
      <c r="R2172" s="1953" t="str">
        <f>IFERROR(VLOOKUP(F2172,[1]Trainingsarten!$A$9:$N$84,14,FALSE),"")</f>
        <v/>
      </c>
      <c r="S2172" s="1877" t="str">
        <f>IFERROR(L2172/J2172,"")</f>
        <v/>
      </c>
      <c r="T2172" s="1876">
        <f>T2171+(K2172-T2171)/7</f>
        <v>0.57788324076023034</v>
      </c>
      <c r="U2172" s="1876">
        <f>U2171+(K2172-U2171)/42</f>
        <v>16.564796302151297</v>
      </c>
      <c r="V2172" s="1876">
        <f t="shared" si="271"/>
        <v>16.294618609934716</v>
      </c>
      <c r="W2172" s="1954">
        <f t="shared" si="270"/>
        <v>3.488622680407967E-2</v>
      </c>
    </row>
    <row r="2173" spans="1:23" ht="15" x14ac:dyDescent="0.2">
      <c r="A2173" s="2046" t="s">
        <v>329</v>
      </c>
      <c r="B2173" s="2049" t="str">
        <f>IFERROR(AVERAGE(N2169:N2175),"")</f>
        <v/>
      </c>
      <c r="C2173" s="1944">
        <v>45261</v>
      </c>
      <c r="D2173" s="1876"/>
      <c r="E2173" s="2189"/>
      <c r="F2173" s="1986"/>
      <c r="G2173" s="1945"/>
      <c r="H2173" s="1946" t="str">
        <f>IFERROR(VLOOKUP(F2173,[1]Trainingsarten!$A$9:$K$84,10,FALSE),"")</f>
        <v/>
      </c>
      <c r="I2173" s="1947" t="str">
        <f t="shared" si="269"/>
        <v/>
      </c>
      <c r="J2173" s="1948"/>
      <c r="K2173" s="1949" t="str">
        <f>IFERROR(VLOOKUP(F2173,[1]Trainingsarten!$A$9:$K$84,11,FALSE),"0")</f>
        <v>0</v>
      </c>
      <c r="L2173" s="1950"/>
      <c r="M2173" s="1948"/>
      <c r="N2173" s="1816" t="str">
        <f>IFERROR((L2173/67)/(1/(I2173*24)/3.6),"")</f>
        <v/>
      </c>
      <c r="O2173" s="2402"/>
      <c r="P2173" s="1951" t="str">
        <f>IFERROR(VLOOKUP(F2173,[1]Trainingsarten!$A$9:$N$84,12,FALSE),"")</f>
        <v/>
      </c>
      <c r="Q2173" s="1952" t="s">
        <v>14</v>
      </c>
      <c r="R2173" s="1953" t="str">
        <f>IFERROR(VLOOKUP(F2173,[1]Trainingsarten!$A$9:$N$84,14,FALSE),"")</f>
        <v/>
      </c>
      <c r="S2173" s="1877" t="str">
        <f>IFERROR(L2173/J2173,"")</f>
        <v/>
      </c>
      <c r="T2173" s="1876">
        <f>T2172+(K2173-T2172)/7</f>
        <v>0.49532849208019747</v>
      </c>
      <c r="U2173" s="1876">
        <f>U2172+(K2173-U2172)/42</f>
        <v>16.170396390195314</v>
      </c>
      <c r="V2173" s="1876">
        <f t="shared" si="271"/>
        <v>15.986913061391068</v>
      </c>
      <c r="W2173" s="1954">
        <f t="shared" si="270"/>
        <v>3.0631808901143122E-2</v>
      </c>
    </row>
    <row r="2174" spans="1:23" ht="15" x14ac:dyDescent="0.2">
      <c r="A2174" s="2046" t="s">
        <v>330</v>
      </c>
      <c r="B2174" s="2048" t="str">
        <f>IFERROR(AVERAGE(S2169:S2175),"")</f>
        <v/>
      </c>
      <c r="C2174" s="1944">
        <v>45262</v>
      </c>
      <c r="D2174" s="1876"/>
      <c r="E2174" s="2189"/>
      <c r="F2174" s="1986"/>
      <c r="G2174" s="1945"/>
      <c r="H2174" s="1946" t="str">
        <f>IFERROR(VLOOKUP(F2174,[1]Trainingsarten!$A$9:$K$84,10,FALSE),"")</f>
        <v/>
      </c>
      <c r="I2174" s="1947" t="str">
        <f t="shared" si="269"/>
        <v/>
      </c>
      <c r="J2174" s="1948"/>
      <c r="K2174" s="1949" t="str">
        <f>IFERROR(VLOOKUP(F2174,[1]Trainingsarten!$A$9:$K$84,11,FALSE),"0")</f>
        <v>0</v>
      </c>
      <c r="L2174" s="1950"/>
      <c r="M2174" s="1948"/>
      <c r="N2174" s="1816" t="str">
        <f>IFERROR((L2174/67)/(1/(I2174*24)/3.6),"")</f>
        <v/>
      </c>
      <c r="O2174" s="2402"/>
      <c r="P2174" s="1951" t="str">
        <f>IFERROR(VLOOKUP(F2174,[1]Trainingsarten!$A$9:$N$84,12,FALSE),"")</f>
        <v/>
      </c>
      <c r="Q2174" s="1952" t="s">
        <v>14</v>
      </c>
      <c r="R2174" s="1953" t="str">
        <f>IFERROR(VLOOKUP(F2174,[1]Trainingsarten!$A$9:$N$84,14,FALSE),"")</f>
        <v/>
      </c>
      <c r="S2174" s="1877" t="str">
        <f>IFERROR(L2174/J2174,"")</f>
        <v/>
      </c>
      <c r="T2174" s="1876">
        <f>T2173+(K2174-T2173)/7</f>
        <v>0.42456727892588353</v>
      </c>
      <c r="U2174" s="1876">
        <f>U2173+(K2174-U2173)/42</f>
        <v>15.785386952333521</v>
      </c>
      <c r="V2174" s="1876">
        <f t="shared" si="271"/>
        <v>15.675067898115117</v>
      </c>
      <c r="W2174" s="1954">
        <f t="shared" si="270"/>
        <v>2.6896222449784204E-2</v>
      </c>
    </row>
    <row r="2175" spans="1:23" ht="16" thickBot="1" x14ac:dyDescent="0.25">
      <c r="A2175" s="2050" t="s">
        <v>11</v>
      </c>
      <c r="B2175" s="2051">
        <f>IFERROR(SUM(M2169:M2175),"")</f>
        <v>0</v>
      </c>
      <c r="C2175" s="2034">
        <v>45263</v>
      </c>
      <c r="D2175" s="1640"/>
      <c r="E2175" s="2171"/>
      <c r="F2175" s="1989"/>
      <c r="G2175" s="2035"/>
      <c r="H2175" s="2036" t="str">
        <f>IFERROR(VLOOKUP(F2175,[1]Trainingsarten!$A$9:$K$84,10,FALSE),"")</f>
        <v/>
      </c>
      <c r="I2175" s="2037" t="str">
        <f t="shared" si="269"/>
        <v/>
      </c>
      <c r="J2175" s="969"/>
      <c r="K2175" s="2038" t="str">
        <f>IFERROR(VLOOKUP(F2175,[1]Trainingsarten!$A$9:$K$84,11,FALSE),"0")</f>
        <v>0</v>
      </c>
      <c r="L2175" s="973"/>
      <c r="M2175" s="969"/>
      <c r="N2175" s="2039" t="str">
        <f>IFERROR((L2175/67)/(1/(I2175*24)/3.6),"")</f>
        <v/>
      </c>
      <c r="O2175" s="2407"/>
      <c r="P2175" s="2040" t="str">
        <f>IFERROR(VLOOKUP(F2175,[1]Trainingsarten!$A$9:$N$84,12,FALSE),"")</f>
        <v/>
      </c>
      <c r="Q2175" s="2041" t="s">
        <v>14</v>
      </c>
      <c r="R2175" s="2042" t="str">
        <f>IFERROR(VLOOKUP(F2175,[1]Trainingsarten!$A$9:$N$84,14,FALSE),"")</f>
        <v/>
      </c>
      <c r="S2175" s="4" t="str">
        <f>IFERROR(L2175/J2175,"")</f>
        <v/>
      </c>
      <c r="T2175" s="1640">
        <f>T2174+(K2175-T2174)/7</f>
        <v>0.36391481050790014</v>
      </c>
      <c r="U2175" s="1640">
        <f>U2174+(K2175-U2174)/42</f>
        <v>15.40954440584939</v>
      </c>
      <c r="V2175" s="1640">
        <f t="shared" si="271"/>
        <v>15.360819673407638</v>
      </c>
      <c r="W2175" s="1934">
        <f t="shared" si="270"/>
        <v>2.3616195321761738E-2</v>
      </c>
    </row>
    <row r="2176" spans="1:23" ht="16" thickBot="1" x14ac:dyDescent="0.25">
      <c r="A2176" s="2472">
        <f>WEEKNUM(C2176,1)</f>
        <v>49</v>
      </c>
      <c r="B2176" s="2473"/>
      <c r="C2176" s="1935">
        <v>45264</v>
      </c>
      <c r="D2176" s="1744"/>
      <c r="E2176" s="2176"/>
      <c r="F2176" s="1988"/>
      <c r="G2176" s="1937"/>
      <c r="H2176" s="1938" t="str">
        <f>IFERROR(VLOOKUP(F2176,[1]Trainingsarten!$A$9:$K$84,10,FALSE),"")</f>
        <v/>
      </c>
      <c r="I2176" s="1939" t="str">
        <f t="shared" si="269"/>
        <v/>
      </c>
      <c r="J2176" s="1940"/>
      <c r="K2176" s="1941" t="str">
        <f>IFERROR(VLOOKUP(F2176,[1]Trainingsarten!$A$9:$K$84,11,FALSE),"0")</f>
        <v>0</v>
      </c>
      <c r="L2176" s="1942"/>
      <c r="M2176" s="1940"/>
      <c r="N2176" s="1753" t="str">
        <f>IFERROR((L2176/67)/(1/(I2176*24)/3.6),"")</f>
        <v/>
      </c>
      <c r="O2176" s="2401"/>
      <c r="P2176" s="1754" t="str">
        <f>IFERROR(VLOOKUP(F2176,[1]Trainingsarten!$A$9:$N$84,12,FALSE),"")</f>
        <v/>
      </c>
      <c r="Q2176" s="1755" t="s">
        <v>14</v>
      </c>
      <c r="R2176" s="1943" t="str">
        <f>IFERROR(VLOOKUP(F2176,[1]Trainingsarten!$A$9:$N$84,14,FALSE),"")</f>
        <v/>
      </c>
      <c r="S2176" s="1756" t="str">
        <f>IFERROR(L2176/J2176,"")</f>
        <v/>
      </c>
      <c r="T2176" s="1744">
        <f>T2175+(K2176-T2175)/7</f>
        <v>0.311926980435343</v>
      </c>
      <c r="U2176" s="1744">
        <f>U2175+(K2176-U2175)/42</f>
        <v>15.042650491424405</v>
      </c>
      <c r="V2176" s="1744">
        <f t="shared" si="271"/>
        <v>15.04562959534149</v>
      </c>
      <c r="W2176" s="1927">
        <f t="shared" si="270"/>
        <v>2.07361715020347E-2</v>
      </c>
    </row>
    <row r="2177" spans="1:23" ht="15" x14ac:dyDescent="0.2">
      <c r="A2177" s="2043" t="s">
        <v>19</v>
      </c>
      <c r="B2177" s="2044">
        <f>SUM(H2176:H2182)</f>
        <v>0</v>
      </c>
      <c r="C2177" s="1944">
        <v>45265</v>
      </c>
      <c r="D2177" s="1876"/>
      <c r="E2177" s="2189"/>
      <c r="F2177" s="1986"/>
      <c r="G2177" s="1945"/>
      <c r="H2177" s="1946" t="str">
        <f>IFERROR(VLOOKUP(F2177,[1]Trainingsarten!$A$9:$K$84,10,FALSE),"")</f>
        <v/>
      </c>
      <c r="I2177" s="1947" t="str">
        <f t="shared" si="269"/>
        <v/>
      </c>
      <c r="J2177" s="1948"/>
      <c r="K2177" s="1949" t="str">
        <f>IFERROR(VLOOKUP(F2177,[1]Trainingsarten!$A$9:$K$84,11,FALSE),"0")</f>
        <v>0</v>
      </c>
      <c r="L2177" s="1950"/>
      <c r="M2177" s="1948"/>
      <c r="N2177" s="1816" t="str">
        <f>IFERROR((L2177/67)/(1/(I2177*24)/3.6),"")</f>
        <v/>
      </c>
      <c r="O2177" s="2402"/>
      <c r="P2177" s="1951" t="str">
        <f>IFERROR(VLOOKUP(F2177,[1]Trainingsarten!$A$9:$N$84,12,FALSE),"")</f>
        <v/>
      </c>
      <c r="Q2177" s="1952" t="s">
        <v>14</v>
      </c>
      <c r="R2177" s="1953" t="str">
        <f>IFERROR(VLOOKUP(F2177,[1]Trainingsarten!$A$9:$N$84,14,FALSE),"")</f>
        <v/>
      </c>
      <c r="S2177" s="1877" t="str">
        <f>IFERROR(L2177/J2177,"")</f>
        <v/>
      </c>
      <c r="T2177" s="1876">
        <f>T2176+(K2177-T2176)/7</f>
        <v>0.26736598323029398</v>
      </c>
      <c r="U2177" s="1876">
        <f>U2176+(K2177-U2176)/42</f>
        <v>14.684492146390491</v>
      </c>
      <c r="V2177" s="1876">
        <f t="shared" si="271"/>
        <v>14.730723510989062</v>
      </c>
      <c r="W2177" s="1954">
        <f t="shared" si="270"/>
        <v>1.8207370099347538E-2</v>
      </c>
    </row>
    <row r="2178" spans="1:23" ht="15" x14ac:dyDescent="0.2">
      <c r="A2178" s="2046" t="s">
        <v>9</v>
      </c>
      <c r="B2178" s="2047">
        <f>SUM(K2176:K2182)</f>
        <v>0</v>
      </c>
      <c r="C2178" s="1944">
        <v>45266</v>
      </c>
      <c r="D2178" s="1876"/>
      <c r="E2178" s="2189"/>
      <c r="F2178" s="1986"/>
      <c r="G2178" s="1945"/>
      <c r="H2178" s="1946" t="str">
        <f>IFERROR(VLOOKUP(F2178,[1]Trainingsarten!$A$9:$K$84,10,FALSE),"")</f>
        <v/>
      </c>
      <c r="I2178" s="1947" t="str">
        <f t="shared" si="269"/>
        <v/>
      </c>
      <c r="J2178" s="1948"/>
      <c r="K2178" s="1949" t="str">
        <f>IFERROR(VLOOKUP(F2178,[1]Trainingsarten!$A$9:$K$84,11,FALSE),"0")</f>
        <v>0</v>
      </c>
      <c r="L2178" s="1950"/>
      <c r="M2178" s="1948"/>
      <c r="N2178" s="1816" t="str">
        <f>IFERROR((L2178/67)/(1/(I2178*24)/3.6),"")</f>
        <v/>
      </c>
      <c r="O2178" s="2402"/>
      <c r="P2178" s="1951" t="str">
        <f>IFERROR(VLOOKUP(F2178,[1]Trainingsarten!$A$9:$N$84,12,FALSE),"")</f>
        <v/>
      </c>
      <c r="Q2178" s="1952" t="s">
        <v>14</v>
      </c>
      <c r="R2178" s="1953" t="str">
        <f>IFERROR(VLOOKUP(F2178,[1]Trainingsarten!$A$9:$N$84,14,FALSE),"")</f>
        <v/>
      </c>
      <c r="S2178" s="1877" t="str">
        <f>IFERROR(L2178/J2178,"")</f>
        <v/>
      </c>
      <c r="T2178" s="1876">
        <f>T2177+(K2178-T2177)/7</f>
        <v>0.22917084276882341</v>
      </c>
      <c r="U2178" s="1876">
        <f>U2177+(K2178-U2177)/42</f>
        <v>14.334861381000241</v>
      </c>
      <c r="V2178" s="1876">
        <f t="shared" si="271"/>
        <v>14.417126163160198</v>
      </c>
      <c r="W2178" s="1954">
        <f t="shared" si="270"/>
        <v>1.5986959111622227E-2</v>
      </c>
    </row>
    <row r="2179" spans="1:23" ht="15" x14ac:dyDescent="0.2">
      <c r="A2179" s="2046" t="s">
        <v>20</v>
      </c>
      <c r="B2179" s="2048">
        <f>AVERAGE(W2176:W2182)</f>
        <v>1.4516886097606476E-2</v>
      </c>
      <c r="C2179" s="1944">
        <v>45267</v>
      </c>
      <c r="D2179" s="1876"/>
      <c r="E2179" s="2189"/>
      <c r="F2179" s="1986"/>
      <c r="G2179" s="1945"/>
      <c r="H2179" s="1946" t="str">
        <f>IFERROR(VLOOKUP(F2179,[1]Trainingsarten!$A$9:$K$84,10,FALSE),"")</f>
        <v/>
      </c>
      <c r="I2179" s="1947" t="str">
        <f t="shared" si="269"/>
        <v/>
      </c>
      <c r="J2179" s="1948"/>
      <c r="K2179" s="1949" t="str">
        <f>IFERROR(VLOOKUP(F2179,[1]Trainingsarten!$A$9:$K$84,11,FALSE),"0")</f>
        <v>0</v>
      </c>
      <c r="L2179" s="1950"/>
      <c r="M2179" s="1948"/>
      <c r="N2179" s="1816" t="str">
        <f>IFERROR((L2179/67)/(1/(I2179*24)/3.6),"")</f>
        <v/>
      </c>
      <c r="O2179" s="2402"/>
      <c r="P2179" s="1951" t="str">
        <f>IFERROR(VLOOKUP(F2179,[1]Trainingsarten!$A$9:$N$84,12,FALSE),"")</f>
        <v/>
      </c>
      <c r="Q2179" s="1952" t="s">
        <v>14</v>
      </c>
      <c r="R2179" s="1953" t="str">
        <f>IFERROR(VLOOKUP(F2179,[1]Trainingsarten!$A$9:$N$84,14,FALSE),"")</f>
        <v/>
      </c>
      <c r="S2179" s="1877" t="str">
        <f>IFERROR(L2179/J2179,"")</f>
        <v/>
      </c>
      <c r="T2179" s="1876">
        <f>T2178+(K2179-T2178)/7</f>
        <v>0.19643215094470579</v>
      </c>
      <c r="U2179" s="1876">
        <f>U2178+(K2179-U2178)/42</f>
        <v>13.993555157643092</v>
      </c>
      <c r="V2179" s="1876">
        <f t="shared" si="271"/>
        <v>14.105690538231418</v>
      </c>
      <c r="W2179" s="1954">
        <f t="shared" si="270"/>
        <v>1.4037329951668299E-2</v>
      </c>
    </row>
    <row r="2180" spans="1:23" ht="15" x14ac:dyDescent="0.2">
      <c r="A2180" s="2046" t="s">
        <v>329</v>
      </c>
      <c r="B2180" s="2049" t="str">
        <f>IFERROR(AVERAGE(N2176:N2182),"")</f>
        <v/>
      </c>
      <c r="C2180" s="1944">
        <v>45268</v>
      </c>
      <c r="D2180" s="1876"/>
      <c r="E2180" s="2189"/>
      <c r="F2180" s="1986"/>
      <c r="G2180" s="1945"/>
      <c r="H2180" s="1946" t="str">
        <f>IFERROR(VLOOKUP(F2180,[1]Trainingsarten!$A$9:$K$84,10,FALSE),"")</f>
        <v/>
      </c>
      <c r="I2180" s="1947" t="str">
        <f t="shared" si="269"/>
        <v/>
      </c>
      <c r="J2180" s="1948"/>
      <c r="K2180" s="1949" t="str">
        <f>IFERROR(VLOOKUP(F2180,[1]Trainingsarten!$A$9:$K$84,11,FALSE),"0")</f>
        <v>0</v>
      </c>
      <c r="L2180" s="1950"/>
      <c r="M2180" s="1948"/>
      <c r="N2180" s="1816" t="str">
        <f>IFERROR((L2180/67)/(1/(I2180*24)/3.6),"")</f>
        <v/>
      </c>
      <c r="O2180" s="2402"/>
      <c r="P2180" s="1951" t="str">
        <f>IFERROR(VLOOKUP(F2180,[1]Trainingsarten!$A$9:$N$84,12,FALSE),"")</f>
        <v/>
      </c>
      <c r="Q2180" s="1952" t="s">
        <v>14</v>
      </c>
      <c r="R2180" s="1953" t="str">
        <f>IFERROR(VLOOKUP(F2180,[1]Trainingsarten!$A$9:$N$84,14,FALSE),"")</f>
        <v/>
      </c>
      <c r="S2180" s="1877" t="str">
        <f>IFERROR(L2180/J2180,"")</f>
        <v/>
      </c>
      <c r="T2180" s="1876">
        <f>T2179+(K2180-T2179)/7</f>
        <v>0.16837041509546211</v>
      </c>
      <c r="U2180" s="1876">
        <f>U2179+(K2180-U2179)/42</f>
        <v>13.660375272937305</v>
      </c>
      <c r="V2180" s="1876">
        <f t="shared" si="271"/>
        <v>13.797123006698387</v>
      </c>
      <c r="W2180" s="1954">
        <f t="shared" si="270"/>
        <v>1.2325460445367286E-2</v>
      </c>
    </row>
    <row r="2181" spans="1:23" ht="15" x14ac:dyDescent="0.2">
      <c r="A2181" s="2046" t="s">
        <v>330</v>
      </c>
      <c r="B2181" s="2048" t="str">
        <f>IFERROR(AVERAGE(S2176:S2182),"")</f>
        <v/>
      </c>
      <c r="C2181" s="1944">
        <v>45269</v>
      </c>
      <c r="D2181" s="1876"/>
      <c r="E2181" s="2189"/>
      <c r="F2181" s="1986"/>
      <c r="G2181" s="1945"/>
      <c r="H2181" s="1946" t="str">
        <f>IFERROR(VLOOKUP(F2181,[1]Trainingsarten!$A$9:$K$84,10,FALSE),"")</f>
        <v/>
      </c>
      <c r="I2181" s="1947" t="str">
        <f t="shared" si="269"/>
        <v/>
      </c>
      <c r="J2181" s="1948"/>
      <c r="K2181" s="1949" t="str">
        <f>IFERROR(VLOOKUP(F2181,[1]Trainingsarten!$A$9:$K$84,11,FALSE),"0")</f>
        <v>0</v>
      </c>
      <c r="L2181" s="1950"/>
      <c r="M2181" s="1948"/>
      <c r="N2181" s="1816" t="str">
        <f>IFERROR((L2181/67)/(1/(I2181*24)/3.6),"")</f>
        <v/>
      </c>
      <c r="O2181" s="2402"/>
      <c r="P2181" s="1951" t="str">
        <f>IFERROR(VLOOKUP(F2181,[1]Trainingsarten!$A$9:$N$84,12,FALSE),"")</f>
        <v/>
      </c>
      <c r="Q2181" s="1952" t="s">
        <v>14</v>
      </c>
      <c r="R2181" s="1953" t="str">
        <f>IFERROR(VLOOKUP(F2181,[1]Trainingsarten!$A$9:$N$84,14,FALSE),"")</f>
        <v/>
      </c>
      <c r="S2181" s="1877" t="str">
        <f>IFERROR(L2181/J2181,"")</f>
        <v/>
      </c>
      <c r="T2181" s="1876">
        <f>T2180+(K2181-T2180)/7</f>
        <v>0.14431749865325325</v>
      </c>
      <c r="U2181" s="1876">
        <f>U2180+(K2181-U2180)/42</f>
        <v>13.335128242629274</v>
      </c>
      <c r="V2181" s="1876">
        <f t="shared" si="271"/>
        <v>13.492004857841843</v>
      </c>
      <c r="W2181" s="1954">
        <f t="shared" si="270"/>
        <v>1.0822355513005423E-2</v>
      </c>
    </row>
    <row r="2182" spans="1:23" ht="16" thickBot="1" x14ac:dyDescent="0.25">
      <c r="A2182" s="2050" t="s">
        <v>11</v>
      </c>
      <c r="B2182" s="2051">
        <f>IFERROR(SUM(M2176:M2182),"")</f>
        <v>0</v>
      </c>
      <c r="C2182" s="2034">
        <v>45270</v>
      </c>
      <c r="D2182" s="1640"/>
      <c r="E2182" s="2171"/>
      <c r="F2182" s="1989"/>
      <c r="G2182" s="2035"/>
      <c r="H2182" s="2036" t="str">
        <f>IFERROR(VLOOKUP(F2182,[1]Trainingsarten!$A$9:$K$84,10,FALSE),"")</f>
        <v/>
      </c>
      <c r="I2182" s="2037" t="str">
        <f t="shared" si="269"/>
        <v/>
      </c>
      <c r="J2182" s="969"/>
      <c r="K2182" s="2038" t="str">
        <f>IFERROR(VLOOKUP(F2182,[1]Trainingsarten!$A$9:$K$84,11,FALSE),"0")</f>
        <v>0</v>
      </c>
      <c r="L2182" s="973"/>
      <c r="M2182" s="969"/>
      <c r="N2182" s="2039" t="str">
        <f>IFERROR((L2182/67)/(1/(I2182*24)/3.6),"")</f>
        <v/>
      </c>
      <c r="O2182" s="2407"/>
      <c r="P2182" s="2040" t="str">
        <f>IFERROR(VLOOKUP(F2182,[1]Trainingsarten!$A$9:$N$84,12,FALSE),"")</f>
        <v/>
      </c>
      <c r="Q2182" s="2041" t="s">
        <v>14</v>
      </c>
      <c r="R2182" s="2042" t="str">
        <f>IFERROR(VLOOKUP(F2182,[1]Trainingsarten!$A$9:$N$84,14,FALSE),"")</f>
        <v/>
      </c>
      <c r="S2182" s="4" t="str">
        <f>IFERROR(L2182/J2182,"")</f>
        <v/>
      </c>
      <c r="T2182" s="1640">
        <f>T2181+(K2182-T2181)/7</f>
        <v>0.12370071313135993</v>
      </c>
      <c r="U2182" s="1640">
        <f>U2181+(K2182-U2181)/42</f>
        <v>13.017625189233339</v>
      </c>
      <c r="V2182" s="1640">
        <f t="shared" si="271"/>
        <v>13.190810743976021</v>
      </c>
      <c r="W2182" s="1934">
        <f t="shared" si="270"/>
        <v>9.5025560601998838E-3</v>
      </c>
    </row>
    <row r="2183" spans="1:23" ht="16" thickBot="1" x14ac:dyDescent="0.25">
      <c r="A2183" s="2472">
        <f>WEEKNUM(C2183,1)</f>
        <v>50</v>
      </c>
      <c r="B2183" s="2473"/>
      <c r="C2183" s="1935">
        <v>45271</v>
      </c>
      <c r="D2183" s="1744"/>
      <c r="E2183" s="2176"/>
      <c r="F2183" s="1988"/>
      <c r="G2183" s="1937"/>
      <c r="H2183" s="1938" t="str">
        <f>IFERROR(VLOOKUP(F2183,[1]Trainingsarten!$A$9:$K$84,10,FALSE),"")</f>
        <v/>
      </c>
      <c r="I2183" s="1939" t="str">
        <f t="shared" si="269"/>
        <v/>
      </c>
      <c r="J2183" s="1940"/>
      <c r="K2183" s="1941" t="str">
        <f>IFERROR(VLOOKUP(F2183,[1]Trainingsarten!$A$9:$K$84,11,FALSE),"0")</f>
        <v>0</v>
      </c>
      <c r="L2183" s="1942"/>
      <c r="M2183" s="1940"/>
      <c r="N2183" s="1753" t="str">
        <f>IFERROR((L2183/67)/(1/(I2183*24)/3.6),"")</f>
        <v/>
      </c>
      <c r="O2183" s="2401"/>
      <c r="P2183" s="1754" t="str">
        <f>IFERROR(VLOOKUP(F2183,[1]Trainingsarten!$A$9:$N$84,12,FALSE),"")</f>
        <v/>
      </c>
      <c r="Q2183" s="1755" t="s">
        <v>14</v>
      </c>
      <c r="R2183" s="1943" t="str">
        <f>IFERROR(VLOOKUP(F2183,[1]Trainingsarten!$A$9:$N$84,14,FALSE),"")</f>
        <v/>
      </c>
      <c r="S2183" s="1756" t="str">
        <f>IFERROR(L2183/J2183,"")</f>
        <v/>
      </c>
      <c r="T2183" s="1744">
        <f>T2182+(K2183-T2182)/7</f>
        <v>0.1060291826840228</v>
      </c>
      <c r="U2183" s="1744">
        <f>U2182+(K2183-U2182)/42</f>
        <v>12.707681732346831</v>
      </c>
      <c r="V2183" s="1744">
        <f t="shared" si="271"/>
        <v>12.893924476101979</v>
      </c>
      <c r="W2183" s="1927">
        <f t="shared" si="270"/>
        <v>8.3437077601755082E-3</v>
      </c>
    </row>
    <row r="2184" spans="1:23" ht="15" x14ac:dyDescent="0.2">
      <c r="A2184" s="2043" t="s">
        <v>19</v>
      </c>
      <c r="B2184" s="2044">
        <f>SUM(H2183:H2189)</f>
        <v>3.99</v>
      </c>
      <c r="C2184" s="1944">
        <v>45272</v>
      </c>
      <c r="D2184" s="1876">
        <v>168</v>
      </c>
      <c r="E2184" s="2189" t="s">
        <v>33</v>
      </c>
      <c r="F2184" s="1986" t="s">
        <v>336</v>
      </c>
      <c r="G2184" s="1945">
        <v>1.7326388888888888E-2</v>
      </c>
      <c r="H2184" s="1946">
        <v>3.99</v>
      </c>
      <c r="I2184" s="1947">
        <f t="shared" si="269"/>
        <v>4.3424533556112501E-3</v>
      </c>
      <c r="J2184" s="1948">
        <v>129</v>
      </c>
      <c r="K2184" s="1949">
        <v>20</v>
      </c>
      <c r="L2184" s="1950">
        <v>190</v>
      </c>
      <c r="M2184" s="1948">
        <v>12</v>
      </c>
      <c r="N2184" s="1816">
        <f>IFERROR((L2184/67)/(1/(I2184*24)/3.6),"")</f>
        <v>1.0639658848614073</v>
      </c>
      <c r="O2184" s="2402" t="s">
        <v>337</v>
      </c>
      <c r="P2184" s="1951">
        <f>IFERROR(VLOOKUP(F2184,[1]Trainingsarten!$A$9:$N$84,12,FALSE),"")</f>
        <v>209</v>
      </c>
      <c r="Q2184" s="1952" t="s">
        <v>14</v>
      </c>
      <c r="R2184" s="1953">
        <f>IFERROR(VLOOKUP(F2184,[1]Trainingsarten!$A$9:$N$84,14,FALSE),"")</f>
        <v>228.8</v>
      </c>
      <c r="S2184" s="1877">
        <f>IFERROR(L2184/J2184,"")</f>
        <v>1.4728682170542635</v>
      </c>
      <c r="T2184" s="1876">
        <f>T2183+(K2184-T2183)/7</f>
        <v>2.9480250137291626</v>
      </c>
      <c r="U2184" s="1876">
        <f>U2183+(K2184-U2183)/42</f>
        <v>12.881308357767145</v>
      </c>
      <c r="V2184" s="1876">
        <f t="shared" si="271"/>
        <v>12.601652549662809</v>
      </c>
      <c r="W2184" s="1954">
        <f t="shared" si="270"/>
        <v>0.22886068183839173</v>
      </c>
    </row>
    <row r="2185" spans="1:23" ht="15" x14ac:dyDescent="0.2">
      <c r="A2185" s="2046" t="s">
        <v>9</v>
      </c>
      <c r="B2185" s="2047">
        <f>SUM(K2183:K2189)</f>
        <v>20</v>
      </c>
      <c r="C2185" s="1944">
        <v>45273</v>
      </c>
      <c r="D2185" s="1876"/>
      <c r="E2185" s="2189"/>
      <c r="F2185" s="1986"/>
      <c r="G2185" s="1945"/>
      <c r="H2185" s="1946" t="str">
        <f>IFERROR(VLOOKUP(F2185,[1]Trainingsarten!$A$9:$K$84,10,FALSE),"")</f>
        <v/>
      </c>
      <c r="I2185" s="1947" t="str">
        <f t="shared" si="269"/>
        <v/>
      </c>
      <c r="J2185" s="1948"/>
      <c r="K2185" s="1949" t="str">
        <f>IFERROR(VLOOKUP(F2185,[1]Trainingsarten!$A$9:$K$84,11,FALSE),"0")</f>
        <v>0</v>
      </c>
      <c r="L2185" s="1950"/>
      <c r="M2185" s="1948"/>
      <c r="N2185" s="1816" t="str">
        <f>IFERROR((L2185/67)/(1/(I2185*24)/3.6),"")</f>
        <v/>
      </c>
      <c r="O2185" s="2402"/>
      <c r="P2185" s="1951" t="str">
        <f>IFERROR(VLOOKUP(F2185,[1]Trainingsarten!$A$9:$N$84,12,FALSE),"")</f>
        <v/>
      </c>
      <c r="Q2185" s="1952" t="s">
        <v>14</v>
      </c>
      <c r="R2185" s="1953" t="str">
        <f>IFERROR(VLOOKUP(F2185,[1]Trainingsarten!$A$9:$N$84,14,FALSE),"")</f>
        <v/>
      </c>
      <c r="S2185" s="1877" t="str">
        <f>IFERROR(L2185/J2185,"")</f>
        <v/>
      </c>
      <c r="T2185" s="1876">
        <f>T2184+(K2185-T2184)/7</f>
        <v>2.5268785831964249</v>
      </c>
      <c r="U2185" s="1876">
        <f>U2184+(K2185-U2184)/42</f>
        <v>12.57461053972507</v>
      </c>
      <c r="V2185" s="1876">
        <f t="shared" si="271"/>
        <v>9.9332833440379815</v>
      </c>
      <c r="W2185" s="1954">
        <f t="shared" si="270"/>
        <v>0.20095084258980733</v>
      </c>
    </row>
    <row r="2186" spans="1:23" ht="15" x14ac:dyDescent="0.2">
      <c r="A2186" s="2046" t="s">
        <v>20</v>
      </c>
      <c r="B2186" s="2048">
        <f>AVERAGE(W2183:W2189)</f>
        <v>0.14642919462962042</v>
      </c>
      <c r="C2186" s="1944">
        <v>45274</v>
      </c>
      <c r="D2186" s="1876"/>
      <c r="E2186" s="2189"/>
      <c r="F2186" s="1986"/>
      <c r="G2186" s="1945"/>
      <c r="H2186" s="1946" t="str">
        <f>IFERROR(VLOOKUP(F2186,[1]Trainingsarten!$A$9:$K$84,10,FALSE),"")</f>
        <v/>
      </c>
      <c r="I2186" s="1947" t="str">
        <f t="shared" si="269"/>
        <v/>
      </c>
      <c r="J2186" s="1948"/>
      <c r="K2186" s="1949" t="str">
        <f>IFERROR(VLOOKUP(F2186,[1]Trainingsarten!$A$9:$K$84,11,FALSE),"0")</f>
        <v>0</v>
      </c>
      <c r="L2186" s="1950"/>
      <c r="M2186" s="1948"/>
      <c r="N2186" s="1816" t="str">
        <f>IFERROR((L2186/67)/(1/(I2186*24)/3.6),"")</f>
        <v/>
      </c>
      <c r="O2186" s="2402"/>
      <c r="P2186" s="1951" t="str">
        <f>IFERROR(VLOOKUP(F2186,[1]Trainingsarten!$A$9:$N$84,12,FALSE),"")</f>
        <v/>
      </c>
      <c r="Q2186" s="1952" t="s">
        <v>14</v>
      </c>
      <c r="R2186" s="1953" t="str">
        <f>IFERROR(VLOOKUP(F2186,[1]Trainingsarten!$A$9:$N$84,14,FALSE),"")</f>
        <v/>
      </c>
      <c r="S2186" s="1877" t="str">
        <f>IFERROR(L2186/J2186,"")</f>
        <v/>
      </c>
      <c r="T2186" s="1876">
        <f>T2185+(K2186-T2185)/7</f>
        <v>2.1658959284540784</v>
      </c>
      <c r="U2186" s="1876">
        <f>U2185+(K2186-U2185)/42</f>
        <v>12.275215050683997</v>
      </c>
      <c r="V2186" s="1876">
        <f t="shared" si="271"/>
        <v>10.047731956528645</v>
      </c>
      <c r="W2186" s="1954">
        <f t="shared" si="270"/>
        <v>0.17644464227397719</v>
      </c>
    </row>
    <row r="2187" spans="1:23" ht="15" x14ac:dyDescent="0.2">
      <c r="A2187" s="2046" t="s">
        <v>329</v>
      </c>
      <c r="B2187" s="2049">
        <f>IFERROR(AVERAGE(N2183:N2189),"")</f>
        <v>1.0639658848614073</v>
      </c>
      <c r="C2187" s="1944">
        <v>45275</v>
      </c>
      <c r="D2187" s="1876"/>
      <c r="E2187" s="2189"/>
      <c r="F2187" s="1986"/>
      <c r="G2187" s="1945"/>
      <c r="H2187" s="1946" t="str">
        <f>IFERROR(VLOOKUP(F2187,[1]Trainingsarten!$A$9:$K$84,10,FALSE),"")</f>
        <v/>
      </c>
      <c r="I2187" s="1947" t="str">
        <f t="shared" si="269"/>
        <v/>
      </c>
      <c r="J2187" s="1948"/>
      <c r="K2187" s="1949" t="str">
        <f>IFERROR(VLOOKUP(F2187,[1]Trainingsarten!$A$9:$K$84,11,FALSE),"0")</f>
        <v>0</v>
      </c>
      <c r="L2187" s="1950"/>
      <c r="M2187" s="1948"/>
      <c r="N2187" s="1816" t="str">
        <f>IFERROR((L2187/67)/(1/(I2187*24)/3.6),"")</f>
        <v/>
      </c>
      <c r="O2187" s="2402"/>
      <c r="P2187" s="1951" t="str">
        <f>IFERROR(VLOOKUP(F2187,[1]Trainingsarten!$A$9:$N$84,12,FALSE),"")</f>
        <v/>
      </c>
      <c r="Q2187" s="1952" t="s">
        <v>14</v>
      </c>
      <c r="R2187" s="1953" t="str">
        <f>IFERROR(VLOOKUP(F2187,[1]Trainingsarten!$A$9:$N$84,14,FALSE),"")</f>
        <v/>
      </c>
      <c r="S2187" s="1877" t="str">
        <f>IFERROR(L2187/J2187,"")</f>
        <v/>
      </c>
      <c r="T2187" s="1876">
        <f>T2186+(K2187-T2186)/7</f>
        <v>1.8564822243892101</v>
      </c>
      <c r="U2187" s="1876">
        <f>U2186+(K2187-U2186)/42</f>
        <v>11.982948025667712</v>
      </c>
      <c r="V2187" s="1876">
        <f t="shared" si="271"/>
        <v>10.109319122229918</v>
      </c>
      <c r="W2187" s="1954">
        <f t="shared" si="270"/>
        <v>0.15492700297227263</v>
      </c>
    </row>
    <row r="2188" spans="1:23" ht="15" x14ac:dyDescent="0.2">
      <c r="A2188" s="2046" t="s">
        <v>330</v>
      </c>
      <c r="B2188" s="2048">
        <f>IFERROR(AVERAGE(S2183:S2189),"")</f>
        <v>1.4728682170542635</v>
      </c>
      <c r="C2188" s="1944">
        <v>45276</v>
      </c>
      <c r="D2188" s="1876"/>
      <c r="E2188" s="2189"/>
      <c r="F2188" s="1986"/>
      <c r="G2188" s="1945"/>
      <c r="H2188" s="1946" t="str">
        <f>IFERROR(VLOOKUP(F2188,[1]Trainingsarten!$A$9:$K$84,10,FALSE),"")</f>
        <v/>
      </c>
      <c r="I2188" s="1947" t="str">
        <f t="shared" ref="I2188:I2224" si="272">IFERROR(G2188/H2188,"")</f>
        <v/>
      </c>
      <c r="J2188" s="1948"/>
      <c r="K2188" s="1949" t="str">
        <f>IFERROR(VLOOKUP(F2188,[1]Trainingsarten!$A$9:$K$84,11,FALSE),"0")</f>
        <v>0</v>
      </c>
      <c r="L2188" s="1950"/>
      <c r="M2188" s="1948"/>
      <c r="N2188" s="1816" t="str">
        <f>IFERROR((L2188/67)/(1/(I2188*24)/3.6),"")</f>
        <v/>
      </c>
      <c r="O2188" s="2402"/>
      <c r="P2188" s="1951" t="str">
        <f>IFERROR(VLOOKUP(F2188,[1]Trainingsarten!$A$9:$N$84,12,FALSE),"")</f>
        <v/>
      </c>
      <c r="Q2188" s="1952" t="s">
        <v>14</v>
      </c>
      <c r="R2188" s="1953" t="str">
        <f>IFERROR(VLOOKUP(F2188,[1]Trainingsarten!$A$9:$N$84,14,FALSE),"")</f>
        <v/>
      </c>
      <c r="S2188" s="1877" t="str">
        <f>IFERROR(L2188/J2188,"")</f>
        <v/>
      </c>
      <c r="T2188" s="1876">
        <f>T2187+(K2188-T2187)/7</f>
        <v>1.5912704780478943</v>
      </c>
      <c r="U2188" s="1876">
        <f>U2187+(K2188-U2187)/42</f>
        <v>11.697639739342289</v>
      </c>
      <c r="V2188" s="1876">
        <f t="shared" si="271"/>
        <v>10.126465801278503</v>
      </c>
      <c r="W2188" s="1954">
        <f t="shared" si="270"/>
        <v>0.13603346602443453</v>
      </c>
    </row>
    <row r="2189" spans="1:23" ht="16" thickBot="1" x14ac:dyDescent="0.25">
      <c r="A2189" s="2050" t="s">
        <v>11</v>
      </c>
      <c r="B2189" s="2051">
        <f>IFERROR(SUM(M2183:M2189),"")</f>
        <v>12</v>
      </c>
      <c r="C2189" s="2034">
        <v>45277</v>
      </c>
      <c r="D2189" s="1640"/>
      <c r="E2189" s="2171"/>
      <c r="F2189" s="1989"/>
      <c r="G2189" s="2035"/>
      <c r="H2189" s="2036" t="str">
        <f>IFERROR(VLOOKUP(F2189,[1]Trainingsarten!$A$9:$K$84,10,FALSE),"")</f>
        <v/>
      </c>
      <c r="I2189" s="2037" t="str">
        <f t="shared" si="272"/>
        <v/>
      </c>
      <c r="J2189" s="969"/>
      <c r="K2189" s="2038" t="str">
        <f>IFERROR(VLOOKUP(F2189,[1]Trainingsarten!$A$9:$K$84,11,FALSE),"0")</f>
        <v>0</v>
      </c>
      <c r="L2189" s="973"/>
      <c r="M2189" s="969"/>
      <c r="N2189" s="2039" t="str">
        <f>IFERROR((L2189/67)/(1/(I2189*24)/3.6),"")</f>
        <v/>
      </c>
      <c r="O2189" s="2407"/>
      <c r="P2189" s="2040" t="str">
        <f>IFERROR(VLOOKUP(F2189,[1]Trainingsarten!$A$9:$N$84,12,FALSE),"")</f>
        <v/>
      </c>
      <c r="Q2189" s="2041" t="s">
        <v>14</v>
      </c>
      <c r="R2189" s="2042" t="str">
        <f>IFERROR(VLOOKUP(F2189,[1]Trainingsarten!$A$9:$N$84,14,FALSE),"")</f>
        <v/>
      </c>
      <c r="S2189" s="4" t="str">
        <f>IFERROR(L2189/J2189,"")</f>
        <v/>
      </c>
      <c r="T2189" s="1640">
        <f>T2188+(K2189-T2188)/7</f>
        <v>1.3639461240410522</v>
      </c>
      <c r="U2189" s="1640">
        <f>U2188+(K2189-U2188)/42</f>
        <v>11.419124507453187</v>
      </c>
      <c r="V2189" s="1640">
        <f t="shared" si="271"/>
        <v>10.106369261294395</v>
      </c>
      <c r="W2189" s="1934">
        <f t="shared" si="270"/>
        <v>0.11944401894828396</v>
      </c>
    </row>
    <row r="2190" spans="1:23" ht="16" thickBot="1" x14ac:dyDescent="0.25">
      <c r="A2190" s="2472">
        <f>WEEKNUM(C2190,1)</f>
        <v>51</v>
      </c>
      <c r="B2190" s="2473"/>
      <c r="C2190" s="1935">
        <v>45278</v>
      </c>
      <c r="D2190" s="1744"/>
      <c r="E2190" s="2176"/>
      <c r="F2190" s="1988"/>
      <c r="G2190" s="1937"/>
      <c r="H2190" s="1938" t="str">
        <f>IFERROR(VLOOKUP(F2190,[1]Trainingsarten!$A$9:$K$84,10,FALSE),"")</f>
        <v/>
      </c>
      <c r="I2190" s="1939" t="str">
        <f t="shared" si="272"/>
        <v/>
      </c>
      <c r="J2190" s="1940"/>
      <c r="K2190" s="1941" t="str">
        <f>IFERROR(VLOOKUP(F2190,[1]Trainingsarten!$A$9:$K$84,11,FALSE),"0")</f>
        <v>0</v>
      </c>
      <c r="L2190" s="1942"/>
      <c r="M2190" s="1940"/>
      <c r="N2190" s="1753" t="str">
        <f>IFERROR((L2190/67)/(1/(I2190*24)/3.6),"")</f>
        <v/>
      </c>
      <c r="O2190" s="2401"/>
      <c r="P2190" s="1754" t="str">
        <f>IFERROR(VLOOKUP(F2190,[1]Trainingsarten!$A$9:$N$84,12,FALSE),"")</f>
        <v/>
      </c>
      <c r="Q2190" s="1755" t="s">
        <v>14</v>
      </c>
      <c r="R2190" s="1943" t="str">
        <f>IFERROR(VLOOKUP(F2190,[1]Trainingsarten!$A$9:$N$84,14,FALSE),"")</f>
        <v/>
      </c>
      <c r="S2190" s="1756" t="str">
        <f>IFERROR(L2190/J2190,"")</f>
        <v/>
      </c>
      <c r="T2190" s="1744">
        <f>T2189+(K2190-T2189)/7</f>
        <v>1.1690966777494733</v>
      </c>
      <c r="U2190" s="1744">
        <f>U2189+(K2190-U2189)/42</f>
        <v>11.147240590609064</v>
      </c>
      <c r="V2190" s="1744">
        <f t="shared" si="271"/>
        <v>10.055178383412136</v>
      </c>
      <c r="W2190" s="1927">
        <f t="shared" si="270"/>
        <v>0.10487767517410299</v>
      </c>
    </row>
    <row r="2191" spans="1:23" ht="15" x14ac:dyDescent="0.2">
      <c r="A2191" s="2043" t="s">
        <v>19</v>
      </c>
      <c r="B2191" s="2044">
        <f>SUM(H2190:H2196)</f>
        <v>0</v>
      </c>
      <c r="C2191" s="1944">
        <v>45279</v>
      </c>
      <c r="D2191" s="1876"/>
      <c r="E2191" s="2189"/>
      <c r="F2191" s="1986"/>
      <c r="G2191" s="1945"/>
      <c r="H2191" s="1946" t="str">
        <f>IFERROR(VLOOKUP(F2191,[1]Trainingsarten!$A$9:$K$84,10,FALSE),"")</f>
        <v/>
      </c>
      <c r="I2191" s="1947" t="str">
        <f t="shared" si="272"/>
        <v/>
      </c>
      <c r="J2191" s="1948"/>
      <c r="K2191" s="1949" t="str">
        <f>IFERROR(VLOOKUP(F2191,[1]Trainingsarten!$A$9:$K$84,11,FALSE),"0")</f>
        <v>0</v>
      </c>
      <c r="L2191" s="1950"/>
      <c r="M2191" s="1948"/>
      <c r="N2191" s="1816" t="str">
        <f>IFERROR((L2191/67)/(1/(I2191*24)/3.6),"")</f>
        <v/>
      </c>
      <c r="O2191" s="2402"/>
      <c r="P2191" s="1951" t="str">
        <f>IFERROR(VLOOKUP(F2191,[1]Trainingsarten!$A$9:$N$84,12,FALSE),"")</f>
        <v/>
      </c>
      <c r="Q2191" s="1952" t="s">
        <v>14</v>
      </c>
      <c r="R2191" s="1953" t="str">
        <f>IFERROR(VLOOKUP(F2191,[1]Trainingsarten!$A$9:$N$84,14,FALSE),"")</f>
        <v/>
      </c>
      <c r="S2191" s="1877" t="str">
        <f>IFERROR(L2191/J2191,"")</f>
        <v/>
      </c>
      <c r="T2191" s="1876">
        <f>T2190+(K2191-T2190)/7</f>
        <v>1.0020828666424058</v>
      </c>
      <c r="U2191" s="1876">
        <f>U2190+(K2191-U2190)/42</f>
        <v>10.881830100356467</v>
      </c>
      <c r="V2191" s="1876">
        <f t="shared" si="271"/>
        <v>9.9781439128595899</v>
      </c>
      <c r="W2191" s="1954">
        <f t="shared" si="270"/>
        <v>9.2087714787017258E-2</v>
      </c>
    </row>
    <row r="2192" spans="1:23" ht="15" x14ac:dyDescent="0.2">
      <c r="A2192" s="2046" t="s">
        <v>9</v>
      </c>
      <c r="B2192" s="2047">
        <f>SUM(K2190:K2196)</f>
        <v>0</v>
      </c>
      <c r="C2192" s="1944">
        <v>45280</v>
      </c>
      <c r="D2192" s="1876"/>
      <c r="E2192" s="2189"/>
      <c r="F2192" s="1986"/>
      <c r="G2192" s="1945"/>
      <c r="H2192" s="1946" t="str">
        <f>IFERROR(VLOOKUP(F2192,[1]Trainingsarten!$A$9:$K$84,10,FALSE),"")</f>
        <v/>
      </c>
      <c r="I2192" s="1947" t="str">
        <f t="shared" si="272"/>
        <v/>
      </c>
      <c r="J2192" s="1948"/>
      <c r="K2192" s="1949" t="str">
        <f>IFERROR(VLOOKUP(F2192,[1]Trainingsarten!$A$9:$K$84,11,FALSE),"0")</f>
        <v>0</v>
      </c>
      <c r="L2192" s="1950"/>
      <c r="M2192" s="1948"/>
      <c r="N2192" s="1816" t="str">
        <f>IFERROR((L2192/67)/(1/(I2192*24)/3.6),"")</f>
        <v/>
      </c>
      <c r="O2192" s="2402"/>
      <c r="P2192" s="1951" t="str">
        <f>IFERROR(VLOOKUP(F2192,[1]Trainingsarten!$A$9:$N$84,12,FALSE),"")</f>
        <v/>
      </c>
      <c r="Q2192" s="1952" t="s">
        <v>14</v>
      </c>
      <c r="R2192" s="1953" t="str">
        <f>IFERROR(VLOOKUP(F2192,[1]Trainingsarten!$A$9:$N$84,14,FALSE),"")</f>
        <v/>
      </c>
      <c r="S2192" s="1877" t="str">
        <f>IFERROR(L2192/J2192,"")</f>
        <v/>
      </c>
      <c r="T2192" s="1876">
        <f>T2191+(K2192-T2191)/7</f>
        <v>0.85892817140777633</v>
      </c>
      <c r="U2192" s="1876">
        <f>U2191+(K2192-U2191)/42</f>
        <v>10.622738907490836</v>
      </c>
      <c r="V2192" s="1876">
        <f t="shared" si="271"/>
        <v>9.8797472337140615</v>
      </c>
      <c r="W2192" s="1954">
        <f t="shared" si="270"/>
        <v>8.0857505666649301E-2</v>
      </c>
    </row>
    <row r="2193" spans="1:23" ht="15" x14ac:dyDescent="0.2">
      <c r="A2193" s="2046" t="s">
        <v>20</v>
      </c>
      <c r="B2193" s="2048">
        <f>AVERAGE(W2190:W2196)</f>
        <v>7.3422293239368316E-2</v>
      </c>
      <c r="C2193" s="1944">
        <v>45281</v>
      </c>
      <c r="D2193" s="1876"/>
      <c r="E2193" s="2189"/>
      <c r="F2193" s="1986"/>
      <c r="G2193" s="1945"/>
      <c r="H2193" s="1946" t="str">
        <f>IFERROR(VLOOKUP(F2193,[1]Trainingsarten!$A$9:$K$84,10,FALSE),"")</f>
        <v/>
      </c>
      <c r="I2193" s="1947" t="str">
        <f t="shared" si="272"/>
        <v/>
      </c>
      <c r="J2193" s="1948"/>
      <c r="K2193" s="1949" t="str">
        <f>IFERROR(VLOOKUP(F2193,[1]Trainingsarten!$A$9:$K$84,11,FALSE),"0")</f>
        <v>0</v>
      </c>
      <c r="L2193" s="1950"/>
      <c r="M2193" s="1948"/>
      <c r="N2193" s="1816" t="str">
        <f>IFERROR((L2193/67)/(1/(I2193*24)/3.6),"")</f>
        <v/>
      </c>
      <c r="O2193" s="2402"/>
      <c r="P2193" s="1951" t="str">
        <f>IFERROR(VLOOKUP(F2193,[1]Trainingsarten!$A$9:$N$84,12,FALSE),"")</f>
        <v/>
      </c>
      <c r="Q2193" s="1952" t="s">
        <v>14</v>
      </c>
      <c r="R2193" s="1953" t="str">
        <f>IFERROR(VLOOKUP(F2193,[1]Trainingsarten!$A$9:$N$84,14,FALSE),"")</f>
        <v/>
      </c>
      <c r="S2193" s="1877" t="str">
        <f>IFERROR(L2193/J2193,"")</f>
        <v/>
      </c>
      <c r="T2193" s="1876">
        <f>T2192+(K2193-T2192)/7</f>
        <v>0.73622414692095117</v>
      </c>
      <c r="U2193" s="1876">
        <f>U2192+(K2193-U2192)/42</f>
        <v>10.369816552550578</v>
      </c>
      <c r="V2193" s="1876">
        <f t="shared" si="271"/>
        <v>9.7638107360830606</v>
      </c>
      <c r="W2193" s="1954">
        <f t="shared" si="270"/>
        <v>7.0996834243887197E-2</v>
      </c>
    </row>
    <row r="2194" spans="1:23" ht="15" x14ac:dyDescent="0.2">
      <c r="A2194" s="2046" t="s">
        <v>329</v>
      </c>
      <c r="B2194" s="2049" t="str">
        <f>IFERROR(AVERAGE(N2190:N2196),"")</f>
        <v/>
      </c>
      <c r="C2194" s="1944">
        <v>45282</v>
      </c>
      <c r="D2194" s="1876"/>
      <c r="E2194" s="2189"/>
      <c r="F2194" s="1986"/>
      <c r="G2194" s="1945"/>
      <c r="H2194" s="1946" t="str">
        <f>IFERROR(VLOOKUP(F2194,[1]Trainingsarten!$A$9:$K$84,10,FALSE),"")</f>
        <v/>
      </c>
      <c r="I2194" s="1947" t="str">
        <f t="shared" si="272"/>
        <v/>
      </c>
      <c r="J2194" s="1948"/>
      <c r="K2194" s="1949" t="str">
        <f>IFERROR(VLOOKUP(F2194,[1]Trainingsarten!$A$9:$K$84,11,FALSE),"0")</f>
        <v>0</v>
      </c>
      <c r="L2194" s="1950"/>
      <c r="M2194" s="1948"/>
      <c r="N2194" s="1816" t="str">
        <f>IFERROR((L2194/67)/(1/(I2194*24)/3.6),"")</f>
        <v/>
      </c>
      <c r="O2194" s="2402"/>
      <c r="P2194" s="1951" t="str">
        <f>IFERROR(VLOOKUP(F2194,[1]Trainingsarten!$A$9:$N$84,12,FALSE),"")</f>
        <v/>
      </c>
      <c r="Q2194" s="1952" t="s">
        <v>14</v>
      </c>
      <c r="R2194" s="1953" t="str">
        <f>IFERROR(VLOOKUP(F2194,[1]Trainingsarten!$A$9:$N$84,14,FALSE),"")</f>
        <v/>
      </c>
      <c r="S2194" s="1877" t="str">
        <f>IFERROR(L2194/J2194,"")</f>
        <v/>
      </c>
      <c r="T2194" s="1876">
        <f>T2193+(K2194-T2193)/7</f>
        <v>0.63104926878938672</v>
      </c>
      <c r="U2194" s="1876">
        <f>U2193+(K2194-U2193)/42</f>
        <v>10.12291615844223</v>
      </c>
      <c r="V2194" s="1876">
        <f t="shared" si="271"/>
        <v>9.633592405629626</v>
      </c>
      <c r="W2194" s="1954">
        <f t="shared" si="270"/>
        <v>6.2338683726339987E-2</v>
      </c>
    </row>
    <row r="2195" spans="1:23" ht="15" x14ac:dyDescent="0.2">
      <c r="A2195" s="2046" t="s">
        <v>330</v>
      </c>
      <c r="B2195" s="2048" t="str">
        <f>IFERROR(AVERAGE(S2190:S2196),"")</f>
        <v/>
      </c>
      <c r="C2195" s="1944">
        <v>45283</v>
      </c>
      <c r="D2195" s="1876"/>
      <c r="E2195" s="2189"/>
      <c r="F2195" s="1986"/>
      <c r="G2195" s="1945"/>
      <c r="H2195" s="1946" t="str">
        <f>IFERROR(VLOOKUP(F2195,[1]Trainingsarten!$A$9:$K$84,10,FALSE),"")</f>
        <v/>
      </c>
      <c r="I2195" s="1947" t="str">
        <f t="shared" si="272"/>
        <v/>
      </c>
      <c r="J2195" s="1948"/>
      <c r="K2195" s="1949" t="str">
        <f>IFERROR(VLOOKUP(F2195,[1]Trainingsarten!$A$9:$K$84,11,FALSE),"0")</f>
        <v>0</v>
      </c>
      <c r="L2195" s="1950"/>
      <c r="M2195" s="1948"/>
      <c r="N2195" s="1816" t="str">
        <f>IFERROR((L2195/67)/(1/(I2195*24)/3.6),"")</f>
        <v/>
      </c>
      <c r="O2195" s="2402"/>
      <c r="P2195" s="1951" t="str">
        <f>IFERROR(VLOOKUP(F2195,[1]Trainingsarten!$A$9:$N$84,12,FALSE),"")</f>
        <v/>
      </c>
      <c r="Q2195" s="1952" t="s">
        <v>14</v>
      </c>
      <c r="R2195" s="1953" t="str">
        <f>IFERROR(VLOOKUP(F2195,[1]Trainingsarten!$A$9:$N$84,14,FALSE),"")</f>
        <v/>
      </c>
      <c r="S2195" s="1877" t="str">
        <f>IFERROR(L2195/J2195,"")</f>
        <v/>
      </c>
      <c r="T2195" s="1876">
        <f>T2194+(K2195-T2194)/7</f>
        <v>0.54089937324804571</v>
      </c>
      <c r="U2195" s="1876">
        <f>U2194+(K2195-U2194)/42</f>
        <v>9.8818943451459873</v>
      </c>
      <c r="V2195" s="1876">
        <f t="shared" si="271"/>
        <v>9.4918668896528438</v>
      </c>
      <c r="W2195" s="1954">
        <f t="shared" si="270"/>
        <v>5.4736405223127782E-2</v>
      </c>
    </row>
    <row r="2196" spans="1:23" ht="16" thickBot="1" x14ac:dyDescent="0.25">
      <c r="A2196" s="2050" t="s">
        <v>11</v>
      </c>
      <c r="B2196" s="2051">
        <f>IFERROR(SUM(M2190:M2196),"")</f>
        <v>0</v>
      </c>
      <c r="C2196" s="2034">
        <v>45284</v>
      </c>
      <c r="D2196" s="1640"/>
      <c r="E2196" s="2171"/>
      <c r="F2196" s="1989"/>
      <c r="G2196" s="2035"/>
      <c r="H2196" s="2036" t="str">
        <f>IFERROR(VLOOKUP(F2196,[1]Trainingsarten!$A$9:$K$84,10,FALSE),"")</f>
        <v/>
      </c>
      <c r="I2196" s="2037" t="str">
        <f t="shared" si="272"/>
        <v/>
      </c>
      <c r="J2196" s="969"/>
      <c r="K2196" s="2038" t="str">
        <f>IFERROR(VLOOKUP(F2196,[1]Trainingsarten!$A$9:$K$84,11,FALSE),"0")</f>
        <v>0</v>
      </c>
      <c r="L2196" s="973"/>
      <c r="M2196" s="969"/>
      <c r="N2196" s="2039" t="str">
        <f>IFERROR((L2196/67)/(1/(I2196*24)/3.6),"")</f>
        <v/>
      </c>
      <c r="O2196" s="2407"/>
      <c r="P2196" s="2040" t="str">
        <f>IFERROR(VLOOKUP(F2196,[1]Trainingsarten!$A$9:$N$84,12,FALSE),"")</f>
        <v/>
      </c>
      <c r="Q2196" s="2041" t="s">
        <v>14</v>
      </c>
      <c r="R2196" s="2042" t="str">
        <f>IFERROR(VLOOKUP(F2196,[1]Trainingsarten!$A$9:$N$84,14,FALSE),"")</f>
        <v/>
      </c>
      <c r="S2196" s="4" t="str">
        <f>IFERROR(L2196/J2196,"")</f>
        <v/>
      </c>
      <c r="T2196" s="1640">
        <f>T2195+(K2196-T2195)/7</f>
        <v>0.46362803421261062</v>
      </c>
      <c r="U2196" s="1640">
        <f>U2195+(K2196-U2195)/42</f>
        <v>9.6466111464520345</v>
      </c>
      <c r="V2196" s="1640">
        <f t="shared" si="271"/>
        <v>9.3409949718979419</v>
      </c>
      <c r="W2196" s="1934">
        <f t="shared" si="270"/>
        <v>4.8061233854453669E-2</v>
      </c>
    </row>
    <row r="2197" spans="1:23" ht="16" thickBot="1" x14ac:dyDescent="0.25">
      <c r="A2197" s="2472">
        <f>WEEKNUM(C2197,1)</f>
        <v>52</v>
      </c>
      <c r="B2197" s="2473"/>
      <c r="C2197" s="1935">
        <v>45285</v>
      </c>
      <c r="D2197" s="1744"/>
      <c r="E2197" s="2176"/>
      <c r="F2197" s="1988"/>
      <c r="G2197" s="1937"/>
      <c r="H2197" s="1938" t="str">
        <f>IFERROR(VLOOKUP(F2197,[1]Trainingsarten!$A$9:$K$84,10,FALSE),"")</f>
        <v/>
      </c>
      <c r="I2197" s="1939" t="str">
        <f t="shared" si="272"/>
        <v/>
      </c>
      <c r="J2197" s="1940"/>
      <c r="K2197" s="1941" t="str">
        <f>IFERROR(VLOOKUP(F2197,[1]Trainingsarten!$A$9:$K$84,11,FALSE),"0")</f>
        <v>0</v>
      </c>
      <c r="L2197" s="1942"/>
      <c r="M2197" s="1940"/>
      <c r="N2197" s="1753" t="str">
        <f>IFERROR((L2197/67)/(1/(I2197*24)/3.6),"")</f>
        <v/>
      </c>
      <c r="O2197" s="2401"/>
      <c r="P2197" s="1754" t="str">
        <f>IFERROR(VLOOKUP(F2197,[1]Trainingsarten!$A$9:$N$84,12,FALSE),"")</f>
        <v/>
      </c>
      <c r="Q2197" s="1755" t="s">
        <v>14</v>
      </c>
      <c r="R2197" s="1943" t="str">
        <f>IFERROR(VLOOKUP(F2197,[1]Trainingsarten!$A$9:$N$84,14,FALSE),"")</f>
        <v/>
      </c>
      <c r="S2197" s="1756" t="str">
        <f>IFERROR(L2197/J2197,"")</f>
        <v/>
      </c>
      <c r="T2197" s="1744">
        <f>T2196+(K2197-T2196)/7</f>
        <v>0.39739545789652342</v>
      </c>
      <c r="U2197" s="1744">
        <f>U2196+(K2197-U2196)/42</f>
        <v>9.4169299286793677</v>
      </c>
      <c r="V2197" s="1744">
        <f t="shared" si="271"/>
        <v>9.1829831122394232</v>
      </c>
      <c r="W2197" s="1927">
        <f t="shared" si="270"/>
        <v>4.2200107774642247E-2</v>
      </c>
    </row>
    <row r="2198" spans="1:23" ht="15" x14ac:dyDescent="0.2">
      <c r="A2198" s="2043" t="s">
        <v>19</v>
      </c>
      <c r="B2198" s="2044">
        <f>SUM(H2197:H2203)</f>
        <v>18.09</v>
      </c>
      <c r="C2198" s="1944">
        <v>45286</v>
      </c>
      <c r="D2198" s="1876"/>
      <c r="E2198" s="2189"/>
      <c r="F2198" s="1986"/>
      <c r="G2198" s="1945"/>
      <c r="H2198" s="1946" t="str">
        <f>IFERROR(VLOOKUP(F2198,[1]Trainingsarten!$A$9:$K$84,10,FALSE),"")</f>
        <v/>
      </c>
      <c r="I2198" s="1947" t="str">
        <f t="shared" si="272"/>
        <v/>
      </c>
      <c r="J2198" s="1948"/>
      <c r="K2198" s="1949" t="str">
        <f>IFERROR(VLOOKUP(F2198,[1]Trainingsarten!$A$9:$K$84,11,FALSE),"0")</f>
        <v>0</v>
      </c>
      <c r="L2198" s="1950"/>
      <c r="M2198" s="1948"/>
      <c r="N2198" s="1816" t="str">
        <f>IFERROR((L2198/67)/(1/(I2198*24)/3.6),"")</f>
        <v/>
      </c>
      <c r="O2198" s="2402"/>
      <c r="P2198" s="1951" t="str">
        <f>IFERROR(VLOOKUP(F2198,[1]Trainingsarten!$A$9:$N$84,12,FALSE),"")</f>
        <v/>
      </c>
      <c r="Q2198" s="1952" t="s">
        <v>14</v>
      </c>
      <c r="R2198" s="1953" t="str">
        <f>IFERROR(VLOOKUP(F2198,[1]Trainingsarten!$A$9:$N$84,14,FALSE),"")</f>
        <v/>
      </c>
      <c r="S2198" s="1877" t="str">
        <f>IFERROR(L2198/J2198,"")</f>
        <v/>
      </c>
      <c r="T2198" s="1876">
        <f>T2197+(K2198-T2197)/7</f>
        <v>0.34062467819702008</v>
      </c>
      <c r="U2198" s="1876">
        <f>U2197+(K2198-U2197)/42</f>
        <v>9.1927173113298597</v>
      </c>
      <c r="V2198" s="1876">
        <f t="shared" si="271"/>
        <v>9.019534470782844</v>
      </c>
      <c r="W2198" s="1954">
        <f t="shared" si="270"/>
        <v>3.7053753167978556E-2</v>
      </c>
    </row>
    <row r="2199" spans="1:23" ht="15" x14ac:dyDescent="0.2">
      <c r="A2199" s="2046" t="s">
        <v>9</v>
      </c>
      <c r="B2199" s="2047">
        <f>SUM(K2197:K2203)</f>
        <v>95</v>
      </c>
      <c r="C2199" s="2064">
        <v>45287</v>
      </c>
      <c r="D2199" s="1876">
        <v>169</v>
      </c>
      <c r="E2199" s="2189" t="s">
        <v>33</v>
      </c>
      <c r="F2199" s="1986" t="s">
        <v>336</v>
      </c>
      <c r="G2199" s="1945">
        <v>2.162037037037037E-2</v>
      </c>
      <c r="H2199" s="1946">
        <v>5.37</v>
      </c>
      <c r="I2199" s="1947">
        <f t="shared" si="272"/>
        <v>4.026139733774743E-3</v>
      </c>
      <c r="J2199" s="1948">
        <v>139</v>
      </c>
      <c r="K2199" s="1949">
        <v>30</v>
      </c>
      <c r="L2199" s="1950">
        <v>207</v>
      </c>
      <c r="M2199" s="1948">
        <v>16</v>
      </c>
      <c r="N2199" s="1816">
        <f>IFERROR((L2199/67)/(1/(I2199*24)/3.6),"")</f>
        <v>1.0747269240390227</v>
      </c>
      <c r="O2199" s="2402" t="s">
        <v>295</v>
      </c>
      <c r="P2199" s="1951">
        <f>IFERROR(VLOOKUP(F2199,[1]Trainingsarten!$A$9:$N$84,12,FALSE),"")</f>
        <v>209</v>
      </c>
      <c r="Q2199" s="1952" t="s">
        <v>14</v>
      </c>
      <c r="R2199" s="1953">
        <f>IFERROR(VLOOKUP(F2199,[1]Trainingsarten!$A$9:$N$84,14,FALSE),"")</f>
        <v>228.8</v>
      </c>
      <c r="S2199" s="1877">
        <f>IFERROR(L2199/J2199,"")</f>
        <v>1.4892086330935252</v>
      </c>
      <c r="T2199" s="1876">
        <f>T2198+(K2199-T2198)/7</f>
        <v>4.5776782955974458</v>
      </c>
      <c r="U2199" s="1876">
        <f>U2198+(K2199-U2198)/42</f>
        <v>9.6881288039172446</v>
      </c>
      <c r="V2199" s="1876">
        <f t="shared" si="271"/>
        <v>8.8520926331328393</v>
      </c>
      <c r="W2199" s="1954">
        <f>T2199/U2199</f>
        <v>0.47250386408431444</v>
      </c>
    </row>
    <row r="2200" spans="1:23" ht="15" x14ac:dyDescent="0.2">
      <c r="A2200" s="2046" t="s">
        <v>20</v>
      </c>
      <c r="B2200" s="2048">
        <f>AVERAGE(W2197:W2203)</f>
        <v>0.47413029490655456</v>
      </c>
      <c r="C2200" s="2064">
        <v>45288</v>
      </c>
      <c r="D2200" s="1876"/>
      <c r="E2200" s="2189"/>
      <c r="F2200" s="1986"/>
      <c r="G2200" s="1945"/>
      <c r="H2200" s="1946" t="str">
        <f>IFERROR(VLOOKUP(F2200,[1]Trainingsarten!$A$9:$K$84,10,FALSE),"")</f>
        <v/>
      </c>
      <c r="I2200" s="1947" t="str">
        <f t="shared" si="272"/>
        <v/>
      </c>
      <c r="J2200" s="1948"/>
      <c r="K2200" s="1949" t="str">
        <f>IFERROR(VLOOKUP(F2200,[1]Trainingsarten!$A$9:$K$84,11,FALSE),"0")</f>
        <v>0</v>
      </c>
      <c r="L2200" s="1950"/>
      <c r="M2200" s="1948"/>
      <c r="N2200" s="1816" t="str">
        <f>IFERROR((L2200/67)/(1/(I2200*24)/3.6),"")</f>
        <v/>
      </c>
      <c r="O2200" s="2402"/>
      <c r="P2200" s="1951" t="str">
        <f>IFERROR(VLOOKUP(F2200,[1]Trainingsarten!$A$9:$N$84,12,FALSE),"")</f>
        <v/>
      </c>
      <c r="Q2200" s="1952" t="s">
        <v>14</v>
      </c>
      <c r="R2200" s="1953" t="str">
        <f>IFERROR(VLOOKUP(F2200,[1]Trainingsarten!$A$9:$N$84,14,FALSE),"")</f>
        <v/>
      </c>
      <c r="S2200" s="1877" t="str">
        <f>IFERROR(L2200/J2200,"")</f>
        <v/>
      </c>
      <c r="T2200" s="1876">
        <f>T2199+(K2200-T2199)/7</f>
        <v>3.9237242533692394</v>
      </c>
      <c r="U2200" s="1876">
        <f>U2199+(K2200-U2199)/42</f>
        <v>9.4574590704906427</v>
      </c>
      <c r="V2200" s="1876">
        <f t="shared" si="271"/>
        <v>5.1104505083197989</v>
      </c>
      <c r="W2200" s="1954">
        <f t="shared" si="270"/>
        <v>0.41488144163500784</v>
      </c>
    </row>
    <row r="2201" spans="1:23" ht="15" x14ac:dyDescent="0.2">
      <c r="A2201" s="2046" t="s">
        <v>329</v>
      </c>
      <c r="B2201" s="2049">
        <f>IFERROR(AVERAGE(N2197:N2203),"")</f>
        <v>1.0652275417413284</v>
      </c>
      <c r="C2201" s="2064">
        <v>45289</v>
      </c>
      <c r="D2201" s="1876">
        <v>170</v>
      </c>
      <c r="E2201" s="2189" t="s">
        <v>281</v>
      </c>
      <c r="F2201" s="1986" t="s">
        <v>336</v>
      </c>
      <c r="G2201" s="1945">
        <v>2.2141203703703705E-2</v>
      </c>
      <c r="H2201" s="1946">
        <v>4.8600000000000003</v>
      </c>
      <c r="I2201" s="1947">
        <f t="shared" si="272"/>
        <v>4.5558032312147537E-3</v>
      </c>
      <c r="J2201" s="1948">
        <v>122</v>
      </c>
      <c r="K2201" s="1949">
        <v>24</v>
      </c>
      <c r="L2201" s="1950">
        <v>179</v>
      </c>
      <c r="M2201" s="1948">
        <v>17</v>
      </c>
      <c r="N2201" s="1816">
        <f>IFERROR((L2201/67)/(1/(I2201*24)/3.6),"")</f>
        <v>1.0516153798906702</v>
      </c>
      <c r="O2201" s="2402" t="s">
        <v>337</v>
      </c>
      <c r="P2201" s="1951">
        <f>IFERROR(VLOOKUP(F2201,[1]Trainingsarten!$A$9:$N$84,12,FALSE),"")</f>
        <v>209</v>
      </c>
      <c r="Q2201" s="1952" t="s">
        <v>14</v>
      </c>
      <c r="R2201" s="1953">
        <f>IFERROR(VLOOKUP(F2201,[1]Trainingsarten!$A$9:$N$84,14,FALSE),"")</f>
        <v>228.8</v>
      </c>
      <c r="S2201" s="1877">
        <f>IFERROR(L2201/J2201,"")</f>
        <v>1.4672131147540983</v>
      </c>
      <c r="T2201" s="1876">
        <f>T2200+(K2201-T2200)/7</f>
        <v>6.7917636457450623</v>
      </c>
      <c r="U2201" s="1876">
        <f>U2200+(K2201-U2200)/42</f>
        <v>9.8037100450027701</v>
      </c>
      <c r="V2201" s="1876">
        <f t="shared" si="271"/>
        <v>5.5337348171214034</v>
      </c>
      <c r="W2201" s="1954">
        <f t="shared" si="270"/>
        <v>0.69277483876698465</v>
      </c>
    </row>
    <row r="2202" spans="1:23" ht="15" x14ac:dyDescent="0.2">
      <c r="A2202" s="2046" t="s">
        <v>330</v>
      </c>
      <c r="B2202" s="2048">
        <f>IFERROR(AVERAGE(S2197:S2203),"")</f>
        <v>1.4459055706254669</v>
      </c>
      <c r="C2202" s="2064">
        <v>45290</v>
      </c>
      <c r="D2202" s="1876"/>
      <c r="E2202" s="2189"/>
      <c r="F2202" s="1986"/>
      <c r="G2202" s="1945"/>
      <c r="H2202" s="1946" t="str">
        <f>IFERROR(VLOOKUP(F2202,[1]Trainingsarten!$A$9:$K$84,10,FALSE),"")</f>
        <v/>
      </c>
      <c r="I2202" s="1947" t="str">
        <f t="shared" si="272"/>
        <v/>
      </c>
      <c r="J2202" s="1948"/>
      <c r="K2202" s="1949" t="str">
        <f>IFERROR(VLOOKUP(F2202,[1]Trainingsarten!$A$9:$K$84,11,FALSE),"0")</f>
        <v>0</v>
      </c>
      <c r="L2202" s="1950"/>
      <c r="M2202" s="1948"/>
      <c r="N2202" s="1816" t="str">
        <f>IFERROR((L2202/67)/(1/(I2202*24)/3.6),"")</f>
        <v/>
      </c>
      <c r="O2202" s="2402"/>
      <c r="P2202" s="1951" t="str">
        <f>IFERROR(VLOOKUP(F2202,[1]Trainingsarten!$A$9:$N$84,12,FALSE),"")</f>
        <v/>
      </c>
      <c r="Q2202" s="1952" t="s">
        <v>14</v>
      </c>
      <c r="R2202" s="1953" t="str">
        <f>IFERROR(VLOOKUP(F2202,[1]Trainingsarten!$A$9:$N$84,14,FALSE),"")</f>
        <v/>
      </c>
      <c r="S2202" s="1877" t="str">
        <f>IFERROR(L2202/J2202,"")</f>
        <v/>
      </c>
      <c r="T2202" s="1876">
        <f>T2201+(K2202-T2201)/7</f>
        <v>5.8215116963529105</v>
      </c>
      <c r="U2202" s="1876">
        <f>U2201+(K2202-U2201)/42</f>
        <v>9.5702883772646086</v>
      </c>
      <c r="V2202" s="1876">
        <f t="shared" si="271"/>
        <v>3.0119463992577078</v>
      </c>
      <c r="W2202" s="1954">
        <f t="shared" si="270"/>
        <v>0.60829010233198655</v>
      </c>
    </row>
    <row r="2203" spans="1:23" ht="16" thickBot="1" x14ac:dyDescent="0.25">
      <c r="A2203" s="2050" t="s">
        <v>11</v>
      </c>
      <c r="B2203" s="2051">
        <f>IFERROR(SUM(M2197:M2203),"")</f>
        <v>49</v>
      </c>
      <c r="C2203" s="2065">
        <v>45291</v>
      </c>
      <c r="D2203" s="1640">
        <v>171</v>
      </c>
      <c r="E2203" s="2171" t="s">
        <v>33</v>
      </c>
      <c r="F2203" s="1989" t="s">
        <v>338</v>
      </c>
      <c r="G2203" s="2035">
        <v>3.394675925925926E-2</v>
      </c>
      <c r="H2203" s="2036">
        <v>7.86</v>
      </c>
      <c r="I2203" s="2037">
        <f t="shared" si="272"/>
        <v>4.3189261144095745E-3</v>
      </c>
      <c r="J2203" s="969">
        <v>139</v>
      </c>
      <c r="K2203" s="2038">
        <v>41</v>
      </c>
      <c r="L2203" s="973">
        <v>192</v>
      </c>
      <c r="M2203" s="969">
        <v>16</v>
      </c>
      <c r="N2203" s="2039">
        <f>IFERROR((L2203/67)/(1/(I2203*24)/3.6),"")</f>
        <v>1.0693403212942918</v>
      </c>
      <c r="O2203" s="2407" t="s">
        <v>337</v>
      </c>
      <c r="P2203" s="2040">
        <f>IFERROR(VLOOKUP(F2203,[1]Trainingsarten!$A$9:$N$84,12,FALSE),"")</f>
        <v>209</v>
      </c>
      <c r="Q2203" s="2041" t="s">
        <v>14</v>
      </c>
      <c r="R2203" s="2042">
        <f>IFERROR(VLOOKUP(F2203,[1]Trainingsarten!$A$9:$N$84,14,FALSE),"")</f>
        <v>228.8</v>
      </c>
      <c r="S2203" s="4">
        <f>IFERROR(L2203/J2203,"")</f>
        <v>1.3812949640287771</v>
      </c>
      <c r="T2203" s="1640">
        <f>T2202+(K2203-T2202)/7</f>
        <v>10.847010025445352</v>
      </c>
      <c r="U2203" s="1640">
        <f>U2202+(K2203-U2202)/42</f>
        <v>10.318614844472593</v>
      </c>
      <c r="V2203" s="1640">
        <f t="shared" si="271"/>
        <v>3.748776680911698</v>
      </c>
      <c r="W2203" s="1934">
        <f t="shared" si="270"/>
        <v>1.0512079565849679</v>
      </c>
    </row>
    <row r="2204" spans="1:23" ht="16" thickBot="1" x14ac:dyDescent="0.25">
      <c r="A2204" s="2472">
        <f>WEEKNUM(C2204,1)</f>
        <v>1</v>
      </c>
      <c r="B2204" s="2473"/>
      <c r="C2204" s="2067">
        <v>45292</v>
      </c>
      <c r="D2204" s="1744"/>
      <c r="E2204" s="2197"/>
      <c r="F2204" s="1988"/>
      <c r="G2204" s="1996"/>
      <c r="H2204" s="1938" t="str">
        <f>IFERROR(VLOOKUP(F2204,[1]Trainingsarten!$A$9:$K$84,10,FALSE),"")</f>
        <v/>
      </c>
      <c r="I2204" s="1939" t="str">
        <f t="shared" si="272"/>
        <v/>
      </c>
      <c r="J2204" s="1940"/>
      <c r="K2204" s="1941" t="str">
        <f>IFERROR(VLOOKUP(F2204,[1]Trainingsarten!$A$9:$K$84,11,FALSE),"0")</f>
        <v>0</v>
      </c>
      <c r="L2204" s="1942"/>
      <c r="M2204" s="1940"/>
      <c r="N2204" s="1753" t="str">
        <f>IFERROR((L2204/67)/(1/(I2204*24)/3.6),"")</f>
        <v/>
      </c>
      <c r="O2204" s="2401"/>
      <c r="P2204" s="1754" t="str">
        <f>IFERROR(VLOOKUP(F2204,[1]Trainingsarten!$A$9:$N$84,12,FALSE),"")</f>
        <v/>
      </c>
      <c r="Q2204" s="1755" t="s">
        <v>14</v>
      </c>
      <c r="R2204" s="1943" t="str">
        <f>IFERROR(VLOOKUP(F2204,[1]Trainingsarten!$A$9:$N$84,14,FALSE),"")</f>
        <v/>
      </c>
      <c r="S2204" s="1756" t="str">
        <f>IFERROR(L2204/J2204,"")</f>
        <v/>
      </c>
      <c r="T2204" s="1744">
        <f>T2203+(K2204-T2203)/7</f>
        <v>9.2974371646674445</v>
      </c>
      <c r="U2204" s="1744">
        <f>U2203+(K2204-U2203)/42</f>
        <v>10.072933538651817</v>
      </c>
      <c r="V2204" s="1744">
        <f t="shared" si="271"/>
        <v>-0.52839518097275828</v>
      </c>
      <c r="W2204" s="1927">
        <f t="shared" si="270"/>
        <v>0.92301186431850846</v>
      </c>
    </row>
    <row r="2205" spans="1:23" ht="15" x14ac:dyDescent="0.2">
      <c r="A2205" s="2043" t="s">
        <v>19</v>
      </c>
      <c r="B2205" s="2083">
        <f>SUM(H2204:H2210)</f>
        <v>14.05</v>
      </c>
      <c r="C2205" s="2064">
        <v>45293</v>
      </c>
      <c r="D2205" s="1876"/>
      <c r="E2205" s="2190"/>
      <c r="F2205" s="1986"/>
      <c r="G2205" s="1997"/>
      <c r="H2205" s="1946" t="str">
        <f>IFERROR(VLOOKUP(F2205,[1]Trainingsarten!$A$9:$K$84,10,FALSE),"")</f>
        <v/>
      </c>
      <c r="I2205" s="1947" t="str">
        <f t="shared" si="272"/>
        <v/>
      </c>
      <c r="J2205" s="1948"/>
      <c r="K2205" s="1949" t="str">
        <f>IFERROR(VLOOKUP(F2205,[1]Trainingsarten!$A$9:$K$84,11,FALSE),"0")</f>
        <v>0</v>
      </c>
      <c r="L2205" s="1950"/>
      <c r="M2205" s="1948"/>
      <c r="N2205" s="1816" t="str">
        <f>IFERROR((L2205/67)/(1/(I2205*24)/3.6),"")</f>
        <v/>
      </c>
      <c r="O2205" s="2402"/>
      <c r="P2205" s="1951" t="str">
        <f>IFERROR(VLOOKUP(F2205,[1]Trainingsarten!$A$9:$N$84,12,FALSE),"")</f>
        <v/>
      </c>
      <c r="Q2205" s="1952" t="s">
        <v>14</v>
      </c>
      <c r="R2205" s="1953" t="str">
        <f>IFERROR(VLOOKUP(F2205,[1]Trainingsarten!$A$9:$N$84,14,FALSE),"")</f>
        <v/>
      </c>
      <c r="S2205" s="1877" t="str">
        <f>IFERROR(L2205/J2205,"")</f>
        <v/>
      </c>
      <c r="T2205" s="1876">
        <f>T2204+(K2205-T2204)/7</f>
        <v>7.9692318554292383</v>
      </c>
      <c r="U2205" s="1876">
        <f>U2204+(K2205-U2204)/42</f>
        <v>9.8331017877315361</v>
      </c>
      <c r="V2205" s="1876">
        <f t="shared" si="271"/>
        <v>0.77549637398437277</v>
      </c>
      <c r="W2205" s="1954">
        <f t="shared" si="270"/>
        <v>0.8104494418406416</v>
      </c>
    </row>
    <row r="2206" spans="1:23" ht="15" x14ac:dyDescent="0.2">
      <c r="A2206" s="2046" t="s">
        <v>9</v>
      </c>
      <c r="B2206" s="2084">
        <f>SUM(K2204:K2210)</f>
        <v>82</v>
      </c>
      <c r="C2206" s="2064">
        <v>45294</v>
      </c>
      <c r="D2206" s="1876">
        <v>1</v>
      </c>
      <c r="E2206" s="2190" t="s">
        <v>33</v>
      </c>
      <c r="F2206" s="1986" t="s">
        <v>316</v>
      </c>
      <c r="G2206" s="1997">
        <v>3.1319444444444448E-2</v>
      </c>
      <c r="H2206" s="1946">
        <v>8.1</v>
      </c>
      <c r="I2206" s="1947">
        <f t="shared" si="272"/>
        <v>3.8665980795610433E-3</v>
      </c>
      <c r="J2206" s="1948">
        <v>139</v>
      </c>
      <c r="K2206" s="1949">
        <v>48</v>
      </c>
      <c r="L2206" s="1950">
        <v>219</v>
      </c>
      <c r="M2206" s="1948">
        <v>32</v>
      </c>
      <c r="N2206" s="1816">
        <f>IFERROR((L2206/67)/(1/(I2206*24)/3.6),"")</f>
        <v>1.0919734660033167</v>
      </c>
      <c r="O2206" s="2402" t="s">
        <v>337</v>
      </c>
      <c r="P2206" s="1951">
        <f>IFERROR(VLOOKUP(F2206,[1]Trainingsarten!$A$9:$N$84,12,FALSE),"")</f>
        <v>209</v>
      </c>
      <c r="Q2206" s="1952" t="s">
        <v>14</v>
      </c>
      <c r="R2206" s="1953">
        <f>IFERROR(VLOOKUP(F2206,[1]Trainingsarten!$A$9:$N$84,14,FALSE),"")</f>
        <v>228.8</v>
      </c>
      <c r="S2206" s="1877">
        <f>IFERROR(L2206/J2206,"")</f>
        <v>1.5755395683453237</v>
      </c>
      <c r="T2206" s="1876">
        <f>T2205+(K2206-T2205)/7</f>
        <v>13.687913018939348</v>
      </c>
      <c r="U2206" s="1876">
        <f>U2205+(K2206-U2205)/42</f>
        <v>10.741837459452213</v>
      </c>
      <c r="V2206" s="1876">
        <f t="shared" si="271"/>
        <v>1.8638699323022978</v>
      </c>
      <c r="W2206" s="1954">
        <f>T2206/U2206</f>
        <v>1.2742617890661485</v>
      </c>
    </row>
    <row r="2207" spans="1:23" ht="15" x14ac:dyDescent="0.2">
      <c r="A2207" s="2046" t="s">
        <v>20</v>
      </c>
      <c r="B2207" s="2085">
        <f>AVERAGE(W2204:W2210)</f>
        <v>1.0645821531715054</v>
      </c>
      <c r="C2207" s="2064">
        <v>45295</v>
      </c>
      <c r="D2207" s="1876"/>
      <c r="E2207" s="2190"/>
      <c r="F2207" s="1986"/>
      <c r="G2207" s="1997"/>
      <c r="H2207" s="1946" t="str">
        <f>IFERROR(VLOOKUP(F2207,[1]Trainingsarten!$A$9:$K$84,10,FALSE),"")</f>
        <v/>
      </c>
      <c r="I2207" s="1947" t="str">
        <f t="shared" si="272"/>
        <v/>
      </c>
      <c r="J2207" s="1948"/>
      <c r="K2207" s="1949" t="str">
        <f>IFERROR(VLOOKUP(F2207,[1]Trainingsarten!$A$9:$K$84,11,FALSE),"0")</f>
        <v>0</v>
      </c>
      <c r="L2207" s="1950"/>
      <c r="M2207" s="1948"/>
      <c r="N2207" s="1816" t="str">
        <f>IFERROR((L2207/67)/(1/(I2207*24)/3.6),"")</f>
        <v/>
      </c>
      <c r="O2207" s="2402"/>
      <c r="P2207" s="1951" t="str">
        <f>IFERROR(VLOOKUP(F2207,[1]Trainingsarten!$A$9:$N$84,12,FALSE),"")</f>
        <v/>
      </c>
      <c r="Q2207" s="1952" t="s">
        <v>14</v>
      </c>
      <c r="R2207" s="1953" t="str">
        <f>IFERROR(VLOOKUP(F2207,[1]Trainingsarten!$A$9:$N$84,14,FALSE),"")</f>
        <v/>
      </c>
      <c r="S2207" s="1877" t="str">
        <f>IFERROR(L2207/J2207,"")</f>
        <v/>
      </c>
      <c r="T2207" s="1876">
        <f>T2206+(K2207-T2206)/7</f>
        <v>11.732496873376585</v>
      </c>
      <c r="U2207" s="1876">
        <f>U2206+(K2207-U2206)/42</f>
        <v>10.486079424703352</v>
      </c>
      <c r="V2207" s="1876">
        <f t="shared" si="271"/>
        <v>-2.9460755594871344</v>
      </c>
      <c r="W2207" s="1954">
        <f t="shared" si="270"/>
        <v>1.1188640099117402</v>
      </c>
    </row>
    <row r="2208" spans="1:23" ht="15" x14ac:dyDescent="0.2">
      <c r="A2208" s="2046" t="s">
        <v>329</v>
      </c>
      <c r="B2208" s="2086">
        <f>IFERROR(AVERAGE(N2204:N2210),"")</f>
        <v>1.0737805370904581</v>
      </c>
      <c r="C2208" s="2064">
        <v>45296</v>
      </c>
      <c r="D2208" s="1876"/>
      <c r="E2208" s="2190"/>
      <c r="F2208" s="1986"/>
      <c r="G2208" s="1997"/>
      <c r="H2208" s="1946" t="str">
        <f>IFERROR(VLOOKUP(F2208,[1]Trainingsarten!$A$9:$K$84,10,FALSE),"")</f>
        <v/>
      </c>
      <c r="I2208" s="1947" t="str">
        <f t="shared" si="272"/>
        <v/>
      </c>
      <c r="J2208" s="1948"/>
      <c r="K2208" s="1949" t="str">
        <f>IFERROR(VLOOKUP(F2208,[1]Trainingsarten!$A$9:$K$84,11,FALSE),"0")</f>
        <v>0</v>
      </c>
      <c r="L2208" s="1950"/>
      <c r="M2208" s="1948"/>
      <c r="N2208" s="1816" t="str">
        <f>IFERROR((L2208/67)/(1/(I2208*24)/3.6),"")</f>
        <v/>
      </c>
      <c r="O2208" s="2402"/>
      <c r="P2208" s="1951" t="str">
        <f>IFERROR(VLOOKUP(F2208,[1]Trainingsarten!$A$9:$N$84,12,FALSE),"")</f>
        <v/>
      </c>
      <c r="Q2208" s="1952" t="s">
        <v>14</v>
      </c>
      <c r="R2208" s="1953" t="str">
        <f>IFERROR(VLOOKUP(F2208,[1]Trainingsarten!$A$9:$N$84,14,FALSE),"")</f>
        <v/>
      </c>
      <c r="S2208" s="1877" t="str">
        <f>IFERROR(L2208/J2208,"")</f>
        <v/>
      </c>
      <c r="T2208" s="1876">
        <f>T2207+(K2208-T2207)/7</f>
        <v>10.056425891465643</v>
      </c>
      <c r="U2208" s="1876">
        <f>U2207+(K2208-U2207)/42</f>
        <v>10.236410866972319</v>
      </c>
      <c r="V2208" s="1876">
        <f t="shared" si="271"/>
        <v>-1.2464174486732329</v>
      </c>
      <c r="W2208" s="1954">
        <f t="shared" si="270"/>
        <v>0.98241717943469864</v>
      </c>
    </row>
    <row r="2209" spans="1:23" ht="15" x14ac:dyDescent="0.2">
      <c r="A2209" s="2046" t="s">
        <v>330</v>
      </c>
      <c r="B2209" s="2085">
        <f>IFERROR(AVERAGE(S2204:S2210),"")</f>
        <v>1.5320445933329672</v>
      </c>
      <c r="C2209" s="2064">
        <v>45297</v>
      </c>
      <c r="D2209" s="1876">
        <v>2</v>
      </c>
      <c r="E2209" s="2190" t="s">
        <v>281</v>
      </c>
      <c r="F2209" s="1986" t="s">
        <v>316</v>
      </c>
      <c r="G2209" s="1997">
        <v>2.4976851851851851E-2</v>
      </c>
      <c r="H2209" s="1946">
        <v>5.95</v>
      </c>
      <c r="I2209" s="1947">
        <f t="shared" si="272"/>
        <v>4.1977902272019915E-3</v>
      </c>
      <c r="J2209" s="1948">
        <v>131</v>
      </c>
      <c r="K2209" s="1949">
        <v>34</v>
      </c>
      <c r="L2209" s="1950">
        <v>195</v>
      </c>
      <c r="M2209" s="1948">
        <v>14</v>
      </c>
      <c r="N2209" s="1816">
        <f>IFERROR((L2209/67)/(1/(I2209*24)/3.6),"")</f>
        <v>1.0555876081775994</v>
      </c>
      <c r="O2209" s="2402" t="s">
        <v>333</v>
      </c>
      <c r="P2209" s="1951">
        <f>IFERROR(VLOOKUP(F2209,[1]Trainingsarten!$A$9:$N$84,12,FALSE),"")</f>
        <v>209</v>
      </c>
      <c r="Q2209" s="1952" t="s">
        <v>14</v>
      </c>
      <c r="R2209" s="1953">
        <f>IFERROR(VLOOKUP(F2209,[1]Trainingsarten!$A$9:$N$84,14,FALSE),"")</f>
        <v>228.8</v>
      </c>
      <c r="S2209" s="1877">
        <f>IFERROR(L2209/J2209,"")</f>
        <v>1.4885496183206106</v>
      </c>
      <c r="T2209" s="1876">
        <f>T2208+(K2209-T2208)/7</f>
        <v>13.476936478399123</v>
      </c>
      <c r="U2209" s="1876">
        <f>U2208+(K2209-U2208)/42</f>
        <v>10.802210608234883</v>
      </c>
      <c r="V2209" s="1876">
        <f t="shared" si="271"/>
        <v>0.17998497550667558</v>
      </c>
      <c r="W2209" s="1954">
        <f t="shared" si="270"/>
        <v>1.2476091206854649</v>
      </c>
    </row>
    <row r="2210" spans="1:23" ht="16" thickBot="1" x14ac:dyDescent="0.25">
      <c r="A2210" s="2050" t="s">
        <v>11</v>
      </c>
      <c r="B2210" s="2051">
        <f>IFERROR(SUM(M2204:M2210),"")</f>
        <v>46</v>
      </c>
      <c r="C2210" s="2065">
        <v>45298</v>
      </c>
      <c r="D2210" s="1640"/>
      <c r="E2210" s="2198"/>
      <c r="F2210" s="1989"/>
      <c r="G2210" s="2059"/>
      <c r="H2210" s="2036" t="str">
        <f>IFERROR(VLOOKUP(F2210,[1]Trainingsarten!$A$9:$K$84,10,FALSE),"")</f>
        <v/>
      </c>
      <c r="I2210" s="2037" t="str">
        <f t="shared" si="272"/>
        <v/>
      </c>
      <c r="J2210" s="969"/>
      <c r="K2210" s="2038" t="str">
        <f>IFERROR(VLOOKUP(F2210,[1]Trainingsarten!$A$9:$K$84,11,FALSE),"0")</f>
        <v>0</v>
      </c>
      <c r="L2210" s="973"/>
      <c r="M2210" s="969"/>
      <c r="N2210" s="2039" t="str">
        <f>IFERROR((L2210/67)/(1/(I2210*24)/3.6),"")</f>
        <v/>
      </c>
      <c r="O2210" s="2407"/>
      <c r="P2210" s="2040" t="str">
        <f>IFERROR(VLOOKUP(F2210,[1]Trainingsarten!$A$9:$N$84,12,FALSE),"")</f>
        <v/>
      </c>
      <c r="Q2210" s="2041" t="s">
        <v>14</v>
      </c>
      <c r="R2210" s="2042" t="str">
        <f>IFERROR(VLOOKUP(F2210,[1]Trainingsarten!$A$9:$N$84,14,FALSE),"")</f>
        <v/>
      </c>
      <c r="S2210" s="4" t="str">
        <f>IFERROR(L2210/J2210,"")</f>
        <v/>
      </c>
      <c r="T2210" s="1640">
        <f>T2209+(K2210-T2209)/7</f>
        <v>11.55165983862782</v>
      </c>
      <c r="U2210" s="1640">
        <f>U2209+(K2210-U2209)/42</f>
        <v>10.545015117562624</v>
      </c>
      <c r="V2210" s="1640">
        <f t="shared" si="271"/>
        <v>-2.6747258701642398</v>
      </c>
      <c r="W2210" s="1934">
        <f t="shared" si="270"/>
        <v>1.095461666943335</v>
      </c>
    </row>
    <row r="2211" spans="1:23" ht="16" thickBot="1" x14ac:dyDescent="0.25">
      <c r="A2211" s="2472">
        <f>WEEKNUM(C2211,1)</f>
        <v>2</v>
      </c>
      <c r="B2211" s="2473"/>
      <c r="C2211" s="2067">
        <v>45299</v>
      </c>
      <c r="D2211" s="1744">
        <v>3</v>
      </c>
      <c r="E2211" s="2197" t="s">
        <v>33</v>
      </c>
      <c r="F2211" s="1988" t="s">
        <v>338</v>
      </c>
      <c r="G2211" s="1996">
        <v>2.8877314814814817E-2</v>
      </c>
      <c r="H2211" s="1938">
        <v>6.95</v>
      </c>
      <c r="I2211" s="1939">
        <f t="shared" si="272"/>
        <v>4.1550093258726356E-3</v>
      </c>
      <c r="J2211" s="1940">
        <v>124</v>
      </c>
      <c r="K2211" s="1941">
        <v>39</v>
      </c>
      <c r="L2211" s="1942">
        <v>196</v>
      </c>
      <c r="M2211" s="1940">
        <v>21</v>
      </c>
      <c r="N2211" s="1753">
        <f>IFERROR((L2211/67)/(1/(I2211*24)/3.6),"")</f>
        <v>1.0501879093739936</v>
      </c>
      <c r="O2211" s="2401" t="s">
        <v>333</v>
      </c>
      <c r="P2211" s="1754">
        <f>IFERROR(VLOOKUP(F2211,[1]Trainingsarten!$A$9:$N$84,12,FALSE),"")</f>
        <v>209</v>
      </c>
      <c r="Q2211" s="1755" t="s">
        <v>14</v>
      </c>
      <c r="R2211" s="1943">
        <f>IFERROR(VLOOKUP(F2211,[1]Trainingsarten!$A$9:$N$84,14,FALSE),"")</f>
        <v>228.8</v>
      </c>
      <c r="S2211" s="1756">
        <f>IFERROR(L2211/J2211,"")</f>
        <v>1.5806451612903225</v>
      </c>
      <c r="T2211" s="1744">
        <f>T2210+(K2211-T2210)/7</f>
        <v>15.472851290252418</v>
      </c>
      <c r="U2211" s="1744">
        <f>U2210+(K2211-U2210)/42</f>
        <v>11.222514757620656</v>
      </c>
      <c r="V2211" s="1744">
        <f t="shared" si="271"/>
        <v>-1.0066447210651965</v>
      </c>
      <c r="W2211" s="1927">
        <f t="shared" si="270"/>
        <v>1.3787329867172211</v>
      </c>
    </row>
    <row r="2212" spans="1:23" ht="15" x14ac:dyDescent="0.2">
      <c r="A2212" s="2043" t="s">
        <v>19</v>
      </c>
      <c r="B2212" s="2083">
        <f>SUM(H2211:H2217)</f>
        <v>18.599999999999998</v>
      </c>
      <c r="C2212" s="2064">
        <v>45300</v>
      </c>
      <c r="D2212" s="1876"/>
      <c r="E2212" s="2190"/>
      <c r="F2212" s="1986"/>
      <c r="G2212" s="1997"/>
      <c r="H2212" s="1946" t="str">
        <f>IFERROR(VLOOKUP(F2212,[1]Trainingsarten!$A$9:$K$84,10,FALSE),"")</f>
        <v/>
      </c>
      <c r="I2212" s="1947" t="str">
        <f t="shared" si="272"/>
        <v/>
      </c>
      <c r="J2212" s="1948"/>
      <c r="K2212" s="1949" t="str">
        <f>IFERROR(VLOOKUP(F2212,[1]Trainingsarten!$A$9:$K$84,11,FALSE),"0")</f>
        <v>0</v>
      </c>
      <c r="L2212" s="1950"/>
      <c r="M2212" s="1948"/>
      <c r="N2212" s="1816" t="str">
        <f>IFERROR((L2212/67)/(1/(I2212*24)/3.6),"")</f>
        <v/>
      </c>
      <c r="O2212" s="2402"/>
      <c r="P2212" s="1951" t="str">
        <f>IFERROR(VLOOKUP(F2212,[1]Trainingsarten!$A$9:$N$84,12,FALSE),"")</f>
        <v/>
      </c>
      <c r="Q2212" s="1952" t="s">
        <v>14</v>
      </c>
      <c r="R2212" s="1953" t="str">
        <f>IFERROR(VLOOKUP(F2212,[1]Trainingsarten!$A$9:$N$84,14,FALSE),"")</f>
        <v/>
      </c>
      <c r="S2212" s="1877" t="str">
        <f>IFERROR(L2212/J2212,"")</f>
        <v/>
      </c>
      <c r="T2212" s="1876">
        <f>T2211+(K2212-T2211)/7</f>
        <v>13.262443963073501</v>
      </c>
      <c r="U2212" s="1876">
        <f>U2211+(K2212-U2211)/42</f>
        <v>10.955312025296355</v>
      </c>
      <c r="V2212" s="1876">
        <f t="shared" si="271"/>
        <v>-4.2503365326317617</v>
      </c>
      <c r="W2212" s="1954">
        <f t="shared" si="270"/>
        <v>1.2105948176053649</v>
      </c>
    </row>
    <row r="2213" spans="1:23" ht="15" x14ac:dyDescent="0.2">
      <c r="A2213" s="2046" t="s">
        <v>9</v>
      </c>
      <c r="B2213" s="2084">
        <f>SUM(K2211:K2217)</f>
        <v>105</v>
      </c>
      <c r="C2213" s="2064">
        <v>45301</v>
      </c>
      <c r="D2213" s="1876">
        <v>4</v>
      </c>
      <c r="E2213" s="2190" t="s">
        <v>33</v>
      </c>
      <c r="F2213" s="1986" t="s">
        <v>338</v>
      </c>
      <c r="G2213" s="1997">
        <v>2.4560185185185185E-2</v>
      </c>
      <c r="H2213" s="1946">
        <v>5.93</v>
      </c>
      <c r="I2213" s="1947">
        <f t="shared" si="272"/>
        <v>4.1416838423583785E-3</v>
      </c>
      <c r="J2213" s="1948">
        <v>141</v>
      </c>
      <c r="K2213" s="1949">
        <v>34</v>
      </c>
      <c r="L2213" s="1950">
        <v>198</v>
      </c>
      <c r="M2213" s="1948">
        <v>18</v>
      </c>
      <c r="N2213" s="1816">
        <f>IFERROR((L2213/67)/(1/(I2213*24)/3.6),"")</f>
        <v>1.0575016989252726</v>
      </c>
      <c r="O2213" s="2402" t="s">
        <v>342</v>
      </c>
      <c r="P2213" s="1951">
        <f>IFERROR(VLOOKUP(F2213,[1]Trainingsarten!$A$9:$N$84,12,FALSE),"")</f>
        <v>209</v>
      </c>
      <c r="Q2213" s="1952" t="s">
        <v>14</v>
      </c>
      <c r="R2213" s="1953">
        <f>IFERROR(VLOOKUP(F2213,[1]Trainingsarten!$A$9:$N$84,14,FALSE),"")</f>
        <v>228.8</v>
      </c>
      <c r="S2213" s="1877">
        <f>IFERROR(L2213/J2213,"")</f>
        <v>1.4042553191489362</v>
      </c>
      <c r="T2213" s="1876">
        <f>T2212+(K2213-T2212)/7</f>
        <v>16.224951968348716</v>
      </c>
      <c r="U2213" s="1876">
        <f>U2212+(K2213-U2212)/42</f>
        <v>11.503995072313108</v>
      </c>
      <c r="V2213" s="1876">
        <f t="shared" si="271"/>
        <v>-2.3071319377771466</v>
      </c>
      <c r="W2213" s="1954">
        <f t="shared" si="270"/>
        <v>1.4103754275240978</v>
      </c>
    </row>
    <row r="2214" spans="1:23" ht="15" x14ac:dyDescent="0.2">
      <c r="A2214" s="2046" t="s">
        <v>20</v>
      </c>
      <c r="B2214" s="2085">
        <f>AVERAGE(W2211:W2217)</f>
        <v>1.2099098310840581</v>
      </c>
      <c r="C2214" s="2064">
        <v>45302</v>
      </c>
      <c r="D2214" s="1876"/>
      <c r="E2214" s="2190"/>
      <c r="F2214" s="1986"/>
      <c r="G2214" s="1997"/>
      <c r="H2214" s="1946" t="str">
        <f>IFERROR(VLOOKUP(F2214,[1]Trainingsarten!$A$9:$K$84,10,FALSE),"")</f>
        <v/>
      </c>
      <c r="I2214" s="1947" t="str">
        <f t="shared" si="272"/>
        <v/>
      </c>
      <c r="J2214" s="1948"/>
      <c r="K2214" s="1949" t="str">
        <f>IFERROR(VLOOKUP(F2214,[1]Trainingsarten!$A$9:$K$84,11,FALSE),"0")</f>
        <v>0</v>
      </c>
      <c r="L2214" s="1950"/>
      <c r="M2214" s="1948"/>
      <c r="N2214" s="1816" t="str">
        <f>IFERROR((L2214/67)/(1/(I2214*24)/3.6),"")</f>
        <v/>
      </c>
      <c r="O2214" s="2402"/>
      <c r="P2214" s="1951" t="str">
        <f>IFERROR(VLOOKUP(F2214,[1]Trainingsarten!$A$9:$N$84,12,FALSE),"")</f>
        <v/>
      </c>
      <c r="Q2214" s="1952" t="s">
        <v>14</v>
      </c>
      <c r="R2214" s="1953" t="str">
        <f>IFERROR(VLOOKUP(F2214,[1]Trainingsarten!$A$9:$N$84,14,FALSE),"")</f>
        <v/>
      </c>
      <c r="S2214" s="1877" t="str">
        <f>IFERROR(L2214/J2214,"")</f>
        <v/>
      </c>
      <c r="T2214" s="1876">
        <f>T2213+(K2214-T2213)/7</f>
        <v>13.907101687156043</v>
      </c>
      <c r="U2214" s="1876">
        <f>U2213+(K2214-U2213)/42</f>
        <v>11.230090427734225</v>
      </c>
      <c r="V2214" s="1876">
        <f t="shared" si="271"/>
        <v>-4.7209568960356076</v>
      </c>
      <c r="W2214" s="1954">
        <f t="shared" si="270"/>
        <v>1.2383784241675007</v>
      </c>
    </row>
    <row r="2215" spans="1:23" ht="15" x14ac:dyDescent="0.2">
      <c r="A2215" s="2046" t="s">
        <v>329</v>
      </c>
      <c r="B2215" s="2086">
        <f>IFERROR(AVERAGE(N2211:N2217),"")</f>
        <v>1.0628074361449837</v>
      </c>
      <c r="C2215" s="2064">
        <v>45303</v>
      </c>
      <c r="D2215" s="1876"/>
      <c r="E2215" s="2190"/>
      <c r="F2215" s="1986"/>
      <c r="G2215" s="1997"/>
      <c r="H2215" s="1946" t="str">
        <f>IFERROR(VLOOKUP(F2215,[1]Trainingsarten!$A$9:$K$84,10,FALSE),"")</f>
        <v/>
      </c>
      <c r="I2215" s="1947" t="str">
        <f t="shared" si="272"/>
        <v/>
      </c>
      <c r="J2215" s="1948"/>
      <c r="K2215" s="1949" t="str">
        <f>IFERROR(VLOOKUP(F2215,[1]Trainingsarten!$A$9:$K$84,11,FALSE),"0")</f>
        <v>0</v>
      </c>
      <c r="L2215" s="1950"/>
      <c r="M2215" s="1948"/>
      <c r="N2215" s="1816" t="str">
        <f>IFERROR((L2215/67)/(1/(I2215*24)/3.6),"")</f>
        <v/>
      </c>
      <c r="O2215" s="2402"/>
      <c r="P2215" s="1951" t="str">
        <f>IFERROR(VLOOKUP(F2215,[1]Trainingsarten!$A$9:$N$84,12,FALSE),"")</f>
        <v/>
      </c>
      <c r="Q2215" s="1952" t="s">
        <v>14</v>
      </c>
      <c r="R2215" s="1953" t="str">
        <f>IFERROR(VLOOKUP(F2215,[1]Trainingsarten!$A$9:$N$84,14,FALSE),"")</f>
        <v/>
      </c>
      <c r="S2215" s="1877" t="str">
        <f>IFERROR(L2215/J2215,"")</f>
        <v/>
      </c>
      <c r="T2215" s="1876">
        <f>T2214+(K2215-T2214)/7</f>
        <v>11.92037287470518</v>
      </c>
      <c r="U2215" s="1876">
        <f>U2214+(K2215-U2214)/42</f>
        <v>10.962707322311982</v>
      </c>
      <c r="V2215" s="1876">
        <f t="shared" si="271"/>
        <v>-2.6770112594218176</v>
      </c>
      <c r="W2215" s="1954">
        <f t="shared" si="270"/>
        <v>1.0873566651226836</v>
      </c>
    </row>
    <row r="2216" spans="1:23" ht="15" x14ac:dyDescent="0.2">
      <c r="A2216" s="2046" t="s">
        <v>330</v>
      </c>
      <c r="B2216" s="2085">
        <f>IFERROR(AVERAGE(S2211:S2217),"")</f>
        <v>1.4565052883515477</v>
      </c>
      <c r="C2216" s="2064">
        <v>45304</v>
      </c>
      <c r="D2216" s="1876"/>
      <c r="E2216" s="2190"/>
      <c r="F2216" s="1986"/>
      <c r="G2216" s="1997"/>
      <c r="H2216" s="1946"/>
      <c r="I2216" s="1947" t="str">
        <f t="shared" si="272"/>
        <v/>
      </c>
      <c r="J2216" s="1948"/>
      <c r="K2216" s="1949" t="str">
        <f>IFERROR(VLOOKUP(F2216,[1]Trainingsarten!$A$9:$K$84,11,FALSE),"0")</f>
        <v>0</v>
      </c>
      <c r="L2216" s="1950"/>
      <c r="M2216" s="1948"/>
      <c r="N2216" s="1816" t="str">
        <f>IFERROR((L2216/67)/(1/(I2216*24)/3.6),"")</f>
        <v/>
      </c>
      <c r="O2216" s="2402"/>
      <c r="P2216" s="1951" t="str">
        <f>IFERROR(VLOOKUP(F2216,[1]Trainingsarten!$A$9:$N$84,12,FALSE),"")</f>
        <v/>
      </c>
      <c r="Q2216" s="1952" t="s">
        <v>14</v>
      </c>
      <c r="R2216" s="1953" t="str">
        <f>IFERROR(VLOOKUP(F2216,[1]Trainingsarten!$A$9:$N$84,14,FALSE),"")</f>
        <v/>
      </c>
      <c r="S2216" s="1877" t="str">
        <f>IFERROR(L2216/J2216,"")</f>
        <v/>
      </c>
      <c r="T2216" s="1876">
        <f>T2215+(K2216-T2215)/7</f>
        <v>10.217462464033011</v>
      </c>
      <c r="U2216" s="1876">
        <f>U2215+(K2216-U2215)/42</f>
        <v>10.701690481304553</v>
      </c>
      <c r="V2216" s="1876">
        <f t="shared" si="271"/>
        <v>-0.95766555239319828</v>
      </c>
      <c r="W2216" s="1954">
        <f t="shared" si="270"/>
        <v>0.95475219376625864</v>
      </c>
    </row>
    <row r="2217" spans="1:23" ht="16" thickBot="1" x14ac:dyDescent="0.25">
      <c r="A2217" s="2050" t="s">
        <v>11</v>
      </c>
      <c r="B2217" s="2051">
        <f>IFERROR(SUM(M2211:M2217),"")</f>
        <v>57</v>
      </c>
      <c r="C2217" s="2065">
        <v>45305</v>
      </c>
      <c r="D2217" s="1640">
        <v>5</v>
      </c>
      <c r="E2217" s="2171" t="s">
        <v>281</v>
      </c>
      <c r="F2217" s="1989" t="s">
        <v>316</v>
      </c>
      <c r="G2217" s="2035">
        <v>2.6631944444444444E-2</v>
      </c>
      <c r="H2217" s="2036">
        <v>5.72</v>
      </c>
      <c r="I2217" s="2037">
        <f t="shared" si="272"/>
        <v>4.6559343434343439E-3</v>
      </c>
      <c r="J2217" s="969">
        <v>130</v>
      </c>
      <c r="K2217" s="2038">
        <v>32</v>
      </c>
      <c r="L2217" s="973">
        <v>180</v>
      </c>
      <c r="M2217" s="969">
        <v>18</v>
      </c>
      <c r="N2217" s="2039">
        <f>IFERROR((L2217/67)/(1/(I2217*24)/3.6),"")</f>
        <v>1.0807327001356855</v>
      </c>
      <c r="O2217" s="2407" t="s">
        <v>343</v>
      </c>
      <c r="P2217" s="2040">
        <f>IFERROR(VLOOKUP(F2217,[1]Trainingsarten!$A$9:$N$84,12,FALSE),"")</f>
        <v>209</v>
      </c>
      <c r="Q2217" s="2041" t="s">
        <v>14</v>
      </c>
      <c r="R2217" s="2042">
        <f>IFERROR(VLOOKUP(F2217,[1]Trainingsarten!$A$9:$N$84,14,FALSE),"")</f>
        <v>228.8</v>
      </c>
      <c r="S2217" s="4">
        <f>IFERROR(L2217/J2217,"")</f>
        <v>1.3846153846153846</v>
      </c>
      <c r="T2217" s="1640">
        <f>T2216+(K2217-T2216)/7</f>
        <v>13.329253540599723</v>
      </c>
      <c r="U2217" s="1640">
        <f>U2216+(K2217-U2216)/42</f>
        <v>11.20879308889254</v>
      </c>
      <c r="V2217" s="1640">
        <f t="shared" si="271"/>
        <v>0.4842280172715423</v>
      </c>
      <c r="W2217" s="1934">
        <f t="shared" si="270"/>
        <v>1.1891783026852796</v>
      </c>
    </row>
    <row r="2218" spans="1:23" ht="16" thickBot="1" x14ac:dyDescent="0.25">
      <c r="A2218" s="2472">
        <f>WEEKNUM(C2218,1)</f>
        <v>3</v>
      </c>
      <c r="B2218" s="2473"/>
      <c r="C2218" s="2067">
        <v>45306</v>
      </c>
      <c r="D2218" s="1744">
        <v>6</v>
      </c>
      <c r="E2218" s="2176" t="s">
        <v>33</v>
      </c>
      <c r="F2218" s="1988" t="s">
        <v>336</v>
      </c>
      <c r="G2218" s="1937">
        <v>2.3136574074074077E-2</v>
      </c>
      <c r="H2218" s="1938">
        <v>5.34</v>
      </c>
      <c r="I2218" s="1939">
        <f t="shared" si="272"/>
        <v>4.3326917741711756E-3</v>
      </c>
      <c r="J2218" s="1940">
        <v>121</v>
      </c>
      <c r="K2218" s="1941">
        <v>30</v>
      </c>
      <c r="L2218" s="1942">
        <v>190</v>
      </c>
      <c r="M2218" s="1940">
        <v>20</v>
      </c>
      <c r="N2218" s="1753">
        <f>IFERROR((L2218/67)/(1/(I2218*24)/3.6),"")</f>
        <v>1.0615741517133437</v>
      </c>
      <c r="O2218" s="2401" t="s">
        <v>343</v>
      </c>
      <c r="P2218" s="1754">
        <f>IFERROR(VLOOKUP(F2218,[1]Trainingsarten!$A$9:$N$84,12,FALSE),"")</f>
        <v>209</v>
      </c>
      <c r="Q2218" s="1755" t="s">
        <v>14</v>
      </c>
      <c r="R2218" s="1943">
        <f>IFERROR(VLOOKUP(F2218,[1]Trainingsarten!$A$9:$N$84,14,FALSE),"")</f>
        <v>228.8</v>
      </c>
      <c r="S2218" s="1756">
        <f>IFERROR(L2218/J2218,"")</f>
        <v>1.5702479338842976</v>
      </c>
      <c r="T2218" s="1744">
        <f>T2217+(K2218-T2217)/7</f>
        <v>15.710788749085477</v>
      </c>
      <c r="U2218" s="1744">
        <f>U2217+(K2218-U2217)/42</f>
        <v>11.656202777252242</v>
      </c>
      <c r="V2218" s="1744">
        <f t="shared" si="271"/>
        <v>-2.1204604517071832</v>
      </c>
      <c r="W2218" s="1927">
        <f t="shared" si="270"/>
        <v>1.3478479269205916</v>
      </c>
    </row>
    <row r="2219" spans="1:23" ht="15" x14ac:dyDescent="0.2">
      <c r="A2219" s="2043" t="s">
        <v>19</v>
      </c>
      <c r="B2219" s="2083">
        <f>SUM(H2218:H2224)</f>
        <v>20.420000000000002</v>
      </c>
      <c r="C2219" s="2064">
        <v>45307</v>
      </c>
      <c r="D2219" s="1876"/>
      <c r="E2219" s="2189"/>
      <c r="F2219" s="1986"/>
      <c r="G2219" s="1945"/>
      <c r="H2219" s="1946" t="str">
        <f>IFERROR(VLOOKUP(F2219,[1]Trainingsarten!$A$9:$K$84,10,FALSE),"")</f>
        <v/>
      </c>
      <c r="I2219" s="1947" t="str">
        <f t="shared" si="272"/>
        <v/>
      </c>
      <c r="J2219" s="1948"/>
      <c r="K2219" s="1949" t="str">
        <f>IFERROR(VLOOKUP(F2219,[1]Trainingsarten!$A$9:$K$84,11,FALSE),"0")</f>
        <v>0</v>
      </c>
      <c r="L2219" s="1950"/>
      <c r="M2219" s="1948"/>
      <c r="N2219" s="1816" t="str">
        <f>IFERROR((L2219/67)/(1/(I2219*24)/3.6),"")</f>
        <v/>
      </c>
      <c r="O2219" s="2402"/>
      <c r="P2219" s="1951" t="str">
        <f>IFERROR(VLOOKUP(F2219,[1]Trainingsarten!$A$9:$N$84,12,FALSE),"")</f>
        <v/>
      </c>
      <c r="Q2219" s="1952" t="s">
        <v>14</v>
      </c>
      <c r="R2219" s="1953" t="str">
        <f>IFERROR(VLOOKUP(F2219,[1]Trainingsarten!$A$9:$N$84,14,FALSE),"")</f>
        <v/>
      </c>
      <c r="S2219" s="1877" t="str">
        <f>IFERROR(L2219/J2219,"")</f>
        <v/>
      </c>
      <c r="T2219" s="1876">
        <f>T2218+(K2219-T2218)/7</f>
        <v>13.46639035635898</v>
      </c>
      <c r="U2219" s="1876">
        <f>U2218+(K2219-U2218)/42</f>
        <v>11.378674139698617</v>
      </c>
      <c r="V2219" s="1876">
        <f t="shared" si="271"/>
        <v>-4.0545859718332355</v>
      </c>
      <c r="W2219" s="1954">
        <f t="shared" si="270"/>
        <v>1.1834762285156415</v>
      </c>
    </row>
    <row r="2220" spans="1:23" ht="15" x14ac:dyDescent="0.2">
      <c r="A2220" s="2046" t="s">
        <v>9</v>
      </c>
      <c r="B2220" s="2084">
        <f>SUM(K2218:K2224)</f>
        <v>127</v>
      </c>
      <c r="C2220" s="2064">
        <v>45308</v>
      </c>
      <c r="D2220" s="1876">
        <v>7</v>
      </c>
      <c r="E2220" s="2189" t="s">
        <v>33</v>
      </c>
      <c r="F2220" s="1986" t="s">
        <v>336</v>
      </c>
      <c r="G2220" s="1945">
        <v>2.3182870370370371E-2</v>
      </c>
      <c r="H2220" s="1946">
        <v>5.48</v>
      </c>
      <c r="I2220" s="1947">
        <f t="shared" si="272"/>
        <v>4.2304507975128407E-3</v>
      </c>
      <c r="J2220" s="1948">
        <v>130</v>
      </c>
      <c r="K2220" s="1949">
        <v>32</v>
      </c>
      <c r="L2220" s="1950">
        <v>198</v>
      </c>
      <c r="M2220" s="1948">
        <v>25</v>
      </c>
      <c r="N2220" s="1816">
        <f>IFERROR((L2220/67)/(1/(I2220*24)/3.6),"")</f>
        <v>1.0801666848240548</v>
      </c>
      <c r="O2220" s="2402" t="s">
        <v>339</v>
      </c>
      <c r="P2220" s="1951">
        <f>IFERROR(VLOOKUP(F2220,[1]Trainingsarten!$A$9:$N$84,12,FALSE),"")</f>
        <v>209</v>
      </c>
      <c r="Q2220" s="1952" t="s">
        <v>14</v>
      </c>
      <c r="R2220" s="1953">
        <f>IFERROR(VLOOKUP(F2220,[1]Trainingsarten!$A$9:$N$84,14,FALSE),"")</f>
        <v>228.8</v>
      </c>
      <c r="S2220" s="1877">
        <f>IFERROR(L2220/J2220,"")</f>
        <v>1.523076923076923</v>
      </c>
      <c r="T2220" s="1876">
        <f>T2219+(K2220-T2219)/7</f>
        <v>16.114048876879124</v>
      </c>
      <c r="U2220" s="1876">
        <f>U2219+(K2220-U2219)/42</f>
        <v>11.869658088753413</v>
      </c>
      <c r="V2220" s="1876">
        <f t="shared" si="271"/>
        <v>-2.0877162166603629</v>
      </c>
      <c r="W2220" s="1954">
        <f t="shared" si="270"/>
        <v>1.3575832392465712</v>
      </c>
    </row>
    <row r="2221" spans="1:23" ht="15" x14ac:dyDescent="0.2">
      <c r="A2221" s="2046" t="s">
        <v>20</v>
      </c>
      <c r="B2221" s="2085">
        <f>AVERAGE(W2218:W2224)</f>
        <v>1.2893058612622763</v>
      </c>
      <c r="C2221" s="2064">
        <v>45309</v>
      </c>
      <c r="D2221" s="1876">
        <v>8</v>
      </c>
      <c r="E2221" s="2189" t="s">
        <v>33</v>
      </c>
      <c r="F2221" s="1986" t="s">
        <v>49</v>
      </c>
      <c r="G2221" s="1945">
        <v>1.3356481481481483E-2</v>
      </c>
      <c r="H2221" s="1946">
        <v>3.19</v>
      </c>
      <c r="I2221" s="1947">
        <f t="shared" si="272"/>
        <v>4.1869847904330666E-3</v>
      </c>
      <c r="J2221" s="1948">
        <v>146</v>
      </c>
      <c r="K2221" s="1949">
        <v>25</v>
      </c>
      <c r="L2221" s="1950">
        <v>193</v>
      </c>
      <c r="M2221" s="1948">
        <v>0</v>
      </c>
      <c r="N2221" s="1816">
        <f>IFERROR((L2221/67)/(1/(I2221*24)/3.6),"")</f>
        <v>1.0420717727974547</v>
      </c>
      <c r="O2221" s="2402" t="s">
        <v>342</v>
      </c>
      <c r="P2221" s="1951">
        <f>IFERROR(VLOOKUP(F2221,[1]Trainingsarten!$A$9:$N$84,12,FALSE),"")</f>
        <v>278.45999999999998</v>
      </c>
      <c r="Q2221" s="1952" t="s">
        <v>14</v>
      </c>
      <c r="R2221" s="1953">
        <f>IFERROR(VLOOKUP(F2221,[1]Trainingsarten!$A$9:$N$84,14,FALSE),"")</f>
        <v>304.97999999999996</v>
      </c>
      <c r="S2221" s="1877">
        <f>IFERROR(L2221/J2221,"")</f>
        <v>1.321917808219178</v>
      </c>
      <c r="T2221" s="1876">
        <f>T2220+(K2221-T2220)/7</f>
        <v>17.383470465896391</v>
      </c>
      <c r="U2221" s="1876">
        <f>U2220+(K2221-U2220)/42</f>
        <v>12.182285277116426</v>
      </c>
      <c r="V2221" s="1876">
        <f t="shared" si="271"/>
        <v>-4.2443907881257115</v>
      </c>
      <c r="W2221" s="1954">
        <f t="shared" si="270"/>
        <v>1.4269465925699532</v>
      </c>
    </row>
    <row r="2222" spans="1:23" ht="15" x14ac:dyDescent="0.2">
      <c r="A2222" s="2046" t="s">
        <v>329</v>
      </c>
      <c r="B2222" s="2086">
        <f>IFERROR(AVERAGE(N2218:N2224),"")</f>
        <v>1.06957005223359</v>
      </c>
      <c r="C2222" s="2064">
        <v>45310</v>
      </c>
      <c r="D2222" s="1876"/>
      <c r="E2222" s="2189"/>
      <c r="F2222" s="1986"/>
      <c r="G2222" s="1945"/>
      <c r="H2222" s="1946" t="str">
        <f>IFERROR(VLOOKUP(F2222,[1]Trainingsarten!$A$9:$K$84,10,FALSE),"")</f>
        <v/>
      </c>
      <c r="I2222" s="1947" t="str">
        <f t="shared" si="272"/>
        <v/>
      </c>
      <c r="J2222" s="1948"/>
      <c r="K2222" s="1949" t="str">
        <f>IFERROR(VLOOKUP(F2222,[1]Trainingsarten!$A$9:$K$84,11,FALSE),"0")</f>
        <v>0</v>
      </c>
      <c r="L2222" s="1950"/>
      <c r="M2222" s="1948"/>
      <c r="N2222" s="1816" t="str">
        <f>IFERROR((L2222/67)/(1/(I2222*24)/3.6),"")</f>
        <v/>
      </c>
      <c r="O2222" s="2402"/>
      <c r="P2222" s="1951" t="str">
        <f>IFERROR(VLOOKUP(F2222,[1]Trainingsarten!$A$9:$N$84,12,FALSE),"")</f>
        <v/>
      </c>
      <c r="Q2222" s="1952" t="s">
        <v>14</v>
      </c>
      <c r="R2222" s="1953" t="str">
        <f>IFERROR(VLOOKUP(F2222,[1]Trainingsarten!$A$9:$N$84,14,FALSE),"")</f>
        <v/>
      </c>
      <c r="S2222" s="1877" t="str">
        <f>IFERROR(L2222/J2222,"")</f>
        <v/>
      </c>
      <c r="T2222" s="1876">
        <f>T2221+(K2222-T2221)/7</f>
        <v>14.900117542196906</v>
      </c>
      <c r="U2222" s="1876">
        <f>U2221+(K2222-U2221)/42</f>
        <v>11.892230865756511</v>
      </c>
      <c r="V2222" s="1876">
        <f t="shared" si="271"/>
        <v>-5.2011851887799647</v>
      </c>
      <c r="W2222" s="1954">
        <f t="shared" si="270"/>
        <v>1.2529287154272759</v>
      </c>
    </row>
    <row r="2223" spans="1:23" ht="15" x14ac:dyDescent="0.2">
      <c r="A2223" s="2046" t="s">
        <v>330</v>
      </c>
      <c r="B2223" s="2085">
        <f>IFERROR(AVERAGE(S2218:S2224),"")</f>
        <v>1.4851975276089684</v>
      </c>
      <c r="C2223" s="2064">
        <v>45311</v>
      </c>
      <c r="D2223" s="1876"/>
      <c r="E2223" s="2189"/>
      <c r="F2223" s="1986"/>
      <c r="G2223" s="1945"/>
      <c r="H2223" s="1946" t="str">
        <f>IFERROR(VLOOKUP(F2223,[1]Trainingsarten!$A$9:$K$84,10,FALSE),"")</f>
        <v/>
      </c>
      <c r="I2223" s="1947" t="str">
        <f t="shared" si="272"/>
        <v/>
      </c>
      <c r="J2223" s="1948"/>
      <c r="K2223" s="1949" t="str">
        <f>IFERROR(VLOOKUP(F2223,[1]Trainingsarten!$A$9:$K$84,11,FALSE),"0")</f>
        <v>0</v>
      </c>
      <c r="L2223" s="1950"/>
      <c r="M2223" s="1948"/>
      <c r="N2223" s="1816" t="str">
        <f>IFERROR((L2223/67)/(1/(I2223*24)/3.6),"")</f>
        <v/>
      </c>
      <c r="O2223" s="2402"/>
      <c r="P2223" s="1951" t="str">
        <f>IFERROR(VLOOKUP(F2223,[1]Trainingsarten!$A$9:$N$84,12,FALSE),"")</f>
        <v/>
      </c>
      <c r="Q2223" s="1952" t="s">
        <v>14</v>
      </c>
      <c r="R2223" s="1953" t="str">
        <f>IFERROR(VLOOKUP(F2223,[1]Trainingsarten!$A$9:$N$84,14,FALSE),"")</f>
        <v/>
      </c>
      <c r="S2223" s="1877" t="str">
        <f>IFERROR(L2223/J2223,"")</f>
        <v/>
      </c>
      <c r="T2223" s="1876">
        <f>T2222+(K2223-T2222)/7</f>
        <v>12.771529321883062</v>
      </c>
      <c r="U2223" s="1876">
        <f>U2222+(K2223-U2222)/42</f>
        <v>11.609082511809929</v>
      </c>
      <c r="V2223" s="1876">
        <f t="shared" si="271"/>
        <v>-3.0078866764403944</v>
      </c>
      <c r="W2223" s="1954">
        <f t="shared" si="270"/>
        <v>1.1001325306190712</v>
      </c>
    </row>
    <row r="2224" spans="1:23" ht="16" thickBot="1" x14ac:dyDescent="0.25">
      <c r="A2224" s="2050" t="s">
        <v>11</v>
      </c>
      <c r="B2224" s="2051">
        <f>IFERROR(SUM(M2218:M2224),"")</f>
        <v>68</v>
      </c>
      <c r="C2224" s="2065">
        <v>45312</v>
      </c>
      <c r="D2224" s="1640">
        <v>9</v>
      </c>
      <c r="E2224" s="2171" t="s">
        <v>33</v>
      </c>
      <c r="F2224" s="1989" t="s">
        <v>338</v>
      </c>
      <c r="G2224" s="2035">
        <v>2.6030092592592594E-2</v>
      </c>
      <c r="H2224" s="2036">
        <v>6.41</v>
      </c>
      <c r="I2224" s="2037">
        <f t="shared" si="272"/>
        <v>4.0608568787195935E-3</v>
      </c>
      <c r="J2224" s="969">
        <v>137</v>
      </c>
      <c r="K2224" s="2038">
        <v>40</v>
      </c>
      <c r="L2224" s="973">
        <v>209</v>
      </c>
      <c r="M2224" s="969">
        <v>23</v>
      </c>
      <c r="N2224" s="2039">
        <f>IFERROR((L2224/67)/(1/(I2224*24)/3.6),"")</f>
        <v>1.0944675995995063</v>
      </c>
      <c r="O2224" s="2407" t="s">
        <v>343</v>
      </c>
      <c r="P2224" s="2040">
        <f>IFERROR(VLOOKUP(F2224,[1]Trainingsarten!$A$9:$N$84,12,FALSE),"")</f>
        <v>209</v>
      </c>
      <c r="Q2224" s="2041" t="s">
        <v>14</v>
      </c>
      <c r="R2224" s="2042">
        <f>IFERROR(VLOOKUP(F2224,[1]Trainingsarten!$A$9:$N$84,14,FALSE),"")</f>
        <v>228.8</v>
      </c>
      <c r="S2224" s="4">
        <f>IFERROR(L2224/J2224,"")</f>
        <v>1.5255474452554745</v>
      </c>
      <c r="T2224" s="1640">
        <f>T2223+(K2224-T2223)/7</f>
        <v>16.661310847328338</v>
      </c>
      <c r="U2224" s="1640">
        <f>U2223+(K2224-U2223)/42</f>
        <v>12.285056737719216</v>
      </c>
      <c r="V2224" s="1640">
        <f t="shared" si="271"/>
        <v>-1.1624468100731331</v>
      </c>
      <c r="W2224" s="1934">
        <f t="shared" si="270"/>
        <v>1.35622579553683</v>
      </c>
    </row>
    <row r="2225" spans="1:23" ht="16" thickBot="1" x14ac:dyDescent="0.25">
      <c r="A2225" s="2472">
        <f>WEEKNUM(C2225,1)</f>
        <v>4</v>
      </c>
      <c r="B2225" s="2473"/>
      <c r="C2225" s="2067">
        <v>45313</v>
      </c>
      <c r="D2225" s="2203">
        <v>10</v>
      </c>
      <c r="E2225" s="2204" t="s">
        <v>33</v>
      </c>
      <c r="F2225" s="2205" t="s">
        <v>336</v>
      </c>
      <c r="G2225" s="2206">
        <v>2.3356481481481482E-2</v>
      </c>
      <c r="H2225" s="2207">
        <v>5.5</v>
      </c>
      <c r="I2225" s="2208">
        <v>0.25555555555555559</v>
      </c>
      <c r="J2225" s="2209">
        <v>123</v>
      </c>
      <c r="K2225" s="2289">
        <v>33</v>
      </c>
      <c r="L2225" s="2422">
        <v>195</v>
      </c>
      <c r="M2225" s="2203">
        <v>24</v>
      </c>
      <c r="N2225" s="2290">
        <v>1.0720000000000001</v>
      </c>
      <c r="O2225" s="2408" t="s">
        <v>337</v>
      </c>
      <c r="P2225" s="1754">
        <v>194.60000000000002</v>
      </c>
      <c r="Q2225" s="1755" t="s">
        <v>14</v>
      </c>
      <c r="R2225" s="1943">
        <v>212.96</v>
      </c>
      <c r="S2225" s="1756">
        <v>1.5853658536585367</v>
      </c>
      <c r="T2225" s="1744">
        <v>18.995409297710005</v>
      </c>
      <c r="U2225" s="1744">
        <v>12.778269672536011</v>
      </c>
      <c r="V2225" s="1744">
        <v>-4.3762541096085208</v>
      </c>
      <c r="W2225" s="1927">
        <v>1.4865400233754906</v>
      </c>
    </row>
    <row r="2226" spans="1:23" ht="15" x14ac:dyDescent="0.2">
      <c r="A2226" s="2043" t="s">
        <v>19</v>
      </c>
      <c r="B2226" s="2083">
        <f>SUM(H2225:H2231)</f>
        <v>28.6</v>
      </c>
      <c r="C2226" s="2064">
        <v>45314</v>
      </c>
      <c r="D2226" s="2210">
        <v>11</v>
      </c>
      <c r="E2226" s="2211" t="s">
        <v>33</v>
      </c>
      <c r="F2226" s="2212" t="s">
        <v>49</v>
      </c>
      <c r="G2226" s="2213">
        <v>2.837962962962963E-2</v>
      </c>
      <c r="H2226" s="2214">
        <v>7.2</v>
      </c>
      <c r="I2226" s="2215">
        <v>0.23750000000000002</v>
      </c>
      <c r="J2226" s="2216">
        <v>140</v>
      </c>
      <c r="K2226" s="2291">
        <v>50</v>
      </c>
      <c r="L2226" s="2423">
        <v>210</v>
      </c>
      <c r="M2226" s="2292">
        <v>27</v>
      </c>
      <c r="N2226" s="2293">
        <v>1.0720000000000001</v>
      </c>
      <c r="O2226" s="2409" t="s">
        <v>342</v>
      </c>
      <c r="P2226" s="1951">
        <v>279.53100000000006</v>
      </c>
      <c r="Q2226" s="1952" t="s">
        <v>14</v>
      </c>
      <c r="R2226" s="1953">
        <v>306.15300000000002</v>
      </c>
      <c r="S2226" s="1877">
        <v>1.5</v>
      </c>
      <c r="T2226" s="1876">
        <v>23.424636540894291</v>
      </c>
      <c r="U2226" s="1876">
        <v>13.664501346999439</v>
      </c>
      <c r="V2226" s="1876">
        <v>-6.2171396251739939</v>
      </c>
      <c r="W2226" s="1954">
        <v>1.7142694011324504</v>
      </c>
    </row>
    <row r="2227" spans="1:23" ht="15" x14ac:dyDescent="0.2">
      <c r="A2227" s="2046" t="s">
        <v>9</v>
      </c>
      <c r="B2227" s="2084">
        <f>SUM(K2225:K2231)</f>
        <v>199</v>
      </c>
      <c r="C2227" s="2064">
        <v>45315</v>
      </c>
      <c r="D2227" s="2210"/>
      <c r="E2227" s="2211"/>
      <c r="F2227" s="2212"/>
      <c r="G2227" s="2213"/>
      <c r="H2227" s="2214"/>
      <c r="I2227" s="2215"/>
      <c r="J2227" s="2216"/>
      <c r="K2227" s="2294">
        <v>0</v>
      </c>
      <c r="L2227" s="2423"/>
      <c r="M2227" s="2210"/>
      <c r="N2227" s="2295"/>
      <c r="O2227" s="2409"/>
      <c r="P2227" s="1951" t="s">
        <v>344</v>
      </c>
      <c r="Q2227" s="1952" t="s">
        <v>14</v>
      </c>
      <c r="R2227" s="1953" t="s">
        <v>344</v>
      </c>
      <c r="S2227" s="1877" t="s">
        <v>344</v>
      </c>
      <c r="T2227" s="1876">
        <v>20.078259892195106</v>
      </c>
      <c r="U2227" s="1876">
        <v>13.339156076832785</v>
      </c>
      <c r="V2227" s="1876">
        <v>-9.7601351938948522</v>
      </c>
      <c r="W2227" s="1954">
        <v>1.5052121570919079</v>
      </c>
    </row>
    <row r="2228" spans="1:23" ht="15" x14ac:dyDescent="0.2">
      <c r="A2228" s="2046" t="s">
        <v>20</v>
      </c>
      <c r="B2228" s="2085">
        <f>AVERAGE(W2225:W2231)</f>
        <v>1.5809364168053068</v>
      </c>
      <c r="C2228" s="2064">
        <v>45316</v>
      </c>
      <c r="D2228" s="2210">
        <v>12</v>
      </c>
      <c r="E2228" s="2211" t="s">
        <v>33</v>
      </c>
      <c r="F2228" s="2212" t="s">
        <v>336</v>
      </c>
      <c r="G2228" s="2213">
        <v>2.314814814814815E-2</v>
      </c>
      <c r="H2228" s="2214">
        <v>5.5</v>
      </c>
      <c r="I2228" s="2215">
        <v>0.25277777777777777</v>
      </c>
      <c r="J2228" s="2216">
        <v>126</v>
      </c>
      <c r="K2228" s="2291">
        <v>35</v>
      </c>
      <c r="L2228" s="2423">
        <v>193</v>
      </c>
      <c r="M2228" s="2292">
        <v>21</v>
      </c>
      <c r="N2228" s="2293">
        <v>1.0469999999999999</v>
      </c>
      <c r="O2228" s="2409" t="s">
        <v>333</v>
      </c>
      <c r="P2228" s="1951">
        <v>194.60000000000002</v>
      </c>
      <c r="Q2228" s="1952" t="s">
        <v>14</v>
      </c>
      <c r="R2228" s="1953">
        <v>212.96</v>
      </c>
      <c r="S2228" s="1877">
        <v>1.5317460317460319</v>
      </c>
      <c r="T2228" s="1876">
        <v>22.209937050452947</v>
      </c>
      <c r="U2228" s="1876">
        <v>13.854890455955813</v>
      </c>
      <c r="V2228" s="1876">
        <v>-6.7391038153623217</v>
      </c>
      <c r="W2228" s="1954">
        <v>1.6030395275269422</v>
      </c>
    </row>
    <row r="2229" spans="1:23" ht="15" x14ac:dyDescent="0.2">
      <c r="A2229" s="2046" t="s">
        <v>329</v>
      </c>
      <c r="B2229" s="2086">
        <f>IFERROR(AVERAGE(N2225:N2231),"")</f>
        <v>1.0640000000000001</v>
      </c>
      <c r="C2229" s="2064">
        <v>45317</v>
      </c>
      <c r="D2229" s="2210"/>
      <c r="E2229" s="2211"/>
      <c r="F2229" s="2217"/>
      <c r="G2229" s="2218"/>
      <c r="H2229" s="2214"/>
      <c r="I2229" s="2215"/>
      <c r="J2229" s="2216"/>
      <c r="K2229" s="2294">
        <v>0</v>
      </c>
      <c r="L2229" s="2423"/>
      <c r="M2229" s="2210"/>
      <c r="N2229" s="2295"/>
      <c r="O2229" s="2409"/>
      <c r="P2229" s="1951" t="s">
        <v>344</v>
      </c>
      <c r="Q2229" s="1952" t="s">
        <v>14</v>
      </c>
      <c r="R2229" s="1953" t="s">
        <v>344</v>
      </c>
      <c r="S2229" s="1877" t="s">
        <v>344</v>
      </c>
      <c r="T2229" s="1876">
        <v>19.037088900388241</v>
      </c>
      <c r="U2229" s="1876">
        <v>13.525012111766388</v>
      </c>
      <c r="V2229" s="1876">
        <v>-8.3550465944971339</v>
      </c>
      <c r="W2229" s="1954">
        <v>1.4075469022187785</v>
      </c>
    </row>
    <row r="2230" spans="1:23" ht="15" x14ac:dyDescent="0.2">
      <c r="A2230" s="2046" t="s">
        <v>330</v>
      </c>
      <c r="B2230" s="2085">
        <f>IFERROR(AVERAGE(S2225:S2231),"")</f>
        <v>1.5390372951348563</v>
      </c>
      <c r="C2230" s="1944">
        <v>45318</v>
      </c>
      <c r="D2230" s="2210">
        <v>13</v>
      </c>
      <c r="E2230" s="2211" t="s">
        <v>33</v>
      </c>
      <c r="F2230" s="2217" t="s">
        <v>49</v>
      </c>
      <c r="G2230" s="2213">
        <v>4.1192129629629634E-2</v>
      </c>
      <c r="H2230" s="2214">
        <v>10.4</v>
      </c>
      <c r="I2230" s="2215">
        <v>0.23819444444444446</v>
      </c>
      <c r="J2230" s="2216">
        <v>146</v>
      </c>
      <c r="K2230" s="2291">
        <v>81</v>
      </c>
      <c r="L2230" s="2423">
        <v>208</v>
      </c>
      <c r="M2230" s="2292">
        <v>30</v>
      </c>
      <c r="N2230" s="2293">
        <v>1.0649999999999999</v>
      </c>
      <c r="O2230" s="2409" t="s">
        <v>342</v>
      </c>
      <c r="P2230" s="1951">
        <v>279.53100000000006</v>
      </c>
      <c r="Q2230" s="1952" t="s">
        <v>14</v>
      </c>
      <c r="R2230" s="1953">
        <v>306.15300000000002</v>
      </c>
      <c r="S2230" s="1877" t="s">
        <v>344</v>
      </c>
      <c r="T2230" s="1876">
        <v>26.61074477176135</v>
      </c>
      <c r="U2230" s="1876">
        <v>14.918528013867189</v>
      </c>
      <c r="V2230" s="1876">
        <v>-5.5120767886218527</v>
      </c>
      <c r="W2230" s="1877">
        <v>1.783737963090321</v>
      </c>
    </row>
    <row r="2231" spans="1:23" ht="16" thickBot="1" x14ac:dyDescent="0.25">
      <c r="A2231" s="2050" t="s">
        <v>11</v>
      </c>
      <c r="B2231" s="2051">
        <f>IFERROR(SUM(M2225:M2231),"")</f>
        <v>102</v>
      </c>
      <c r="C2231" s="2034">
        <v>45319</v>
      </c>
      <c r="D2231" s="2219"/>
      <c r="E2231" s="2220"/>
      <c r="F2231" s="2221"/>
      <c r="G2231" s="2222"/>
      <c r="H2231" s="2223"/>
      <c r="I2231" s="2224"/>
      <c r="J2231" s="2225"/>
      <c r="K2231" s="2296">
        <v>0</v>
      </c>
      <c r="L2231" s="2424"/>
      <c r="M2231" s="2219"/>
      <c r="N2231" s="2297"/>
      <c r="O2231" s="2410"/>
      <c r="P2231" s="2040" t="s">
        <v>344</v>
      </c>
      <c r="Q2231" s="2041" t="s">
        <v>14</v>
      </c>
      <c r="R2231" s="2042" t="s">
        <v>344</v>
      </c>
      <c r="S2231" s="4" t="s">
        <v>344</v>
      </c>
      <c r="T2231" s="1640">
        <v>22.809209804366873</v>
      </c>
      <c r="U2231" s="1640">
        <v>14.563324965917969</v>
      </c>
      <c r="V2231" s="1640">
        <v>-11.692216757894162</v>
      </c>
      <c r="W2231" s="322">
        <f t="shared" ref="W2231" si="273">T2231/U2231</f>
        <v>1.5662089432012576</v>
      </c>
    </row>
    <row r="2232" spans="1:23" ht="16" thickBot="1" x14ac:dyDescent="0.25">
      <c r="A2232" s="2472">
        <f>WEEKNUM(C2232,1)</f>
        <v>5</v>
      </c>
      <c r="B2232" s="2473"/>
      <c r="C2232" s="1935">
        <v>45320</v>
      </c>
      <c r="D2232" s="1744">
        <v>14</v>
      </c>
      <c r="E2232" s="2176" t="s">
        <v>33</v>
      </c>
      <c r="F2232" s="1988" t="s">
        <v>348</v>
      </c>
      <c r="G2232" s="1937">
        <v>2.3460648148148147E-2</v>
      </c>
      <c r="H2232" s="1938">
        <v>5.47</v>
      </c>
      <c r="I2232" s="1939">
        <v>4.2889667546888756E-3</v>
      </c>
      <c r="J2232" s="1940">
        <v>119</v>
      </c>
      <c r="K2232" s="1941">
        <v>32</v>
      </c>
      <c r="L2232" s="1942">
        <v>193</v>
      </c>
      <c r="M2232" s="1940">
        <v>18</v>
      </c>
      <c r="N2232" s="1753">
        <v>1.0674534093699692</v>
      </c>
      <c r="O2232" s="2401" t="s">
        <v>333</v>
      </c>
      <c r="P2232" s="1754">
        <v>205</v>
      </c>
      <c r="Q2232" s="1755" t="s">
        <v>14</v>
      </c>
      <c r="R2232" s="1943">
        <v>224.4</v>
      </c>
      <c r="S2232" s="1756">
        <v>1.6218487394957983</v>
      </c>
      <c r="T2232" s="1744">
        <v>25.061257150098715</v>
      </c>
      <c r="U2232" s="1744">
        <v>15.181491736246416</v>
      </c>
      <c r="V2232" s="1744">
        <v>-9.13351579083022</v>
      </c>
      <c r="W2232" s="1927">
        <v>1.6507769846005294</v>
      </c>
    </row>
    <row r="2233" spans="1:23" ht="15" x14ac:dyDescent="0.2">
      <c r="A2233" s="2043" t="s">
        <v>19</v>
      </c>
      <c r="B2233" s="2083">
        <f>SUM(H2232:H2238)</f>
        <v>26.980000000000004</v>
      </c>
      <c r="C2233" s="1944">
        <v>45321</v>
      </c>
      <c r="D2233" s="1876">
        <v>15</v>
      </c>
      <c r="E2233" s="2189" t="s">
        <v>33</v>
      </c>
      <c r="F2233" s="1986" t="s">
        <v>348</v>
      </c>
      <c r="G2233" s="1945">
        <v>2.3703703703703703E-2</v>
      </c>
      <c r="H2233" s="1946">
        <v>5.49</v>
      </c>
      <c r="I2233" s="1947">
        <v>4.3176145179788161E-3</v>
      </c>
      <c r="J2233" s="1948">
        <v>125</v>
      </c>
      <c r="K2233" s="1949">
        <v>32</v>
      </c>
      <c r="L2233" s="1950">
        <v>192</v>
      </c>
      <c r="M2233" s="1948">
        <v>24</v>
      </c>
      <c r="N2233" s="1816">
        <v>1.0690155778484625</v>
      </c>
      <c r="O2233" s="2402" t="s">
        <v>337</v>
      </c>
      <c r="P2233" s="1951">
        <v>205</v>
      </c>
      <c r="Q2233" s="1952" t="s">
        <v>14</v>
      </c>
      <c r="R2233" s="1953">
        <v>224.4</v>
      </c>
      <c r="S2233" s="1877">
        <v>1.536</v>
      </c>
      <c r="T2233" s="1876">
        <v>26.052506128656042</v>
      </c>
      <c r="U2233" s="1876">
        <v>15.58193240919293</v>
      </c>
      <c r="V2233" s="1876">
        <v>-9.879765413852299</v>
      </c>
      <c r="W2233" s="1954">
        <v>1.6719688832230941</v>
      </c>
    </row>
    <row r="2234" spans="1:23" ht="15" x14ac:dyDescent="0.2">
      <c r="A2234" s="2046" t="s">
        <v>9</v>
      </c>
      <c r="B2234" s="2084">
        <f>SUM(K2232:K2238)</f>
        <v>169</v>
      </c>
      <c r="C2234" s="1944">
        <v>45322</v>
      </c>
      <c r="D2234" s="2274">
        <v>16</v>
      </c>
      <c r="E2234" s="2275" t="s">
        <v>33</v>
      </c>
      <c r="F2234" s="2276" t="s">
        <v>335</v>
      </c>
      <c r="G2234" s="2277">
        <v>4.0752314814814811E-2</v>
      </c>
      <c r="H2234" s="2278">
        <v>10.56</v>
      </c>
      <c r="I2234" s="2279">
        <v>3.859120721099887E-3</v>
      </c>
      <c r="J2234" s="2280">
        <v>140</v>
      </c>
      <c r="K2234" s="2281">
        <v>73</v>
      </c>
      <c r="L2234" s="2282">
        <v>213</v>
      </c>
      <c r="M2234" s="2280">
        <v>32</v>
      </c>
      <c r="N2234" s="2283">
        <v>1.0600025440976932</v>
      </c>
      <c r="O2234" s="2411" t="s">
        <v>342</v>
      </c>
      <c r="P2234" s="2284" t="s">
        <v>344</v>
      </c>
      <c r="Q2234" s="2285" t="s">
        <v>14</v>
      </c>
      <c r="R2234" s="2286" t="s">
        <v>344</v>
      </c>
      <c r="S2234" s="2287">
        <v>1.5214285714285714</v>
      </c>
      <c r="T2234" s="2274">
        <v>32.759290967419467</v>
      </c>
      <c r="U2234" s="2274">
        <v>16.9490292565931</v>
      </c>
      <c r="V2234" s="2274">
        <v>-10.470573719463111</v>
      </c>
      <c r="W2234" s="2288">
        <v>1.9328122260852338</v>
      </c>
    </row>
    <row r="2235" spans="1:23" ht="15" x14ac:dyDescent="0.2">
      <c r="A2235" s="2046" t="s">
        <v>20</v>
      </c>
      <c r="B2235" s="2085">
        <f>AVERAGE(W2232:W2238)</f>
        <v>1.6340336110757721</v>
      </c>
      <c r="C2235" s="1944">
        <v>45323</v>
      </c>
      <c r="D2235" s="1876"/>
      <c r="E2235" s="2189"/>
      <c r="F2235" s="1986"/>
      <c r="G2235" s="1945"/>
      <c r="H2235" s="1946" t="s">
        <v>344</v>
      </c>
      <c r="I2235" s="1947" t="s">
        <v>344</v>
      </c>
      <c r="J2235" s="1948"/>
      <c r="K2235" s="1949" t="s">
        <v>345</v>
      </c>
      <c r="L2235" s="1950"/>
      <c r="M2235" s="1948"/>
      <c r="N2235" s="1816" t="s">
        <v>344</v>
      </c>
      <c r="O2235" s="2402"/>
      <c r="P2235" s="1951" t="s">
        <v>344</v>
      </c>
      <c r="Q2235" s="1952" t="s">
        <v>14</v>
      </c>
      <c r="R2235" s="1953" t="s">
        <v>344</v>
      </c>
      <c r="S2235" s="1877" t="s">
        <v>344</v>
      </c>
      <c r="T2235" s="1876">
        <v>28.079392257788115</v>
      </c>
      <c r="U2235" s="1876">
        <v>16.54548094095993</v>
      </c>
      <c r="V2235" s="1876">
        <v>-15.810261710826367</v>
      </c>
      <c r="W2235" s="1954">
        <v>1.6971034180260591</v>
      </c>
    </row>
    <row r="2236" spans="1:23" ht="15" x14ac:dyDescent="0.2">
      <c r="A2236" s="2046" t="s">
        <v>329</v>
      </c>
      <c r="B2236" s="2086">
        <f>IFERROR(AVERAGE(N2232:N2238),"")</f>
        <v>1.0636434691829759</v>
      </c>
      <c r="C2236" s="1944">
        <v>45324</v>
      </c>
      <c r="D2236" s="1876">
        <v>17</v>
      </c>
      <c r="E2236" s="2189" t="s">
        <v>33</v>
      </c>
      <c r="F2236" s="1986" t="s">
        <v>348</v>
      </c>
      <c r="G2236" s="1945">
        <v>2.297453703703704E-2</v>
      </c>
      <c r="H2236" s="1946">
        <v>5.46</v>
      </c>
      <c r="I2236" s="1947">
        <v>4.207790666124E-3</v>
      </c>
      <c r="J2236" s="1948">
        <v>122</v>
      </c>
      <c r="K2236" s="1949">
        <v>32</v>
      </c>
      <c r="L2236" s="1950">
        <v>195</v>
      </c>
      <c r="M2236" s="1948">
        <v>21</v>
      </c>
      <c r="N2236" s="1816">
        <v>1.0581023454157785</v>
      </c>
      <c r="O2236" s="2402" t="s">
        <v>337</v>
      </c>
      <c r="P2236" s="1951">
        <v>205</v>
      </c>
      <c r="Q2236" s="1952" t="s">
        <v>14</v>
      </c>
      <c r="R2236" s="1953">
        <v>224.4</v>
      </c>
      <c r="S2236" s="1877">
        <v>1.598360655737705</v>
      </c>
      <c r="T2236" s="1876">
        <v>28.639479078104099</v>
      </c>
      <c r="U2236" s="1876">
        <v>16.913445680460885</v>
      </c>
      <c r="V2236" s="1876">
        <v>-11.533911316828185</v>
      </c>
      <c r="W2236" s="1954">
        <v>1.6932965416496779</v>
      </c>
    </row>
    <row r="2237" spans="1:23" ht="15" x14ac:dyDescent="0.2">
      <c r="A2237" s="2046" t="s">
        <v>330</v>
      </c>
      <c r="B2237" s="2085">
        <f>IFERROR(AVERAGE(S2232:S2238),"")</f>
        <v>1.5694094916655188</v>
      </c>
      <c r="C2237" s="1944">
        <v>45325</v>
      </c>
      <c r="D2237" s="1876"/>
      <c r="E2237" s="2189"/>
      <c r="F2237" s="1986"/>
      <c r="G2237" s="1945"/>
      <c r="H2237" s="1946"/>
      <c r="I2237" s="1947" t="s">
        <v>344</v>
      </c>
      <c r="J2237" s="1948"/>
      <c r="K2237" s="1949" t="s">
        <v>345</v>
      </c>
      <c r="L2237" s="1950"/>
      <c r="M2237" s="1948"/>
      <c r="N2237" s="1816" t="s">
        <v>344</v>
      </c>
      <c r="O2237" s="2402"/>
      <c r="P2237" s="1951" t="s">
        <v>344</v>
      </c>
      <c r="Q2237" s="1952" t="s">
        <v>14</v>
      </c>
      <c r="R2237" s="1953" t="s">
        <v>344</v>
      </c>
      <c r="S2237" s="1877" t="s">
        <v>344</v>
      </c>
      <c r="T2237" s="1876">
        <v>24.54812492408923</v>
      </c>
      <c r="U2237" s="1876">
        <v>16.510744592830864</v>
      </c>
      <c r="V2237" s="1876">
        <v>-11.726033397643214</v>
      </c>
      <c r="W2237" s="1954">
        <v>1.4867969633997171</v>
      </c>
    </row>
    <row r="2238" spans="1:23" ht="16" thickBot="1" x14ac:dyDescent="0.25">
      <c r="A2238" s="2050" t="s">
        <v>11</v>
      </c>
      <c r="B2238" s="2051">
        <f>IFERROR(SUM(M2232:M2238),"")</f>
        <v>95</v>
      </c>
      <c r="C2238" s="2034">
        <v>45326</v>
      </c>
      <c r="D2238" s="1640"/>
      <c r="E2238" s="2171"/>
      <c r="F2238" s="1989"/>
      <c r="G2238" s="2035"/>
      <c r="H2238" s="2036" t="s">
        <v>344</v>
      </c>
      <c r="I2238" s="2037" t="s">
        <v>344</v>
      </c>
      <c r="J2238" s="969"/>
      <c r="K2238" s="2038" t="s">
        <v>345</v>
      </c>
      <c r="L2238" s="973"/>
      <c r="M2238" s="969"/>
      <c r="N2238" s="2039" t="s">
        <v>344</v>
      </c>
      <c r="O2238" s="2407"/>
      <c r="P2238" s="2040" t="s">
        <v>344</v>
      </c>
      <c r="Q2238" s="2041" t="s">
        <v>14</v>
      </c>
      <c r="R2238" s="2042" t="s">
        <v>344</v>
      </c>
      <c r="S2238" s="4" t="s">
        <v>344</v>
      </c>
      <c r="T2238" s="1640">
        <v>21.041249934933624</v>
      </c>
      <c r="U2238" s="1640">
        <v>16.117631626334891</v>
      </c>
      <c r="V2238" s="1640">
        <v>-8.0373803312583654</v>
      </c>
      <c r="W2238" s="1934">
        <v>1.3054802605460931</v>
      </c>
    </row>
    <row r="2239" spans="1:23" ht="16" thickBot="1" x14ac:dyDescent="0.25">
      <c r="A2239" s="2472">
        <f>WEEKNUM(C2239,1)</f>
        <v>6</v>
      </c>
      <c r="B2239" s="2473"/>
      <c r="C2239" s="1935">
        <v>45327</v>
      </c>
      <c r="D2239" s="1744">
        <v>18</v>
      </c>
      <c r="E2239" s="2300" t="s">
        <v>33</v>
      </c>
      <c r="F2239" s="2306" t="s">
        <v>348</v>
      </c>
      <c r="G2239" s="1937">
        <v>2.6678240740740738E-2</v>
      </c>
      <c r="H2239" s="1938">
        <v>6.33</v>
      </c>
      <c r="I2239" s="1939">
        <v>4.2145719969574622E-3</v>
      </c>
      <c r="J2239" s="1940">
        <v>123</v>
      </c>
      <c r="K2239" s="1941">
        <v>40</v>
      </c>
      <c r="L2239" s="1942">
        <v>202</v>
      </c>
      <c r="M2239" s="1940">
        <v>15</v>
      </c>
      <c r="N2239" s="1753">
        <v>1.0978519723656597</v>
      </c>
      <c r="O2239" s="2401" t="s">
        <v>343</v>
      </c>
      <c r="P2239" s="1754">
        <v>205</v>
      </c>
      <c r="Q2239" s="1755" t="s">
        <v>14</v>
      </c>
      <c r="R2239" s="1943">
        <v>224.4</v>
      </c>
      <c r="S2239" s="1756">
        <v>1.6422764227642277</v>
      </c>
      <c r="T2239" s="1744">
        <v>23.749642801371678</v>
      </c>
      <c r="U2239" s="1744">
        <v>16.686259444755489</v>
      </c>
      <c r="V2239" s="1744">
        <v>-4.9236183085987335</v>
      </c>
      <c r="W2239" s="1927">
        <v>1.4233053776972298</v>
      </c>
    </row>
    <row r="2240" spans="1:23" ht="15" x14ac:dyDescent="0.2">
      <c r="A2240" s="2043" t="s">
        <v>19</v>
      </c>
      <c r="B2240" s="2083">
        <f>SUM(H2239:H2245)</f>
        <v>40.270000000000003</v>
      </c>
      <c r="C2240" s="1944">
        <v>45328</v>
      </c>
      <c r="D2240" s="1876">
        <v>19</v>
      </c>
      <c r="E2240" s="2301" t="s">
        <v>33</v>
      </c>
      <c r="F2240" s="2306" t="s">
        <v>348</v>
      </c>
      <c r="G2240" s="1945">
        <v>2.3113425925925926E-2</v>
      </c>
      <c r="H2240" s="1946">
        <v>5.42</v>
      </c>
      <c r="I2240" s="1947">
        <v>4.264469728030614E-3</v>
      </c>
      <c r="J2240" s="1948">
        <v>141</v>
      </c>
      <c r="K2240" s="1949">
        <v>32</v>
      </c>
      <c r="L2240" s="1950">
        <v>195</v>
      </c>
      <c r="M2240" s="1948">
        <v>20</v>
      </c>
      <c r="N2240" s="1816">
        <v>1.0723550145949221</v>
      </c>
      <c r="O2240" s="2402" t="s">
        <v>337</v>
      </c>
      <c r="P2240" s="1951">
        <v>205</v>
      </c>
      <c r="Q2240" s="1952" t="s">
        <v>14</v>
      </c>
      <c r="R2240" s="1953">
        <v>224.4</v>
      </c>
      <c r="S2240" s="1877">
        <v>1.3829787234042554</v>
      </c>
      <c r="T2240" s="1876">
        <v>24.928265258318582</v>
      </c>
      <c r="U2240" s="1876">
        <v>17.050872315118454</v>
      </c>
      <c r="V2240" s="1876">
        <v>-7.063383356616189</v>
      </c>
      <c r="W2240" s="1954">
        <v>1.4619935448238328</v>
      </c>
    </row>
    <row r="2241" spans="1:23" ht="15" x14ac:dyDescent="0.2">
      <c r="A2241" s="2046" t="s">
        <v>9</v>
      </c>
      <c r="B2241" s="2084">
        <f>SUM(K2239:K2245)</f>
        <v>255</v>
      </c>
      <c r="C2241" s="1944">
        <v>45329</v>
      </c>
      <c r="D2241" s="1876">
        <v>20</v>
      </c>
      <c r="E2241" s="2301" t="s">
        <v>33</v>
      </c>
      <c r="F2241" s="2306" t="s">
        <v>335</v>
      </c>
      <c r="G2241" s="1945">
        <v>3.6527777777777777E-2</v>
      </c>
      <c r="H2241" s="1946">
        <v>9.25</v>
      </c>
      <c r="I2241" s="1947">
        <v>3.9489489489489488E-3</v>
      </c>
      <c r="J2241" s="1948">
        <v>138</v>
      </c>
      <c r="K2241" s="1949">
        <v>64</v>
      </c>
      <c r="L2241" s="1950">
        <v>212</v>
      </c>
      <c r="M2241" s="1948">
        <v>27</v>
      </c>
      <c r="N2241" s="1816">
        <v>1.0795837031060911</v>
      </c>
      <c r="O2241" s="2409" t="s">
        <v>342</v>
      </c>
      <c r="P2241" s="1951" t="s">
        <v>344</v>
      </c>
      <c r="Q2241" s="1952" t="s">
        <v>14</v>
      </c>
      <c r="R2241" s="1953" t="s">
        <v>344</v>
      </c>
      <c r="S2241" s="1877">
        <v>1.536231884057971</v>
      </c>
      <c r="T2241" s="1876">
        <v>30.509941649987354</v>
      </c>
      <c r="U2241" s="1876">
        <v>18.168708688568014</v>
      </c>
      <c r="V2241" s="1876">
        <v>-7.8773929432001282</v>
      </c>
      <c r="W2241" s="1954">
        <v>1.6792575726190493</v>
      </c>
    </row>
    <row r="2242" spans="1:23" ht="15" x14ac:dyDescent="0.2">
      <c r="A2242" s="2046" t="s">
        <v>20</v>
      </c>
      <c r="B2242" s="2085">
        <f>AVERAGE(W2239:W2245)</f>
        <v>1.5610454939683887</v>
      </c>
      <c r="C2242" s="1944">
        <v>45330</v>
      </c>
      <c r="D2242" s="1876"/>
      <c r="E2242" s="2301"/>
      <c r="F2242" s="2306"/>
      <c r="G2242" s="1945"/>
      <c r="H2242" s="1946" t="s">
        <v>344</v>
      </c>
      <c r="I2242" s="1947" t="s">
        <v>344</v>
      </c>
      <c r="J2242" s="1948"/>
      <c r="K2242" s="1949" t="s">
        <v>345</v>
      </c>
      <c r="L2242" s="1950"/>
      <c r="M2242" s="1948"/>
      <c r="N2242" s="1816" t="s">
        <v>344</v>
      </c>
      <c r="O2242" s="2402"/>
      <c r="P2242" s="1951" t="s">
        <v>344</v>
      </c>
      <c r="Q2242" s="1952" t="s">
        <v>14</v>
      </c>
      <c r="R2242" s="1953" t="s">
        <v>344</v>
      </c>
      <c r="S2242" s="1877" t="s">
        <v>344</v>
      </c>
      <c r="T2242" s="1876">
        <v>26.15137855713202</v>
      </c>
      <c r="U2242" s="1876">
        <v>17.736120386459252</v>
      </c>
      <c r="V2242" s="1876">
        <v>-12.34123296141934</v>
      </c>
      <c r="W2242" s="1954">
        <v>1.4744700637630679</v>
      </c>
    </row>
    <row r="2243" spans="1:23" ht="15" x14ac:dyDescent="0.2">
      <c r="A2243" s="2046" t="s">
        <v>329</v>
      </c>
      <c r="B2243" s="2086">
        <f>IFERROR(AVERAGE(N2239:N2245),"")</f>
        <v>1.0808951899081163</v>
      </c>
      <c r="C2243" s="1944">
        <v>45331</v>
      </c>
      <c r="D2243" s="1876">
        <v>21</v>
      </c>
      <c r="E2243" s="2301" t="s">
        <v>33</v>
      </c>
      <c r="F2243" s="2306" t="s">
        <v>348</v>
      </c>
      <c r="G2243" s="1945">
        <v>2.4918981481481483E-2</v>
      </c>
      <c r="H2243" s="1946">
        <v>5.89</v>
      </c>
      <c r="I2243" s="1947">
        <v>4.2307269068729177E-3</v>
      </c>
      <c r="J2243" s="1948">
        <v>127</v>
      </c>
      <c r="K2243" s="1949">
        <v>34</v>
      </c>
      <c r="L2243" s="1950">
        <v>193</v>
      </c>
      <c r="M2243" s="1948">
        <v>21</v>
      </c>
      <c r="N2243" s="1816">
        <v>1.0529584674251831</v>
      </c>
      <c r="O2243" s="2402" t="s">
        <v>333</v>
      </c>
      <c r="P2243" s="1951">
        <v>205</v>
      </c>
      <c r="Q2243" s="1952" t="s">
        <v>14</v>
      </c>
      <c r="R2243" s="1953">
        <v>224.4</v>
      </c>
      <c r="S2243" s="1877">
        <v>1.5196850393700787</v>
      </c>
      <c r="T2243" s="1876">
        <v>27.272610191827447</v>
      </c>
      <c r="U2243" s="1876">
        <v>18.123355615353081</v>
      </c>
      <c r="V2243" s="1876">
        <v>-8.415258170672768</v>
      </c>
      <c r="W2243" s="1954">
        <v>1.5048322601319832</v>
      </c>
    </row>
    <row r="2244" spans="1:23" ht="15" x14ac:dyDescent="0.2">
      <c r="A2244" s="2046" t="s">
        <v>330</v>
      </c>
      <c r="B2244" s="2085">
        <f>IFERROR(AVERAGE(S2239:S2245),"")</f>
        <v>1.4914117188838456</v>
      </c>
      <c r="C2244" s="1944">
        <v>45332</v>
      </c>
      <c r="D2244" s="1876">
        <v>22</v>
      </c>
      <c r="E2244" s="2301" t="s">
        <v>281</v>
      </c>
      <c r="F2244" s="2306" t="s">
        <v>348</v>
      </c>
      <c r="G2244" s="1945">
        <v>5.8923611111111107E-2</v>
      </c>
      <c r="H2244" s="1946">
        <v>13.38</v>
      </c>
      <c r="I2244" s="1947">
        <v>4.403857332668991E-3</v>
      </c>
      <c r="J2244" s="1948">
        <v>141</v>
      </c>
      <c r="K2244" s="1949">
        <v>85</v>
      </c>
      <c r="L2244" s="1950">
        <v>194</v>
      </c>
      <c r="M2244" s="1948">
        <v>50</v>
      </c>
      <c r="N2244" s="1816">
        <v>1.1017267920487248</v>
      </c>
      <c r="O2244" s="2402" t="s">
        <v>343</v>
      </c>
      <c r="P2244" s="1951">
        <v>205</v>
      </c>
      <c r="Q2244" s="1952" t="s">
        <v>14</v>
      </c>
      <c r="R2244" s="1953">
        <v>224</v>
      </c>
      <c r="S2244" s="1877">
        <v>1.375886524822695</v>
      </c>
      <c r="T2244" s="1876">
        <v>35.519380164423524</v>
      </c>
      <c r="U2244" s="1876">
        <v>19.71565667213039</v>
      </c>
      <c r="V2244" s="1876">
        <v>-9.149254576474366</v>
      </c>
      <c r="W2244" s="1954">
        <v>1.8015824050452716</v>
      </c>
    </row>
    <row r="2245" spans="1:23" ht="16" thickBot="1" x14ac:dyDescent="0.25">
      <c r="A2245" s="2050" t="s">
        <v>11</v>
      </c>
      <c r="B2245" s="2051">
        <f>IFERROR(SUM(M2239:M2245),"")</f>
        <v>133</v>
      </c>
      <c r="C2245" s="2034">
        <v>45333</v>
      </c>
      <c r="D2245" s="1640"/>
      <c r="E2245" s="2302"/>
      <c r="F2245" s="2307"/>
      <c r="G2245" s="2035"/>
      <c r="H2245" s="2036"/>
      <c r="I2245" s="2037" t="s">
        <v>344</v>
      </c>
      <c r="J2245" s="969"/>
      <c r="K2245" s="2038" t="s">
        <v>345</v>
      </c>
      <c r="L2245" s="973"/>
      <c r="M2245" s="969"/>
      <c r="N2245" s="2039" t="s">
        <v>344</v>
      </c>
      <c r="O2245" s="2407"/>
      <c r="P2245" s="2040" t="s">
        <v>344</v>
      </c>
      <c r="Q2245" s="2041" t="s">
        <v>14</v>
      </c>
      <c r="R2245" s="2042" t="s">
        <v>344</v>
      </c>
      <c r="S2245" s="4" t="s">
        <v>344</v>
      </c>
      <c r="T2245" s="2">
        <v>30.445182998077307</v>
      </c>
      <c r="U2245" s="2">
        <v>19.246236275174905</v>
      </c>
      <c r="V2245" s="2">
        <v>-15.803723492293134</v>
      </c>
      <c r="W2245" s="2419">
        <v>1.5818772336982874</v>
      </c>
    </row>
    <row r="2246" spans="1:23" ht="16" thickBot="1" x14ac:dyDescent="0.25">
      <c r="A2246" s="2472">
        <f>WEEKNUM(C2246,1)</f>
        <v>7</v>
      </c>
      <c r="B2246" s="2473"/>
      <c r="C2246" s="1935">
        <v>45334</v>
      </c>
      <c r="D2246" s="1744"/>
      <c r="E2246" s="2300"/>
      <c r="F2246" s="2308"/>
      <c r="G2246" s="1937"/>
      <c r="H2246" s="1946"/>
      <c r="I2246" s="1939" t="s">
        <v>344</v>
      </c>
      <c r="J2246" s="1940"/>
      <c r="K2246" s="1941" t="s">
        <v>345</v>
      </c>
      <c r="L2246" s="1942"/>
      <c r="M2246" s="1940"/>
      <c r="N2246" s="1753" t="s">
        <v>344</v>
      </c>
      <c r="O2246" s="2401"/>
      <c r="P2246" s="1754" t="s">
        <v>344</v>
      </c>
      <c r="Q2246" s="1755" t="s">
        <v>14</v>
      </c>
      <c r="R2246" s="2417" t="s">
        <v>344</v>
      </c>
      <c r="S2246" s="2415" t="s">
        <v>344</v>
      </c>
      <c r="T2246" s="1774">
        <v>26.09587114120912</v>
      </c>
      <c r="U2246" s="1892">
        <v>18.787992554337407</v>
      </c>
      <c r="V2246" s="2421">
        <v>-11.198946722902402</v>
      </c>
      <c r="W2246" s="1773">
        <v>1.3889653759302034</v>
      </c>
    </row>
    <row r="2247" spans="1:23" ht="15" x14ac:dyDescent="0.2">
      <c r="A2247" s="2043" t="s">
        <v>19</v>
      </c>
      <c r="B2247" s="2083">
        <f>SUM(H2246:H2252)</f>
        <v>11.52</v>
      </c>
      <c r="C2247" s="1944">
        <v>45335</v>
      </c>
      <c r="D2247" s="1876"/>
      <c r="E2247" s="2301"/>
      <c r="F2247" s="2306"/>
      <c r="G2247" s="1945"/>
      <c r="H2247" s="1946"/>
      <c r="I2247" s="1947" t="s">
        <v>344</v>
      </c>
      <c r="J2247" s="1948"/>
      <c r="K2247" s="1949" t="s">
        <v>345</v>
      </c>
      <c r="L2247" s="1950"/>
      <c r="M2247" s="1948"/>
      <c r="N2247" s="1816" t="s">
        <v>344</v>
      </c>
      <c r="O2247" s="2402"/>
      <c r="P2247" s="1951" t="s">
        <v>344</v>
      </c>
      <c r="Q2247" s="1952" t="s">
        <v>14</v>
      </c>
      <c r="R2247" s="2418" t="s">
        <v>344</v>
      </c>
      <c r="S2247" s="2288" t="s">
        <v>344</v>
      </c>
      <c r="T2247" s="2420">
        <v>22.367889549607817</v>
      </c>
      <c r="U2247" s="2274">
        <v>18.340659398281755</v>
      </c>
      <c r="V2247" s="2299">
        <v>-7.3078785868717127</v>
      </c>
      <c r="W2247" s="2287">
        <v>1.2195793544753006</v>
      </c>
    </row>
    <row r="2248" spans="1:23" ht="15" x14ac:dyDescent="0.2">
      <c r="A2248" s="2046" t="s">
        <v>9</v>
      </c>
      <c r="B2248" s="2084">
        <f>SUM(K2246:K2252)</f>
        <v>75</v>
      </c>
      <c r="C2248" s="1944">
        <v>45336</v>
      </c>
      <c r="D2248" s="1876"/>
      <c r="E2248" s="2301"/>
      <c r="F2248" s="2306"/>
      <c r="G2248" s="1945"/>
      <c r="H2248" s="1946"/>
      <c r="I2248" s="1947" t="s">
        <v>344</v>
      </c>
      <c r="J2248" s="1948"/>
      <c r="K2248" s="1949" t="s">
        <v>345</v>
      </c>
      <c r="L2248" s="1950"/>
      <c r="M2248" s="1948"/>
      <c r="N2248" s="1816" t="s">
        <v>344</v>
      </c>
      <c r="O2248" s="2402"/>
      <c r="P2248" s="1951" t="s">
        <v>344</v>
      </c>
      <c r="Q2248" s="1952" t="s">
        <v>14</v>
      </c>
      <c r="R2248" s="2418" t="s">
        <v>344</v>
      </c>
      <c r="S2248" s="2288" t="s">
        <v>344</v>
      </c>
      <c r="T2248" s="2420">
        <v>19.172476756806699</v>
      </c>
      <c r="U2248" s="2274">
        <v>17.903977031655998</v>
      </c>
      <c r="V2248" s="2299">
        <v>-4.0272301513260622</v>
      </c>
      <c r="W2248" s="2287">
        <v>1.0708501649051418</v>
      </c>
    </row>
    <row r="2249" spans="1:23" ht="15" x14ac:dyDescent="0.2">
      <c r="A2249" s="2046" t="s">
        <v>20</v>
      </c>
      <c r="B2249" s="2085">
        <f>AVERAGE(W2246:W2252)</f>
        <v>1.0482064756771821</v>
      </c>
      <c r="C2249" s="1944">
        <v>45337</v>
      </c>
      <c r="D2249" s="1876"/>
      <c r="E2249" s="2301"/>
      <c r="F2249" s="2306"/>
      <c r="G2249" s="1945"/>
      <c r="H2249" s="1946" t="s">
        <v>344</v>
      </c>
      <c r="I2249" s="1947" t="s">
        <v>344</v>
      </c>
      <c r="J2249" s="1948"/>
      <c r="K2249" s="1949" t="s">
        <v>345</v>
      </c>
      <c r="L2249" s="1950"/>
      <c r="M2249" s="1948"/>
      <c r="N2249" s="1816" t="s">
        <v>344</v>
      </c>
      <c r="O2249" s="2402"/>
      <c r="P2249" s="1951" t="s">
        <v>344</v>
      </c>
      <c r="Q2249" s="1952" t="s">
        <v>14</v>
      </c>
      <c r="R2249" s="2418" t="s">
        <v>344</v>
      </c>
      <c r="S2249" s="2288" t="s">
        <v>344</v>
      </c>
      <c r="T2249" s="2420">
        <v>16.433551505834313</v>
      </c>
      <c r="U2249" s="2274">
        <v>17.477691864235616</v>
      </c>
      <c r="V2249" s="2299">
        <v>-1.2684997251507006</v>
      </c>
      <c r="W2249" s="2287">
        <f t="shared" ref="W2249:W2250" si="274">T2249/U2249</f>
        <v>0.94025868138012458</v>
      </c>
    </row>
    <row r="2250" spans="1:23" ht="15" x14ac:dyDescent="0.2">
      <c r="A2250" s="2046" t="s">
        <v>329</v>
      </c>
      <c r="B2250" s="2086">
        <f>IFERROR(AVERAGE(N2246:N2252),"")</f>
        <v>1.0954601990049755</v>
      </c>
      <c r="C2250" s="1944">
        <v>45338</v>
      </c>
      <c r="D2250" s="1876"/>
      <c r="E2250" s="2301"/>
      <c r="F2250" s="2306"/>
      <c r="G2250" s="1945"/>
      <c r="H2250" s="1946" t="s">
        <v>344</v>
      </c>
      <c r="I2250" s="1947" t="s">
        <v>344</v>
      </c>
      <c r="J2250" s="1948"/>
      <c r="K2250" s="1949" t="s">
        <v>345</v>
      </c>
      <c r="L2250" s="1950"/>
      <c r="M2250" s="1948"/>
      <c r="N2250" s="1816" t="s">
        <v>344</v>
      </c>
      <c r="O2250" s="2402"/>
      <c r="P2250" s="1951" t="s">
        <v>344</v>
      </c>
      <c r="Q2250" s="1952" t="s">
        <v>14</v>
      </c>
      <c r="R2250" s="2418" t="s">
        <v>344</v>
      </c>
      <c r="S2250" s="2288" t="s">
        <v>344</v>
      </c>
      <c r="T2250" s="2420">
        <f>T2249+(K2250-T2249)/7</f>
        <v>14.085901290715125</v>
      </c>
      <c r="U2250" s="2274">
        <f>U2249+(K2250-U2249)/42</f>
        <v>17.061556343658577</v>
      </c>
      <c r="V2250" s="2299">
        <v>1.0441403584013038</v>
      </c>
      <c r="W2250" s="2287">
        <f t="shared" si="274"/>
        <v>0.82559298852888996</v>
      </c>
    </row>
    <row r="2251" spans="1:23" ht="15" x14ac:dyDescent="0.2">
      <c r="A2251" s="2046" t="s">
        <v>330</v>
      </c>
      <c r="B2251" s="2085">
        <f>IFERROR(AVERAGE(S2246:S2252),"")</f>
        <v>1.4857142857142858</v>
      </c>
      <c r="C2251" s="1944">
        <v>45339</v>
      </c>
      <c r="D2251" s="1876"/>
      <c r="E2251" s="2301"/>
      <c r="F2251" s="2306"/>
      <c r="G2251" s="1945"/>
      <c r="H2251" s="1946"/>
      <c r="I2251" s="1947" t="s">
        <v>344</v>
      </c>
      <c r="J2251" s="1948"/>
      <c r="K2251" s="1949" t="s">
        <v>345</v>
      </c>
      <c r="L2251" s="1950"/>
      <c r="M2251" s="1948"/>
      <c r="N2251" s="1816" t="s">
        <v>344</v>
      </c>
      <c r="O2251" s="2402"/>
      <c r="P2251" s="1951" t="s">
        <v>344</v>
      </c>
      <c r="Q2251" s="1952" t="s">
        <v>14</v>
      </c>
      <c r="R2251" s="2418" t="s">
        <v>344</v>
      </c>
      <c r="S2251" s="2288" t="str">
        <f>'[1]2018+'!S2241</f>
        <v/>
      </c>
      <c r="T2251" s="2420">
        <f>T2250+(K2251-T2250)/7</f>
        <v>12.073629677755822</v>
      </c>
      <c r="U2251" s="2274">
        <f>U2250+(K2251-U2250)/42</f>
        <v>16.655328811666706</v>
      </c>
      <c r="V2251" s="2274">
        <f t="shared" ref="V2251:V2315" si="275">U2250-T2250</f>
        <v>2.975655052943452</v>
      </c>
      <c r="W2251" s="2287">
        <f>T2251/U2251</f>
        <v>0.72491091675707409</v>
      </c>
    </row>
    <row r="2252" spans="1:23" ht="16" thickBot="1" x14ac:dyDescent="0.25">
      <c r="A2252" s="2050" t="s">
        <v>11</v>
      </c>
      <c r="B2252" s="2051">
        <f>IFERROR(SUM(M2246:M2252),"")</f>
        <v>49</v>
      </c>
      <c r="C2252" s="2034">
        <v>45340</v>
      </c>
      <c r="D2252" s="1640">
        <v>23</v>
      </c>
      <c r="E2252" s="2302" t="s">
        <v>33</v>
      </c>
      <c r="F2252" s="2307" t="s">
        <v>348</v>
      </c>
      <c r="G2252" s="2035">
        <v>4.704861111111111E-2</v>
      </c>
      <c r="H2252" s="2036">
        <v>11.52</v>
      </c>
      <c r="I2252" s="2037">
        <v>4.0840808256172841E-3</v>
      </c>
      <c r="J2252" s="969">
        <v>140</v>
      </c>
      <c r="K2252" s="2038">
        <v>75</v>
      </c>
      <c r="L2252" s="973">
        <v>208</v>
      </c>
      <c r="M2252" s="969">
        <v>49</v>
      </c>
      <c r="N2252" s="2039">
        <v>1.0954601990049755</v>
      </c>
      <c r="O2252" s="2407" t="s">
        <v>343</v>
      </c>
      <c r="P2252" s="2040">
        <v>205</v>
      </c>
      <c r="Q2252" s="2041" t="s">
        <v>14</v>
      </c>
      <c r="R2252" s="2416">
        <v>224.4</v>
      </c>
      <c r="S2252" s="1977">
        <f>IFERROR(L2252/J2252,"")</f>
        <v>1.4857142857142858</v>
      </c>
      <c r="T2252" s="1845">
        <f>T2251+(K2252-T2251)/7</f>
        <v>21.063111152362133</v>
      </c>
      <c r="U2252" s="1818">
        <f>U2251+(K2252-U2251)/42</f>
        <v>18.044487649484164</v>
      </c>
      <c r="V2252" s="2414">
        <f t="shared" si="275"/>
        <v>4.5816991339108846</v>
      </c>
      <c r="W2252" s="1827">
        <f t="shared" ref="W2252:W2315" si="276">T2252/U2252</f>
        <v>1.1672878477635391</v>
      </c>
    </row>
    <row r="2253" spans="1:23" ht="16" thickBot="1" x14ac:dyDescent="0.25">
      <c r="A2253" s="2472">
        <f>WEEKNUM(C2253,1)</f>
        <v>8</v>
      </c>
      <c r="B2253" s="2473"/>
      <c r="C2253" s="1935">
        <v>45341</v>
      </c>
      <c r="D2253" s="1744"/>
      <c r="E2253" s="2300"/>
      <c r="F2253" s="2306"/>
      <c r="G2253" s="2427"/>
      <c r="H2253" s="2428"/>
      <c r="I2253" s="2429" t="s">
        <v>344</v>
      </c>
      <c r="J2253" s="2430"/>
      <c r="K2253" s="2201">
        <v>0</v>
      </c>
      <c r="L2253" s="2431"/>
      <c r="M2253" s="2430"/>
      <c r="N2253" s="1786" t="s">
        <v>344</v>
      </c>
      <c r="O2253" s="2432"/>
      <c r="P2253" s="1787" t="s">
        <v>344</v>
      </c>
      <c r="Q2253" s="2433" t="s">
        <v>14</v>
      </c>
      <c r="R2253" s="2434" t="s">
        <v>344</v>
      </c>
      <c r="S2253" s="1773" t="str">
        <f>IFERROR(L2253/J2253,"")</f>
        <v/>
      </c>
      <c r="T2253" s="2413">
        <f>T2252+(K2253-T2252)/7</f>
        <v>18.054095273453257</v>
      </c>
      <c r="U2253" s="50">
        <f>U2252+(K2253-U2252)/42</f>
        <v>17.614856991163112</v>
      </c>
      <c r="V2253" s="50">
        <f t="shared" si="275"/>
        <v>-3.0186235028779684</v>
      </c>
      <c r="W2253" s="65">
        <f t="shared" si="276"/>
        <v>1.0249356712070099</v>
      </c>
    </row>
    <row r="2254" spans="1:23" ht="15" x14ac:dyDescent="0.2">
      <c r="A2254" s="2043" t="s">
        <v>19</v>
      </c>
      <c r="B2254" s="2083">
        <f>SUM(H2253:H2259)</f>
        <v>27.72</v>
      </c>
      <c r="C2254" s="1944">
        <v>45342</v>
      </c>
      <c r="D2254" s="1876">
        <v>24</v>
      </c>
      <c r="E2254" s="2301" t="s">
        <v>33</v>
      </c>
      <c r="F2254" s="2306" t="s">
        <v>348</v>
      </c>
      <c r="G2254" s="1979">
        <v>2.5277777777777777E-2</v>
      </c>
      <c r="H2254" s="1980">
        <v>6.16</v>
      </c>
      <c r="I2254" s="1981">
        <v>4.1035353535353531E-3</v>
      </c>
      <c r="J2254" s="506">
        <v>138</v>
      </c>
      <c r="K2254" s="1982">
        <v>37</v>
      </c>
      <c r="L2254" s="2425">
        <v>201</v>
      </c>
      <c r="M2254" s="506">
        <v>23</v>
      </c>
      <c r="N2254" s="59">
        <v>1.0636363636363635</v>
      </c>
      <c r="O2254" s="2405" t="s">
        <v>333</v>
      </c>
      <c r="P2254" s="60">
        <v>205</v>
      </c>
      <c r="Q2254" s="2426" t="s">
        <v>14</v>
      </c>
      <c r="R2254" s="2426">
        <v>224.4</v>
      </c>
      <c r="S2254" s="2287">
        <f>IFERROR(L2254/J2254,"")</f>
        <v>1.4565217391304348</v>
      </c>
      <c r="T2254" s="2299">
        <f>T2253+(K2254-T2253)/7</f>
        <v>20.760653091531363</v>
      </c>
      <c r="U2254" s="1876">
        <f>U2253+(K2254-U2253)/42</f>
        <v>18.076408015183038</v>
      </c>
      <c r="V2254" s="1876">
        <f t="shared" si="275"/>
        <v>-0.43923828229014461</v>
      </c>
      <c r="W2254" s="1954">
        <f t="shared" si="276"/>
        <v>1.1484943841770849</v>
      </c>
    </row>
    <row r="2255" spans="1:23" ht="15" x14ac:dyDescent="0.2">
      <c r="A2255" s="2046" t="s">
        <v>9</v>
      </c>
      <c r="B2255" s="2084">
        <f>SUM(K2253:K2259)</f>
        <v>182</v>
      </c>
      <c r="C2255" s="1944">
        <v>45343</v>
      </c>
      <c r="D2255" s="1876">
        <v>25</v>
      </c>
      <c r="E2255" s="2301" t="s">
        <v>281</v>
      </c>
      <c r="F2255" s="2306" t="s">
        <v>348</v>
      </c>
      <c r="G2255" s="1945">
        <v>2.4421296296296295E-2</v>
      </c>
      <c r="H2255" s="1946">
        <v>5.98</v>
      </c>
      <c r="I2255" s="1947">
        <v>4.0838288120896814E-3</v>
      </c>
      <c r="J2255" s="1948">
        <v>125</v>
      </c>
      <c r="K2255" s="1949">
        <v>37</v>
      </c>
      <c r="L2255" s="1950">
        <v>201</v>
      </c>
      <c r="M2255" s="1948">
        <v>22</v>
      </c>
      <c r="N2255" s="1816">
        <v>1.0585284280936453</v>
      </c>
      <c r="O2255" s="2402" t="s">
        <v>337</v>
      </c>
      <c r="P2255" s="1951">
        <v>205</v>
      </c>
      <c r="Q2255" s="1952" t="s">
        <v>14</v>
      </c>
      <c r="R2255" s="2418">
        <v>224.4</v>
      </c>
      <c r="S2255" s="2287">
        <f>IFERROR(L2255/J2255,"")</f>
        <v>1.6080000000000001</v>
      </c>
      <c r="T2255" s="2299">
        <f>T2254+(K2255-T2254)/7</f>
        <v>23.08055979274117</v>
      </c>
      <c r="U2255" s="1876">
        <f>U2254+(K2255-U2254)/42</f>
        <v>18.52696972910725</v>
      </c>
      <c r="V2255" s="1876">
        <f t="shared" si="275"/>
        <v>-2.6842450763483257</v>
      </c>
      <c r="W2255" s="1954">
        <f t="shared" si="276"/>
        <v>1.2457816971806182</v>
      </c>
    </row>
    <row r="2256" spans="1:23" ht="15" x14ac:dyDescent="0.2">
      <c r="A2256" s="2046" t="s">
        <v>20</v>
      </c>
      <c r="B2256" s="2085">
        <f>AVERAGE(W2253:W2259)</f>
        <v>1.2403502624781706</v>
      </c>
      <c r="C2256" s="1944">
        <v>45344</v>
      </c>
      <c r="D2256" s="1876">
        <v>26</v>
      </c>
      <c r="E2256" s="2301" t="s">
        <v>33</v>
      </c>
      <c r="F2256" s="2306" t="s">
        <v>335</v>
      </c>
      <c r="G2256" s="1945">
        <v>2.5601851851851851E-2</v>
      </c>
      <c r="H2256" s="1946">
        <v>6.52</v>
      </c>
      <c r="I2256" s="1947">
        <v>3.9266643944558055E-3</v>
      </c>
      <c r="J2256" s="1948">
        <v>141</v>
      </c>
      <c r="K2256" s="1949">
        <v>46</v>
      </c>
      <c r="L2256" s="1950">
        <v>213</v>
      </c>
      <c r="M2256" s="1948">
        <v>24</v>
      </c>
      <c r="N2256" s="1816">
        <v>1.078555077373867</v>
      </c>
      <c r="O2256" s="2402" t="s">
        <v>342</v>
      </c>
      <c r="P2256" s="1951">
        <v>279.53100000000006</v>
      </c>
      <c r="Q2256" s="1952" t="s">
        <v>14</v>
      </c>
      <c r="R2256" s="2418">
        <v>306.15300000000002</v>
      </c>
      <c r="S2256" s="2287">
        <f>IFERROR(L2256/J2256,"")</f>
        <v>1.5106382978723405</v>
      </c>
      <c r="T2256" s="2299">
        <f>T2255+(K2256-T2255)/7</f>
        <v>26.354765536635288</v>
      </c>
      <c r="U2256" s="1876">
        <f>U2255+(K2256-U2255)/42</f>
        <v>19.181089497461841</v>
      </c>
      <c r="V2256" s="1876">
        <f t="shared" si="275"/>
        <v>-4.5535900636339193</v>
      </c>
      <c r="W2256" s="1954">
        <f t="shared" si="276"/>
        <v>1.3739973185633023</v>
      </c>
    </row>
    <row r="2257" spans="1:23" ht="15" x14ac:dyDescent="0.2">
      <c r="A2257" s="2046" t="s">
        <v>329</v>
      </c>
      <c r="B2257" s="2086">
        <f>IFERROR(AVERAGE(N2253:N2259),"")</f>
        <v>1.0678585445880839</v>
      </c>
      <c r="C2257" s="1944">
        <v>45345</v>
      </c>
      <c r="D2257" s="1876"/>
      <c r="E2257" s="2301"/>
      <c r="F2257" s="2306"/>
      <c r="G2257" s="1945"/>
      <c r="H2257" s="1946"/>
      <c r="I2257" s="1947" t="s">
        <v>344</v>
      </c>
      <c r="J2257" s="1948"/>
      <c r="K2257" s="1949">
        <v>0</v>
      </c>
      <c r="L2257" s="1950"/>
      <c r="M2257" s="1948"/>
      <c r="N2257" s="1816" t="s">
        <v>344</v>
      </c>
      <c r="O2257" s="2402"/>
      <c r="P2257" s="1951" t="s">
        <v>344</v>
      </c>
      <c r="Q2257" s="1952" t="s">
        <v>14</v>
      </c>
      <c r="R2257" s="2418" t="s">
        <v>344</v>
      </c>
      <c r="S2257" s="2287" t="str">
        <f>IFERROR(L2257/J2257,"")</f>
        <v/>
      </c>
      <c r="T2257" s="2299">
        <f>T2256+(K2257-T2256)/7</f>
        <v>22.589799031401675</v>
      </c>
      <c r="U2257" s="1876">
        <f>U2256+(K2257-U2256)/42</f>
        <v>18.724396890379417</v>
      </c>
      <c r="V2257" s="1876">
        <f t="shared" si="275"/>
        <v>-7.1736760391734471</v>
      </c>
      <c r="W2257" s="1954">
        <f t="shared" si="276"/>
        <v>1.2064366699580213</v>
      </c>
    </row>
    <row r="2258" spans="1:23" ht="15" x14ac:dyDescent="0.2">
      <c r="A2258" s="2046" t="s">
        <v>330</v>
      </c>
      <c r="B2258" s="2085">
        <f>IFERROR(AVERAGE(S2253:S2259),"")</f>
        <v>1.5249956830095592</v>
      </c>
      <c r="C2258" s="1944">
        <v>45346</v>
      </c>
      <c r="D2258" s="1876">
        <v>27</v>
      </c>
      <c r="E2258" s="2301" t="s">
        <v>33</v>
      </c>
      <c r="F2258" s="2306" t="s">
        <v>335</v>
      </c>
      <c r="G2258" s="1945">
        <v>3.498842592592593E-2</v>
      </c>
      <c r="H2258" s="1946">
        <v>9.06</v>
      </c>
      <c r="I2258" s="1947">
        <v>3.8618571662169896E-3</v>
      </c>
      <c r="J2258" s="1948">
        <v>141</v>
      </c>
      <c r="K2258" s="1949">
        <v>62</v>
      </c>
      <c r="L2258" s="1950">
        <v>215</v>
      </c>
      <c r="M2258" s="1948">
        <v>22</v>
      </c>
      <c r="N2258" s="1816">
        <v>1.0707143092484597</v>
      </c>
      <c r="O2258" s="2402" t="s">
        <v>342</v>
      </c>
      <c r="P2258" s="1951">
        <v>279.53100000000006</v>
      </c>
      <c r="Q2258" s="1952" t="s">
        <v>14</v>
      </c>
      <c r="R2258" s="2418">
        <v>306.15300000000002</v>
      </c>
      <c r="S2258" s="2287">
        <f>IFERROR(L2258/J2258,"")</f>
        <v>1.5248226950354611</v>
      </c>
      <c r="T2258" s="2299">
        <f>T2257+(K2258-T2257)/7</f>
        <v>28.219827741201435</v>
      </c>
      <c r="U2258" s="1876">
        <f>U2257+(K2258-U2257)/42</f>
        <v>19.75476839298943</v>
      </c>
      <c r="V2258" s="1876">
        <f t="shared" si="275"/>
        <v>-3.8654021410222583</v>
      </c>
      <c r="W2258" s="1954">
        <f t="shared" si="276"/>
        <v>1.4285071421650322</v>
      </c>
    </row>
    <row r="2259" spans="1:23" ht="16" thickBot="1" x14ac:dyDescent="0.25">
      <c r="A2259" s="2050" t="s">
        <v>11</v>
      </c>
      <c r="B2259" s="2051">
        <f>IFERROR(SUM(M2253:M2259),"")</f>
        <v>91</v>
      </c>
      <c r="C2259" s="2034">
        <v>45347</v>
      </c>
      <c r="D2259" s="1640"/>
      <c r="E2259" s="2302"/>
      <c r="F2259" s="2307"/>
      <c r="G2259" s="2035"/>
      <c r="H2259" s="2036" t="s">
        <v>344</v>
      </c>
      <c r="I2259" s="2037" t="s">
        <v>344</v>
      </c>
      <c r="J2259" s="969"/>
      <c r="K2259" s="2038" t="s">
        <v>345</v>
      </c>
      <c r="L2259" s="973"/>
      <c r="M2259" s="969"/>
      <c r="N2259" s="2039" t="s">
        <v>344</v>
      </c>
      <c r="O2259" s="2407"/>
      <c r="P2259" s="2040" t="s">
        <v>344</v>
      </c>
      <c r="Q2259" s="2041" t="s">
        <v>14</v>
      </c>
      <c r="R2259" s="2416" t="s">
        <v>344</v>
      </c>
      <c r="S2259" s="1827" t="str">
        <f>IFERROR(L2259/J2259,"")</f>
        <v/>
      </c>
      <c r="T2259" s="2414">
        <f>T2258+(K2259-T2258)/7</f>
        <v>24.188423778172659</v>
      </c>
      <c r="U2259" s="1640">
        <f>U2258+(K2259-U2258)/42</f>
        <v>19.284416764584918</v>
      </c>
      <c r="V2259" s="1640">
        <f t="shared" si="275"/>
        <v>-8.4650593482120051</v>
      </c>
      <c r="W2259" s="1934">
        <f t="shared" si="276"/>
        <v>1.2542989540961258</v>
      </c>
    </row>
    <row r="2260" spans="1:23" ht="16" thickBot="1" x14ac:dyDescent="0.25">
      <c r="A2260" s="2472">
        <f>WEEKNUM(C2260,1)</f>
        <v>9</v>
      </c>
      <c r="B2260" s="2473"/>
      <c r="C2260" s="1935">
        <v>45348</v>
      </c>
      <c r="D2260" s="1744">
        <v>28</v>
      </c>
      <c r="E2260" s="2300" t="s">
        <v>33</v>
      </c>
      <c r="F2260" s="2308" t="s">
        <v>335</v>
      </c>
      <c r="G2260" s="1937">
        <v>4.3784722222222225E-2</v>
      </c>
      <c r="H2260" s="1946">
        <v>11.51</v>
      </c>
      <c r="I2260" s="1939">
        <v>3.804059272130515E-3</v>
      </c>
      <c r="J2260" s="1940">
        <v>138</v>
      </c>
      <c r="K2260" s="1941">
        <v>77</v>
      </c>
      <c r="L2260" s="1942">
        <v>216</v>
      </c>
      <c r="M2260" s="1940">
        <v>30</v>
      </c>
      <c r="N2260" s="1753">
        <v>1.0595951606001273</v>
      </c>
      <c r="O2260" s="2401" t="s">
        <v>342</v>
      </c>
      <c r="P2260" s="1754" t="s">
        <v>344</v>
      </c>
      <c r="Q2260" s="1755" t="s">
        <v>14</v>
      </c>
      <c r="R2260" s="2417" t="s">
        <v>344</v>
      </c>
      <c r="S2260" s="1773">
        <f>IFERROR(L2260/J2260,"")</f>
        <v>1.5652173913043479</v>
      </c>
      <c r="T2260" s="2298">
        <f>T2259+(K2260-T2259)/7</f>
        <v>31.732934667005136</v>
      </c>
      <c r="U2260" s="1744">
        <f>U2259+(K2260-U2259)/42</f>
        <v>20.658597317809086</v>
      </c>
      <c r="V2260" s="1744">
        <f t="shared" si="275"/>
        <v>-4.9040070135877407</v>
      </c>
      <c r="W2260" s="1927">
        <f t="shared" si="276"/>
        <v>1.5360643406147054</v>
      </c>
    </row>
    <row r="2261" spans="1:23" ht="15" x14ac:dyDescent="0.2">
      <c r="A2261" s="2043" t="s">
        <v>19</v>
      </c>
      <c r="B2261" s="2083">
        <f>SUM(H2260:H2266)</f>
        <v>49.400000000000006</v>
      </c>
      <c r="C2261" s="1944">
        <v>45349</v>
      </c>
      <c r="D2261" s="1876">
        <v>29</v>
      </c>
      <c r="E2261" s="2301" t="s">
        <v>33</v>
      </c>
      <c r="F2261" s="2306" t="s">
        <v>348</v>
      </c>
      <c r="G2261" s="1945">
        <v>2.435185185185185E-2</v>
      </c>
      <c r="H2261" s="1946">
        <v>5.89</v>
      </c>
      <c r="I2261" s="1947">
        <v>4.1344400427592281E-3</v>
      </c>
      <c r="J2261" s="1948">
        <v>119</v>
      </c>
      <c r="K2261" s="1949">
        <v>33</v>
      </c>
      <c r="L2261" s="1950">
        <v>198</v>
      </c>
      <c r="M2261" s="1948">
        <v>20</v>
      </c>
      <c r="N2261" s="1816">
        <v>1.0556521298431443</v>
      </c>
      <c r="O2261" s="2402" t="s">
        <v>333</v>
      </c>
      <c r="P2261" s="1951">
        <v>208.60000000000002</v>
      </c>
      <c r="Q2261" s="1952" t="s">
        <v>14</v>
      </c>
      <c r="R2261" s="2418">
        <v>228.36</v>
      </c>
      <c r="S2261" s="2287">
        <f>IFERROR(L2261/J2261,"")</f>
        <v>1.6638655462184875</v>
      </c>
      <c r="T2261" s="2299">
        <f>T2260+(K2261-T2260)/7</f>
        <v>31.913944000290115</v>
      </c>
      <c r="U2261" s="1876">
        <f>U2260+(K2261-U2260)/42</f>
        <v>20.952440238813633</v>
      </c>
      <c r="V2261" s="1876">
        <f t="shared" si="275"/>
        <v>-11.07433734919605</v>
      </c>
      <c r="W2261" s="1954">
        <f t="shared" si="276"/>
        <v>1.5231611991986831</v>
      </c>
    </row>
    <row r="2262" spans="1:23" ht="15" x14ac:dyDescent="0.2">
      <c r="A2262" s="2046" t="s">
        <v>9</v>
      </c>
      <c r="B2262" s="2084">
        <f>SUM(K2260:K2266)</f>
        <v>305</v>
      </c>
      <c r="C2262" s="1944">
        <v>45350</v>
      </c>
      <c r="D2262" s="1876"/>
      <c r="E2262" s="2301"/>
      <c r="F2262" s="2306"/>
      <c r="G2262" s="1945"/>
      <c r="H2262" s="1946"/>
      <c r="I2262" s="1947" t="s">
        <v>344</v>
      </c>
      <c r="J2262" s="1948"/>
      <c r="K2262" s="1949">
        <v>0</v>
      </c>
      <c r="L2262" s="1950"/>
      <c r="M2262" s="1948"/>
      <c r="N2262" s="1816" t="s">
        <v>344</v>
      </c>
      <c r="O2262" s="2402"/>
      <c r="P2262" s="1951" t="s">
        <v>344</v>
      </c>
      <c r="Q2262" s="1952" t="s">
        <v>14</v>
      </c>
      <c r="R2262" s="2418" t="s">
        <v>344</v>
      </c>
      <c r="S2262" s="2287" t="str">
        <f>IFERROR(L2262/J2262,"")</f>
        <v/>
      </c>
      <c r="T2262" s="2299">
        <f>T2261+(K2262-T2261)/7</f>
        <v>27.354809143105811</v>
      </c>
      <c r="U2262" s="1876">
        <f>U2261+(K2262-U2261)/42</f>
        <v>20.453572614079974</v>
      </c>
      <c r="V2262" s="1876">
        <f t="shared" si="275"/>
        <v>-10.961503761476482</v>
      </c>
      <c r="W2262" s="1954">
        <f t="shared" si="276"/>
        <v>1.3374098334427462</v>
      </c>
    </row>
    <row r="2263" spans="1:23" ht="15" x14ac:dyDescent="0.2">
      <c r="A2263" s="2046" t="s">
        <v>20</v>
      </c>
      <c r="B2263" s="2085">
        <f>AVERAGE(W2260:W2266)</f>
        <v>1.4930073555051508</v>
      </c>
      <c r="C2263" s="1944">
        <v>45351</v>
      </c>
      <c r="D2263" s="1876">
        <v>30</v>
      </c>
      <c r="E2263" s="2301" t="s">
        <v>33</v>
      </c>
      <c r="F2263" s="2306" t="s">
        <v>335</v>
      </c>
      <c r="G2263" s="1945">
        <v>4.207175925925926E-2</v>
      </c>
      <c r="H2263" s="1946">
        <v>11.04</v>
      </c>
      <c r="I2263" s="1947">
        <v>3.8108477589908754E-3</v>
      </c>
      <c r="J2263" s="1948">
        <v>134</v>
      </c>
      <c r="K2263" s="1949">
        <v>72</v>
      </c>
      <c r="L2263" s="1950">
        <v>216</v>
      </c>
      <c r="M2263" s="1948">
        <v>27</v>
      </c>
      <c r="N2263" s="1816">
        <v>1.0614860480207657</v>
      </c>
      <c r="O2263" s="2402" t="s">
        <v>342</v>
      </c>
      <c r="P2263" s="1951" t="s">
        <v>344</v>
      </c>
      <c r="Q2263" s="1952" t="s">
        <v>14</v>
      </c>
      <c r="R2263" s="2418" t="s">
        <v>344</v>
      </c>
      <c r="S2263" s="2287">
        <f>IFERROR(L2263/J2263,"")</f>
        <v>1.6119402985074627</v>
      </c>
      <c r="T2263" s="2299">
        <f>T2262+(K2263-T2262)/7</f>
        <v>33.732693551233552</v>
      </c>
      <c r="U2263" s="1876">
        <f>U2262+(K2263-U2262)/42</f>
        <v>21.680868504220928</v>
      </c>
      <c r="V2263" s="1876">
        <f t="shared" si="275"/>
        <v>-6.9012365290258373</v>
      </c>
      <c r="W2263" s="1954">
        <f t="shared" si="276"/>
        <v>1.5558737208643796</v>
      </c>
    </row>
    <row r="2264" spans="1:23" ht="15" x14ac:dyDescent="0.2">
      <c r="A2264" s="2046" t="s">
        <v>329</v>
      </c>
      <c r="B2264" s="2086">
        <f>IFERROR(AVERAGE(N2260:N2266),"")</f>
        <v>1.0620010568457969</v>
      </c>
      <c r="C2264" s="1944">
        <v>45352</v>
      </c>
      <c r="D2264" s="1876">
        <v>31</v>
      </c>
      <c r="E2264" s="2301" t="s">
        <v>33</v>
      </c>
      <c r="F2264" s="2306" t="s">
        <v>348</v>
      </c>
      <c r="G2264" s="1945">
        <v>2.4305555555555556E-2</v>
      </c>
      <c r="H2264" s="1946">
        <v>5.73</v>
      </c>
      <c r="I2264" s="1947">
        <v>4.2418072522784562E-3</v>
      </c>
      <c r="J2264" s="1948">
        <v>126</v>
      </c>
      <c r="K2264" s="1949">
        <v>32</v>
      </c>
      <c r="L2264" s="1950">
        <v>194</v>
      </c>
      <c r="M2264" s="1948">
        <v>22</v>
      </c>
      <c r="N2264" s="1816">
        <v>1.0611862155192624</v>
      </c>
      <c r="O2264" s="2402" t="s">
        <v>337</v>
      </c>
      <c r="P2264" s="1951">
        <v>208.60000000000002</v>
      </c>
      <c r="Q2264" s="1952" t="s">
        <v>14</v>
      </c>
      <c r="R2264" s="2418">
        <v>228.36</v>
      </c>
      <c r="S2264" s="2287">
        <f>IFERROR(L2264/J2264,"")</f>
        <v>1.5396825396825398</v>
      </c>
      <c r="T2264" s="2299">
        <f>T2263+(K2264-T2263)/7</f>
        <v>33.485165901057329</v>
      </c>
      <c r="U2264" s="1876">
        <f>U2263+(K2264-U2263)/42</f>
        <v>21.926562111263287</v>
      </c>
      <c r="V2264" s="1876">
        <f t="shared" si="275"/>
        <v>-12.051825047012624</v>
      </c>
      <c r="W2264" s="1954">
        <f t="shared" si="276"/>
        <v>1.5271507558340207</v>
      </c>
    </row>
    <row r="2265" spans="1:23" ht="15" x14ac:dyDescent="0.2">
      <c r="A2265" s="2046" t="s">
        <v>330</v>
      </c>
      <c r="B2265" s="2085">
        <f>IFERROR(AVERAGE(S2260:S2266),"")</f>
        <v>1.5814043130373043</v>
      </c>
      <c r="C2265" s="1944">
        <v>45353</v>
      </c>
      <c r="D2265" s="1876"/>
      <c r="E2265" s="2301"/>
      <c r="F2265" s="2306"/>
      <c r="G2265" s="1945"/>
      <c r="H2265" s="1946"/>
      <c r="I2265" s="1947"/>
      <c r="J2265" s="1948"/>
      <c r="K2265" s="1949">
        <v>0</v>
      </c>
      <c r="L2265" s="1950"/>
      <c r="M2265" s="1948"/>
      <c r="N2265" s="1816" t="s">
        <v>344</v>
      </c>
      <c r="O2265" s="2402"/>
      <c r="P2265" s="1951" t="s">
        <v>344</v>
      </c>
      <c r="Q2265" s="1952" t="s">
        <v>14</v>
      </c>
      <c r="R2265" s="2418" t="s">
        <v>344</v>
      </c>
      <c r="S2265" s="2287" t="str">
        <f>IFERROR(L2265/J2265,"")</f>
        <v/>
      </c>
      <c r="T2265" s="2299">
        <f>T2264+(K2265-T2264)/7</f>
        <v>28.701570772334854</v>
      </c>
      <c r="U2265" s="1876">
        <f>U2264+(K2265-U2264)/42</f>
        <v>21.404501108614163</v>
      </c>
      <c r="V2265" s="1876">
        <f t="shared" si="275"/>
        <v>-11.558603789794041</v>
      </c>
      <c r="W2265" s="1954">
        <f t="shared" si="276"/>
        <v>1.3409128587810912</v>
      </c>
    </row>
    <row r="2266" spans="1:23" ht="16" thickBot="1" x14ac:dyDescent="0.25">
      <c r="A2266" s="2050" t="s">
        <v>11</v>
      </c>
      <c r="B2266" s="2051">
        <f>IFERROR(SUM(M2260:M2266),"")</f>
        <v>157</v>
      </c>
      <c r="C2266" s="2034">
        <v>45354</v>
      </c>
      <c r="D2266" s="1640">
        <v>32</v>
      </c>
      <c r="E2266" s="2302" t="s">
        <v>281</v>
      </c>
      <c r="F2266" s="2307" t="s">
        <v>348</v>
      </c>
      <c r="G2266" s="2035">
        <v>6.2372685185185184E-2</v>
      </c>
      <c r="H2266" s="2036">
        <v>15.23</v>
      </c>
      <c r="I2266" s="2037">
        <v>4.0953831375696113E-3</v>
      </c>
      <c r="J2266" s="969">
        <v>133</v>
      </c>
      <c r="K2266" s="2038">
        <v>91</v>
      </c>
      <c r="L2266" s="973">
        <v>203</v>
      </c>
      <c r="M2266" s="969">
        <v>58</v>
      </c>
      <c r="N2266" s="2039">
        <v>1.0720857302456857</v>
      </c>
      <c r="O2266" s="2407" t="s">
        <v>343</v>
      </c>
      <c r="P2266" s="2040" t="s">
        <v>344</v>
      </c>
      <c r="Q2266" s="2041" t="s">
        <v>14</v>
      </c>
      <c r="R2266" s="2416" t="s">
        <v>344</v>
      </c>
      <c r="S2266" s="1827">
        <f>IFERROR(L2266/J2266,"")</f>
        <v>1.5263157894736843</v>
      </c>
      <c r="T2266" s="2414">
        <f>T2265+(K2266-T2265)/7</f>
        <v>37.601346376287019</v>
      </c>
      <c r="U2266" s="1640">
        <f>U2265+(K2266-U2265)/42</f>
        <v>23.061536796504303</v>
      </c>
      <c r="V2266" s="1640">
        <f t="shared" si="275"/>
        <v>-7.2970696637206913</v>
      </c>
      <c r="W2266" s="1934">
        <f t="shared" si="276"/>
        <v>1.6304787798004285</v>
      </c>
    </row>
    <row r="2267" spans="1:23" ht="16" thickBot="1" x14ac:dyDescent="0.25">
      <c r="A2267" s="2472">
        <f>WEEKNUM(C2267,1)</f>
        <v>10</v>
      </c>
      <c r="B2267" s="2473"/>
      <c r="C2267" s="1935">
        <v>45355</v>
      </c>
      <c r="D2267" s="1744">
        <v>33</v>
      </c>
      <c r="E2267" s="2300" t="s">
        <v>33</v>
      </c>
      <c r="F2267" s="2306" t="s">
        <v>348</v>
      </c>
      <c r="G2267" s="1937">
        <v>2.5613425925925925E-2</v>
      </c>
      <c r="H2267" s="1938">
        <v>6</v>
      </c>
      <c r="I2267" s="1939">
        <v>4.2592592592592595E-3</v>
      </c>
      <c r="J2267" s="1940">
        <v>113</v>
      </c>
      <c r="K2267" s="1941">
        <v>32</v>
      </c>
      <c r="L2267" s="1942">
        <v>191</v>
      </c>
      <c r="M2267" s="1940">
        <v>19</v>
      </c>
      <c r="N2267" s="1753">
        <v>1.05</v>
      </c>
      <c r="O2267" s="2401" t="s">
        <v>333</v>
      </c>
      <c r="P2267" s="1754">
        <v>209</v>
      </c>
      <c r="Q2267" s="1755" t="s">
        <v>14</v>
      </c>
      <c r="R2267" s="2417">
        <v>228</v>
      </c>
      <c r="S2267" s="1773">
        <f>IFERROR(L2267/J2267,"")</f>
        <v>1.6902654867256637</v>
      </c>
      <c r="T2267" s="2298">
        <f>T2266+(K2267-T2266)/7</f>
        <v>36.801154036817444</v>
      </c>
      <c r="U2267" s="1744">
        <f>U2266+(K2267-U2266)/42</f>
        <v>23.274357348968486</v>
      </c>
      <c r="V2267" s="1744">
        <f t="shared" si="275"/>
        <v>-14.539809579782716</v>
      </c>
      <c r="W2267" s="1927">
        <f t="shared" si="276"/>
        <v>1.5811888373557375</v>
      </c>
    </row>
    <row r="2268" spans="1:23" ht="15" x14ac:dyDescent="0.2">
      <c r="A2268" s="2043" t="s">
        <v>19</v>
      </c>
      <c r="B2268" s="2083">
        <f>SUM(H2267:H2273)</f>
        <v>45.169999999999995</v>
      </c>
      <c r="C2268" s="1944">
        <v>45356</v>
      </c>
      <c r="D2268" s="1876">
        <v>34</v>
      </c>
      <c r="E2268" s="2301" t="s">
        <v>33</v>
      </c>
      <c r="F2268" s="2306" t="s">
        <v>348</v>
      </c>
      <c r="G2268" s="1945">
        <v>2.1898148148148149E-2</v>
      </c>
      <c r="H2268" s="1946">
        <v>5.45</v>
      </c>
      <c r="I2268" s="1947">
        <v>4.018008834522596E-3</v>
      </c>
      <c r="J2268" s="1948">
        <v>121</v>
      </c>
      <c r="K2268" s="1949">
        <v>32</v>
      </c>
      <c r="L2268" s="1950">
        <v>206</v>
      </c>
      <c r="M2268" s="1948">
        <v>17</v>
      </c>
      <c r="N2268" s="1816">
        <v>1.0673750513487608</v>
      </c>
      <c r="O2268" s="2402" t="s">
        <v>337</v>
      </c>
      <c r="P2268" s="1951">
        <v>208.60000000000002</v>
      </c>
      <c r="Q2268" s="1952" t="s">
        <v>14</v>
      </c>
      <c r="R2268" s="2418">
        <v>228.36</v>
      </c>
      <c r="S2268" s="2287">
        <f>IFERROR(L2268/J2268,"")</f>
        <v>1.7024793388429753</v>
      </c>
      <c r="T2268" s="2299">
        <f>T2267+(K2268-T2267)/7</f>
        <v>36.115274888700668</v>
      </c>
      <c r="U2268" s="1876">
        <f>U2267+(K2268-U2267)/42</f>
        <v>23.482110745421618</v>
      </c>
      <c r="V2268" s="1876">
        <f t="shared" si="275"/>
        <v>-13.526796687848957</v>
      </c>
      <c r="W2268" s="1954">
        <f t="shared" si="276"/>
        <v>1.5379909957941995</v>
      </c>
    </row>
    <row r="2269" spans="1:23" ht="15" x14ac:dyDescent="0.2">
      <c r="A2269" s="2046" t="s">
        <v>9</v>
      </c>
      <c r="B2269" s="2084">
        <f>SUM(K2267:K2273)</f>
        <v>268</v>
      </c>
      <c r="C2269" s="1944">
        <v>45357</v>
      </c>
      <c r="D2269" s="1876"/>
      <c r="E2269" s="2301"/>
      <c r="F2269" s="2306"/>
      <c r="G2269" s="1945"/>
      <c r="H2269" s="1946"/>
      <c r="I2269" s="1947"/>
      <c r="J2269" s="1948"/>
      <c r="K2269" s="1949">
        <v>0</v>
      </c>
      <c r="L2269" s="1950"/>
      <c r="M2269" s="1948"/>
      <c r="N2269" s="1816" t="s">
        <v>344</v>
      </c>
      <c r="O2269" s="2402"/>
      <c r="P2269" s="1951" t="s">
        <v>344</v>
      </c>
      <c r="Q2269" s="1952" t="s">
        <v>14</v>
      </c>
      <c r="R2269" s="2418" t="s">
        <v>344</v>
      </c>
      <c r="S2269" s="2287" t="str">
        <f>IFERROR(L2269/J2269,"")</f>
        <v/>
      </c>
      <c r="T2269" s="2299">
        <f>T2268+(K2269-T2268)/7</f>
        <v>30.955949904600573</v>
      </c>
      <c r="U2269" s="1876">
        <f>U2268+(K2269-U2268)/42</f>
        <v>22.923012870530627</v>
      </c>
      <c r="V2269" s="1876">
        <f t="shared" si="275"/>
        <v>-12.63316414327905</v>
      </c>
      <c r="W2269" s="1954">
        <f t="shared" si="276"/>
        <v>1.3504311182583215</v>
      </c>
    </row>
    <row r="2270" spans="1:23" ht="15" x14ac:dyDescent="0.2">
      <c r="A2270" s="2046" t="s">
        <v>20</v>
      </c>
      <c r="B2270" s="2085">
        <f>AVERAGE(W2267:W2273)</f>
        <v>1.486974938643671</v>
      </c>
      <c r="C2270" s="1944">
        <v>45358</v>
      </c>
      <c r="D2270" s="1876">
        <v>35</v>
      </c>
      <c r="E2270" s="2301" t="s">
        <v>33</v>
      </c>
      <c r="F2270" s="2306" t="s">
        <v>335</v>
      </c>
      <c r="G2270" s="1945">
        <v>4.2094907407407407E-2</v>
      </c>
      <c r="H2270" s="1946">
        <v>10.85</v>
      </c>
      <c r="I2270" s="1947">
        <v>3.8797149684246458E-3</v>
      </c>
      <c r="J2270" s="1948">
        <v>136</v>
      </c>
      <c r="K2270" s="1949">
        <v>73</v>
      </c>
      <c r="L2270" s="1950">
        <v>213</v>
      </c>
      <c r="M2270" s="1948">
        <v>28</v>
      </c>
      <c r="N2270" s="1816">
        <v>1.0656592612972007</v>
      </c>
      <c r="O2270" s="2402" t="s">
        <v>342</v>
      </c>
      <c r="P2270" s="1951" t="s">
        <v>344</v>
      </c>
      <c r="Q2270" s="1952" t="s">
        <v>14</v>
      </c>
      <c r="R2270" s="2418" t="s">
        <v>344</v>
      </c>
      <c r="S2270" s="2287">
        <f>IFERROR(L2270/J2270,"")</f>
        <v>1.5661764705882353</v>
      </c>
      <c r="T2270" s="2299">
        <f>T2269+(K2270-T2269)/7</f>
        <v>36.962242775371919</v>
      </c>
      <c r="U2270" s="1876">
        <f>U2269+(K2270-U2269)/42</f>
        <v>24.115322087898946</v>
      </c>
      <c r="V2270" s="1876">
        <f t="shared" si="275"/>
        <v>-8.0329370340699455</v>
      </c>
      <c r="W2270" s="1954">
        <f t="shared" si="276"/>
        <v>1.5327285549264777</v>
      </c>
    </row>
    <row r="2271" spans="1:23" ht="15" x14ac:dyDescent="0.2">
      <c r="A2271" s="2046" t="s">
        <v>329</v>
      </c>
      <c r="B2271" s="2086">
        <f>IFERROR(AVERAGE(N2267:N2273),"")</f>
        <v>1.0627211786974473</v>
      </c>
      <c r="C2271" s="1944">
        <v>45359</v>
      </c>
      <c r="D2271" s="1876">
        <v>36</v>
      </c>
      <c r="E2271" s="2301" t="s">
        <v>33</v>
      </c>
      <c r="F2271" s="2306" t="s">
        <v>348</v>
      </c>
      <c r="G2271" s="1945">
        <v>2.4143518518518519E-2</v>
      </c>
      <c r="H2271" s="1946">
        <v>5.88</v>
      </c>
      <c r="I2271" s="1947">
        <v>4.1060405643738975E-3</v>
      </c>
      <c r="J2271" s="1948">
        <v>121</v>
      </c>
      <c r="K2271" s="1949">
        <v>33</v>
      </c>
      <c r="L2271" s="1950">
        <v>199</v>
      </c>
      <c r="M2271" s="1948">
        <v>21</v>
      </c>
      <c r="N2271" s="1816">
        <v>1.0536958066808813</v>
      </c>
      <c r="O2271" s="2402" t="s">
        <v>333</v>
      </c>
      <c r="P2271" s="1951">
        <v>208.60000000000002</v>
      </c>
      <c r="Q2271" s="1952" t="s">
        <v>14</v>
      </c>
      <c r="R2271" s="2418">
        <v>228.36</v>
      </c>
      <c r="S2271" s="2287">
        <f>IFERROR(L2271/J2271,"")</f>
        <v>1.6446280991735538</v>
      </c>
      <c r="T2271" s="2299">
        <f>T2270+(K2271-T2270)/7</f>
        <v>36.396208093175929</v>
      </c>
      <c r="U2271" s="1876">
        <f>U2270+(K2271-U2270)/42</f>
        <v>24.326862038187066</v>
      </c>
      <c r="V2271" s="1876">
        <f t="shared" si="275"/>
        <v>-12.846920687472974</v>
      </c>
      <c r="W2271" s="1954">
        <f t="shared" si="276"/>
        <v>1.4961324660798019</v>
      </c>
    </row>
    <row r="2272" spans="1:23" ht="15" x14ac:dyDescent="0.2">
      <c r="A2272" s="2046" t="s">
        <v>330</v>
      </c>
      <c r="B2272" s="2085">
        <f>IFERROR(AVERAGE(S2267:S2273),"")</f>
        <v>1.6340957058377392</v>
      </c>
      <c r="C2272" s="1944">
        <v>45360</v>
      </c>
      <c r="D2272" s="1876"/>
      <c r="E2272" s="2301"/>
      <c r="F2272" s="2306"/>
      <c r="G2272" s="1945"/>
      <c r="H2272" s="1946"/>
      <c r="I2272" s="1947"/>
      <c r="J2272" s="1948"/>
      <c r="K2272" s="1949">
        <v>0</v>
      </c>
      <c r="L2272" s="1950"/>
      <c r="M2272" s="1948"/>
      <c r="N2272" s="1816"/>
      <c r="O2272" s="2402"/>
      <c r="P2272" s="1951"/>
      <c r="Q2272" s="1952"/>
      <c r="R2272" s="2418"/>
      <c r="S2272" s="2287" t="str">
        <f>IFERROR(L2272/J2272,"")</f>
        <v/>
      </c>
      <c r="T2272" s="2299">
        <f>T2271+(K2272-T2271)/7</f>
        <v>31.196749794150797</v>
      </c>
      <c r="U2272" s="1876">
        <f>U2271+(K2272-U2271)/42</f>
        <v>23.747651037277851</v>
      </c>
      <c r="V2272" s="1876">
        <f t="shared" si="275"/>
        <v>-12.069346054988863</v>
      </c>
      <c r="W2272" s="1954">
        <f t="shared" si="276"/>
        <v>1.3136772872895821</v>
      </c>
    </row>
    <row r="2273" spans="1:23" ht="16" thickBot="1" x14ac:dyDescent="0.25">
      <c r="A2273" s="2050" t="s">
        <v>11</v>
      </c>
      <c r="B2273" s="2051">
        <f>IFERROR(SUM(M2267:M2273),"")</f>
        <v>149</v>
      </c>
      <c r="C2273" s="2034">
        <v>45361</v>
      </c>
      <c r="D2273" s="1876">
        <v>37</v>
      </c>
      <c r="E2273" s="2301" t="s">
        <v>281</v>
      </c>
      <c r="F2273" s="2306" t="s">
        <v>348</v>
      </c>
      <c r="G2273" s="1945">
        <v>7.1296296296296288E-2</v>
      </c>
      <c r="H2273" s="1970">
        <v>16.989999999999998</v>
      </c>
      <c r="I2273" s="1947">
        <v>4.1963682340374515E-3</v>
      </c>
      <c r="J2273" s="1948">
        <v>127</v>
      </c>
      <c r="K2273" s="1949">
        <v>98</v>
      </c>
      <c r="L2273" s="1950">
        <v>199</v>
      </c>
      <c r="M2273" s="1948">
        <v>64</v>
      </c>
      <c r="N2273" s="1816">
        <v>1.0768757741603932</v>
      </c>
      <c r="O2273" s="2402" t="s">
        <v>343</v>
      </c>
      <c r="P2273" s="1951">
        <v>208.60000000000002</v>
      </c>
      <c r="Q2273" s="1952" t="s">
        <v>14</v>
      </c>
      <c r="R2273" s="2418">
        <v>228.36</v>
      </c>
      <c r="S2273" s="1827">
        <f>IFERROR(L2273/J2273,"")</f>
        <v>1.5669291338582678</v>
      </c>
      <c r="T2273" s="2414">
        <f>T2272+(K2273-T2272)/7</f>
        <v>40.740071252129255</v>
      </c>
      <c r="U2273" s="1640">
        <f>U2272+(K2273-U2272)/42</f>
        <v>25.515564107818854</v>
      </c>
      <c r="V2273" s="1640">
        <f t="shared" si="275"/>
        <v>-7.4490987568729459</v>
      </c>
      <c r="W2273" s="1934">
        <f t="shared" si="276"/>
        <v>1.5966753108015779</v>
      </c>
    </row>
    <row r="2274" spans="1:23" ht="16" thickBot="1" x14ac:dyDescent="0.25">
      <c r="A2274" s="2472">
        <f>WEEKNUM(C2274,1)</f>
        <v>11</v>
      </c>
      <c r="B2274" s="2473"/>
      <c r="C2274" s="1935">
        <v>45362</v>
      </c>
      <c r="D2274" s="1744"/>
      <c r="E2274" s="2300"/>
      <c r="F2274" s="2308"/>
      <c r="G2274" s="1937"/>
      <c r="H2274" s="1980"/>
      <c r="I2274" s="1939" t="s">
        <v>344</v>
      </c>
      <c r="J2274" s="1940"/>
      <c r="K2274" s="1941">
        <v>0</v>
      </c>
      <c r="L2274" s="1942"/>
      <c r="M2274" s="1940"/>
      <c r="N2274" s="1753" t="s">
        <v>344</v>
      </c>
      <c r="O2274" s="2401"/>
      <c r="P2274" s="1754" t="s">
        <v>344</v>
      </c>
      <c r="Q2274" s="1755" t="s">
        <v>14</v>
      </c>
      <c r="R2274" s="2417" t="s">
        <v>344</v>
      </c>
      <c r="S2274" s="1789" t="str">
        <f>IFERROR(L2274/J2274,"")</f>
        <v/>
      </c>
      <c r="T2274" s="2298">
        <f>T2273+(K2274-T2273)/7</f>
        <v>34.920061073253649</v>
      </c>
      <c r="U2274" s="1744">
        <f>U2273+(K2274-U2273)/42</f>
        <v>24.908050676680311</v>
      </c>
      <c r="V2274" s="1744">
        <f t="shared" si="275"/>
        <v>-15.224507144310401</v>
      </c>
      <c r="W2274" s="1927">
        <f t="shared" si="276"/>
        <v>1.4019588094843123</v>
      </c>
    </row>
    <row r="2275" spans="1:23" ht="15" x14ac:dyDescent="0.2">
      <c r="A2275" s="2043" t="s">
        <v>19</v>
      </c>
      <c r="B2275" s="2083">
        <f>SUM(H2274:H2280)</f>
        <v>19.149999999999999</v>
      </c>
      <c r="C2275" s="1944">
        <v>45363</v>
      </c>
      <c r="D2275" s="1876">
        <v>38</v>
      </c>
      <c r="E2275" s="2301" t="s">
        <v>281</v>
      </c>
      <c r="F2275" s="2306" t="s">
        <v>348</v>
      </c>
      <c r="G2275" s="1945">
        <v>3.1585648148148147E-2</v>
      </c>
      <c r="H2275" s="1946">
        <v>7.67</v>
      </c>
      <c r="I2275" s="1947">
        <v>4.1180766816360037E-3</v>
      </c>
      <c r="J2275" s="1948">
        <v>129</v>
      </c>
      <c r="K2275" s="1949">
        <v>45</v>
      </c>
      <c r="L2275" s="1950">
        <v>201</v>
      </c>
      <c r="M2275" s="1948">
        <v>27</v>
      </c>
      <c r="N2275" s="1816">
        <v>1.0674054758800524</v>
      </c>
      <c r="O2275" s="2402" t="s">
        <v>337</v>
      </c>
      <c r="P2275" s="1951">
        <v>208.60000000000002</v>
      </c>
      <c r="Q2275" s="1952" t="s">
        <v>14</v>
      </c>
      <c r="R2275" s="2418">
        <v>228.36</v>
      </c>
      <c r="S2275" s="2287">
        <f>IFERROR(L2275/J2275,"")</f>
        <v>1.558139534883721</v>
      </c>
      <c r="T2275" s="2299">
        <f>T2274+(K2275-T2274)/7</f>
        <v>36.360052348503125</v>
      </c>
      <c r="U2275" s="1876">
        <f>U2274+(K2275-U2274)/42</f>
        <v>25.386430422473637</v>
      </c>
      <c r="V2275" s="1876">
        <f t="shared" si="275"/>
        <v>-10.012010396573338</v>
      </c>
      <c r="W2275" s="1954">
        <f t="shared" si="276"/>
        <v>1.4322632896161314</v>
      </c>
    </row>
    <row r="2276" spans="1:23" ht="15" x14ac:dyDescent="0.2">
      <c r="A2276" s="2046" t="s">
        <v>9</v>
      </c>
      <c r="B2276" s="2084">
        <f>SUM(K2274:K2280)</f>
        <v>112</v>
      </c>
      <c r="C2276" s="1944">
        <v>45364</v>
      </c>
      <c r="D2276" s="1876"/>
      <c r="E2276" s="2301"/>
      <c r="F2276" s="2306"/>
      <c r="G2276" s="1945"/>
      <c r="H2276" s="1946"/>
      <c r="I2276" s="1947" t="s">
        <v>344</v>
      </c>
      <c r="J2276" s="1948"/>
      <c r="K2276" s="1949">
        <v>0</v>
      </c>
      <c r="L2276" s="1950"/>
      <c r="M2276" s="1948"/>
      <c r="N2276" s="1816" t="s">
        <v>344</v>
      </c>
      <c r="O2276" s="2402"/>
      <c r="P2276" s="1951" t="s">
        <v>344</v>
      </c>
      <c r="Q2276" s="1952" t="s">
        <v>14</v>
      </c>
      <c r="R2276" s="2418" t="s">
        <v>344</v>
      </c>
      <c r="S2276" s="2287" t="str">
        <f>IFERROR(L2276/J2276,"")</f>
        <v/>
      </c>
      <c r="T2276" s="2299">
        <f>T2275+(K2276-T2275)/7</f>
        <v>31.165759155859821</v>
      </c>
      <c r="U2276" s="1876">
        <f>U2275+(K2276-U2275)/42</f>
        <v>24.781991602890933</v>
      </c>
      <c r="V2276" s="1876">
        <f t="shared" si="275"/>
        <v>-10.973621926029487</v>
      </c>
      <c r="W2276" s="1954">
        <f t="shared" si="276"/>
        <v>1.2575970347848957</v>
      </c>
    </row>
    <row r="2277" spans="1:23" ht="15" x14ac:dyDescent="0.2">
      <c r="A2277" s="2046" t="s">
        <v>20</v>
      </c>
      <c r="B2277" s="2085">
        <f>AVERAGE(W2274:W2280)</f>
        <v>1.1588760746295887</v>
      </c>
      <c r="C2277" s="1944">
        <v>45365</v>
      </c>
      <c r="D2277" s="1876"/>
      <c r="E2277" s="2301"/>
      <c r="F2277" s="2306"/>
      <c r="G2277" s="1945"/>
      <c r="H2277" s="1946"/>
      <c r="I2277" s="1947" t="s">
        <v>344</v>
      </c>
      <c r="J2277" s="1948"/>
      <c r="K2277" s="1949">
        <v>0</v>
      </c>
      <c r="L2277" s="1950"/>
      <c r="M2277" s="1948"/>
      <c r="N2277" s="1816" t="s">
        <v>344</v>
      </c>
      <c r="O2277" s="2402"/>
      <c r="P2277" s="1951" t="s">
        <v>344</v>
      </c>
      <c r="Q2277" s="1952" t="s">
        <v>14</v>
      </c>
      <c r="R2277" s="2418" t="s">
        <v>344</v>
      </c>
      <c r="S2277" s="2287" t="str">
        <f>IFERROR(L2277/J2277,"")</f>
        <v/>
      </c>
      <c r="T2277" s="2299">
        <f>T2276+(K2277-T2276)/7</f>
        <v>26.713507847879846</v>
      </c>
      <c r="U2277" s="1876">
        <f>U2276+(K2277-U2276)/42</f>
        <v>24.191944183774481</v>
      </c>
      <c r="V2277" s="1876">
        <f t="shared" si="275"/>
        <v>-6.3837675529688873</v>
      </c>
      <c r="W2277" s="1954">
        <f t="shared" si="276"/>
        <v>1.1042315427379572</v>
      </c>
    </row>
    <row r="2278" spans="1:23" ht="15" x14ac:dyDescent="0.2">
      <c r="A2278" s="2046" t="s">
        <v>329</v>
      </c>
      <c r="B2278" s="2086">
        <f>IFERROR(AVERAGE(N2274:N2280),"")</f>
        <v>1.0712462919469949</v>
      </c>
      <c r="C2278" s="1944">
        <v>45366</v>
      </c>
      <c r="D2278" s="1876"/>
      <c r="E2278" s="2301"/>
      <c r="F2278" s="2306"/>
      <c r="G2278" s="1945"/>
      <c r="H2278" s="1946"/>
      <c r="I2278" s="1947" t="s">
        <v>344</v>
      </c>
      <c r="J2278" s="1948"/>
      <c r="K2278" s="1949">
        <v>0</v>
      </c>
      <c r="L2278" s="1950"/>
      <c r="M2278" s="1948"/>
      <c r="N2278" s="1816" t="s">
        <v>344</v>
      </c>
      <c r="O2278" s="2402"/>
      <c r="P2278" s="1951" t="s">
        <v>344</v>
      </c>
      <c r="Q2278" s="1952" t="s">
        <v>14</v>
      </c>
      <c r="R2278" s="2418" t="s">
        <v>344</v>
      </c>
      <c r="S2278" s="2287" t="str">
        <f>IFERROR(L2278/J2278,"")</f>
        <v/>
      </c>
      <c r="T2278" s="2299">
        <f>T2277+(K2278-T2277)/7</f>
        <v>22.89729244103987</v>
      </c>
      <c r="U2278" s="1876">
        <f>U2277+(K2278-U2277)/42</f>
        <v>23.615945512732232</v>
      </c>
      <c r="V2278" s="1876">
        <f t="shared" si="275"/>
        <v>-2.5215636641053649</v>
      </c>
      <c r="W2278" s="1954">
        <f t="shared" si="276"/>
        <v>0.96956915947723077</v>
      </c>
    </row>
    <row r="2279" spans="1:23" ht="15" x14ac:dyDescent="0.2">
      <c r="A2279" s="2046" t="s">
        <v>330</v>
      </c>
      <c r="B2279" s="2085">
        <f>IFERROR(AVERAGE(S2274:S2280),"")</f>
        <v>1.5521466905187835</v>
      </c>
      <c r="C2279" s="1944">
        <v>45367</v>
      </c>
      <c r="D2279" s="1876"/>
      <c r="E2279" s="2301"/>
      <c r="F2279" s="2306"/>
      <c r="G2279" s="1945"/>
      <c r="H2279" s="1946"/>
      <c r="I2279" s="1947" t="s">
        <v>344</v>
      </c>
      <c r="J2279" s="1948"/>
      <c r="K2279" s="1949">
        <v>0</v>
      </c>
      <c r="L2279" s="1950"/>
      <c r="M2279" s="1948"/>
      <c r="N2279" s="1816" t="s">
        <v>344</v>
      </c>
      <c r="O2279" s="2402"/>
      <c r="P2279" s="1951" t="s">
        <v>344</v>
      </c>
      <c r="Q2279" s="1952" t="s">
        <v>14</v>
      </c>
      <c r="R2279" s="2418" t="s">
        <v>344</v>
      </c>
      <c r="S2279" s="2287" t="str">
        <f>IFERROR(L2279/J2279,"")</f>
        <v/>
      </c>
      <c r="T2279" s="2299">
        <f>T2278+(K2279-T2278)/7</f>
        <v>19.626250663748461</v>
      </c>
      <c r="U2279" s="1876">
        <f>U2278+(K2279-U2278)/42</f>
        <v>23.053661095762418</v>
      </c>
      <c r="V2279" s="1876">
        <f t="shared" si="275"/>
        <v>0.71865307169236203</v>
      </c>
      <c r="W2279" s="1954">
        <f t="shared" si="276"/>
        <v>0.85132901807756844</v>
      </c>
    </row>
    <row r="2280" spans="1:23" ht="16" thickBot="1" x14ac:dyDescent="0.25">
      <c r="A2280" s="2050" t="s">
        <v>11</v>
      </c>
      <c r="B2280" s="2051">
        <f>IFERROR(SUM(M2274:M2280),"")</f>
        <v>69</v>
      </c>
      <c r="C2280" s="2034">
        <v>45368</v>
      </c>
      <c r="D2280" s="1640">
        <v>39</v>
      </c>
      <c r="E2280" s="2302" t="s">
        <v>281</v>
      </c>
      <c r="F2280" s="2307" t="s">
        <v>348</v>
      </c>
      <c r="G2280" s="2035">
        <v>4.7615740740740743E-2</v>
      </c>
      <c r="H2280" s="2036">
        <v>11.48</v>
      </c>
      <c r="I2280" s="2037">
        <v>4.1477126080784622E-3</v>
      </c>
      <c r="J2280" s="969">
        <v>130</v>
      </c>
      <c r="K2280" s="2038">
        <v>67</v>
      </c>
      <c r="L2280" s="973">
        <v>201</v>
      </c>
      <c r="M2280" s="969">
        <v>42</v>
      </c>
      <c r="N2280" s="2039">
        <v>1.0750871080139373</v>
      </c>
      <c r="O2280" s="2407" t="s">
        <v>343</v>
      </c>
      <c r="P2280" s="2040">
        <v>208.60000000000002</v>
      </c>
      <c r="Q2280" s="2041" t="s">
        <v>14</v>
      </c>
      <c r="R2280" s="2416">
        <v>228.36</v>
      </c>
      <c r="S2280" s="1827">
        <f>IFERROR(L2280/J2280,"")</f>
        <v>1.5461538461538462</v>
      </c>
      <c r="T2280" s="2414">
        <f>T2279+(K2280-T2279)/7</f>
        <v>26.393929140355823</v>
      </c>
      <c r="U2280" s="1640">
        <f>U2279+(K2280-U2279)/42</f>
        <v>24.100002498244265</v>
      </c>
      <c r="V2280" s="1640">
        <f t="shared" si="275"/>
        <v>3.4274104320139571</v>
      </c>
      <c r="W2280" s="1934">
        <f t="shared" si="276"/>
        <v>1.095183668229025</v>
      </c>
    </row>
    <row r="2281" spans="1:23" ht="16" thickBot="1" x14ac:dyDescent="0.25">
      <c r="A2281" s="2472">
        <f>WEEKNUM(C2281,1)</f>
        <v>12</v>
      </c>
      <c r="B2281" s="2473"/>
      <c r="C2281" s="1935">
        <v>45369</v>
      </c>
      <c r="D2281" s="1778"/>
      <c r="E2281" s="2468"/>
      <c r="F2281" s="2276"/>
      <c r="G2281" s="2427"/>
      <c r="H2281" s="2278" t="s">
        <v>344</v>
      </c>
      <c r="I2281" s="2429" t="s">
        <v>344</v>
      </c>
      <c r="J2281" s="2430"/>
      <c r="K2281" s="2201">
        <v>0</v>
      </c>
      <c r="L2281" s="2431"/>
      <c r="M2281" s="2430"/>
      <c r="N2281" s="1786" t="s">
        <v>344</v>
      </c>
      <c r="O2281" s="2469"/>
      <c r="P2281" s="1787" t="s">
        <v>344</v>
      </c>
      <c r="Q2281" s="2470" t="s">
        <v>14</v>
      </c>
      <c r="R2281" s="2471" t="s">
        <v>344</v>
      </c>
      <c r="S2281" s="1789" t="str">
        <f>IFERROR(L2281/J2281,"")</f>
        <v/>
      </c>
      <c r="T2281" s="2298">
        <f>T2280+(K2281-T2280)/7</f>
        <v>22.623367834590706</v>
      </c>
      <c r="U2281" s="1744">
        <f>U2280+(K2281-U2280)/42</f>
        <v>23.526192914952734</v>
      </c>
      <c r="V2281" s="1744">
        <f t="shared" si="275"/>
        <v>-2.2939266421115576</v>
      </c>
      <c r="W2281" s="1927">
        <f t="shared" si="276"/>
        <v>0.96162468429865622</v>
      </c>
    </row>
    <row r="2282" spans="1:23" ht="15" x14ac:dyDescent="0.2">
      <c r="A2282" s="2043" t="s">
        <v>19</v>
      </c>
      <c r="B2282" s="2083">
        <f>SUM(H2281:H2287)</f>
        <v>38.419999999999995</v>
      </c>
      <c r="C2282" s="1944">
        <v>45370</v>
      </c>
      <c r="D2282" s="2274">
        <v>40</v>
      </c>
      <c r="E2282" s="2275" t="s">
        <v>281</v>
      </c>
      <c r="F2282" s="2276" t="s">
        <v>348</v>
      </c>
      <c r="G2282" s="2277">
        <v>2.8946759259259259E-2</v>
      </c>
      <c r="H2282" s="2278">
        <v>6.81</v>
      </c>
      <c r="I2282" s="2279">
        <v>4.2506254418882908E-3</v>
      </c>
      <c r="J2282" s="2280">
        <v>132</v>
      </c>
      <c r="K2282" s="2281">
        <v>45</v>
      </c>
      <c r="L2282" s="2282">
        <v>196</v>
      </c>
      <c r="M2282" s="2280">
        <v>22</v>
      </c>
      <c r="N2282" s="2283">
        <v>1.0743550967628817</v>
      </c>
      <c r="O2282" s="2464" t="s">
        <v>337</v>
      </c>
      <c r="P2282" s="2284">
        <v>207.4</v>
      </c>
      <c r="Q2282" s="2418" t="s">
        <v>14</v>
      </c>
      <c r="R2282" s="2286">
        <v>227.04</v>
      </c>
      <c r="S2282" s="2287">
        <f>IFERROR(L2282/J2282,"")</f>
        <v>1.4848484848484849</v>
      </c>
      <c r="T2282" s="2299">
        <f>T2281+(K2282-T2281)/7</f>
        <v>25.820029572506318</v>
      </c>
      <c r="U2282" s="1876">
        <f>U2281+(K2282-U2281)/42</f>
        <v>24.037474036025287</v>
      </c>
      <c r="V2282" s="1876">
        <f t="shared" si="275"/>
        <v>0.90282508036202813</v>
      </c>
      <c r="W2282" s="1954">
        <f t="shared" si="276"/>
        <v>1.0741573567093401</v>
      </c>
    </row>
    <row r="2283" spans="1:23" ht="15" x14ac:dyDescent="0.2">
      <c r="A2283" s="2046" t="s">
        <v>9</v>
      </c>
      <c r="B2283" s="2084">
        <f>SUM(K2281:K2287)</f>
        <v>237</v>
      </c>
      <c r="C2283" s="1944">
        <v>45371</v>
      </c>
      <c r="D2283" s="2274">
        <v>41</v>
      </c>
      <c r="E2283" s="2275" t="s">
        <v>33</v>
      </c>
      <c r="F2283" s="2276" t="s">
        <v>335</v>
      </c>
      <c r="G2283" s="2277">
        <v>3.4247685185185187E-2</v>
      </c>
      <c r="H2283" s="2278">
        <v>8.2899999999999991</v>
      </c>
      <c r="I2283" s="2279">
        <v>4.1312044855470673E-3</v>
      </c>
      <c r="J2283" s="2280">
        <v>133</v>
      </c>
      <c r="K2283" s="2281">
        <v>51</v>
      </c>
      <c r="L2283" s="2282">
        <v>199</v>
      </c>
      <c r="M2283" s="2280">
        <v>23</v>
      </c>
      <c r="N2283" s="2283">
        <v>1.0601533946671948</v>
      </c>
      <c r="O2283" s="2464" t="s">
        <v>342</v>
      </c>
      <c r="P2283" s="2284">
        <v>276.31800000000004</v>
      </c>
      <c r="Q2283" s="2418" t="s">
        <v>14</v>
      </c>
      <c r="R2283" s="2286">
        <v>302.63400000000001</v>
      </c>
      <c r="S2283" s="2287">
        <f>IFERROR(L2283/J2283,"")</f>
        <v>1.4962406015037595</v>
      </c>
      <c r="T2283" s="2299">
        <f>T2282+(K2283-T2282)/7</f>
        <v>29.417168205005414</v>
      </c>
      <c r="U2283" s="1876">
        <f>U2282+(K2283-U2282)/42</f>
        <v>24.679438939929447</v>
      </c>
      <c r="V2283" s="1876">
        <f t="shared" si="275"/>
        <v>-1.7825555364810306</v>
      </c>
      <c r="W2283" s="1954">
        <f t="shared" si="276"/>
        <v>1.1919707038967844</v>
      </c>
    </row>
    <row r="2284" spans="1:23" ht="15" x14ac:dyDescent="0.2">
      <c r="A2284" s="2046" t="s">
        <v>20</v>
      </c>
      <c r="B2284" s="2085">
        <f>AVERAGE(W2281:W2287)</f>
        <v>1.1745943666825018</v>
      </c>
      <c r="C2284" s="1944">
        <v>45372</v>
      </c>
      <c r="D2284" s="2274">
        <v>42</v>
      </c>
      <c r="E2284" s="2275" t="s">
        <v>33</v>
      </c>
      <c r="F2284" s="2276" t="s">
        <v>348</v>
      </c>
      <c r="G2284" s="2277">
        <v>2.5138888888888888E-2</v>
      </c>
      <c r="H2284" s="2278">
        <v>5.88</v>
      </c>
      <c r="I2284" s="2279">
        <v>4.2753212396069535E-3</v>
      </c>
      <c r="J2284" s="2280">
        <v>122</v>
      </c>
      <c r="K2284" s="2281">
        <v>32</v>
      </c>
      <c r="L2284" s="2282">
        <v>192</v>
      </c>
      <c r="M2284" s="2280">
        <v>21</v>
      </c>
      <c r="N2284" s="2283">
        <v>1.0585440146207734</v>
      </c>
      <c r="O2284" s="2464" t="s">
        <v>333</v>
      </c>
      <c r="P2284" s="2284">
        <v>207.4</v>
      </c>
      <c r="Q2284" s="2418" t="s">
        <v>14</v>
      </c>
      <c r="R2284" s="2286">
        <v>227.04</v>
      </c>
      <c r="S2284" s="2287">
        <f>IFERROR(L2284/J2284,"")</f>
        <v>1.5737704918032787</v>
      </c>
      <c r="T2284" s="2299">
        <f>T2283+(K2284-T2283)/7</f>
        <v>29.786144175718928</v>
      </c>
      <c r="U2284" s="1876">
        <f>U2283+(K2284-U2283)/42</f>
        <v>24.85373801278827</v>
      </c>
      <c r="V2284" s="1876">
        <f t="shared" si="275"/>
        <v>-4.7377292650759664</v>
      </c>
      <c r="W2284" s="1954">
        <f t="shared" si="276"/>
        <v>1.1984573169795518</v>
      </c>
    </row>
    <row r="2285" spans="1:23" ht="15" x14ac:dyDescent="0.2">
      <c r="A2285" s="2046" t="s">
        <v>329</v>
      </c>
      <c r="B2285" s="2086">
        <f>IFERROR(AVERAGE(N2281:N2287),"")</f>
        <v>1.0613019096085519</v>
      </c>
      <c r="C2285" s="1944">
        <v>45373</v>
      </c>
      <c r="D2285" s="2274">
        <v>43</v>
      </c>
      <c r="E2285" s="2275" t="s">
        <v>33</v>
      </c>
      <c r="F2285" s="2276" t="s">
        <v>335</v>
      </c>
      <c r="G2285" s="2277">
        <v>3.7662037037037036E-2</v>
      </c>
      <c r="H2285" s="2278">
        <v>9.89</v>
      </c>
      <c r="I2285" s="2279">
        <v>3.8080927236640075E-3</v>
      </c>
      <c r="J2285" s="2280">
        <v>142</v>
      </c>
      <c r="K2285" s="2281">
        <v>68</v>
      </c>
      <c r="L2285" s="2282">
        <v>213</v>
      </c>
      <c r="M2285" s="2280">
        <v>26</v>
      </c>
      <c r="N2285" s="2283">
        <v>1.0459864479422905</v>
      </c>
      <c r="O2285" s="2464" t="s">
        <v>342</v>
      </c>
      <c r="P2285" s="2284">
        <v>276.31800000000004</v>
      </c>
      <c r="Q2285" s="2418" t="s">
        <v>14</v>
      </c>
      <c r="R2285" s="2286">
        <v>302.63400000000001</v>
      </c>
      <c r="S2285" s="2287">
        <f>IFERROR(L2285/J2285,"")</f>
        <v>1.5</v>
      </c>
      <c r="T2285" s="2299">
        <f>T2284+(K2285-T2284)/7</f>
        <v>35.24526643633051</v>
      </c>
      <c r="U2285" s="1876">
        <f>U2284+(K2285-U2284)/42</f>
        <v>25.881029964864741</v>
      </c>
      <c r="V2285" s="1876">
        <f t="shared" si="275"/>
        <v>-4.9324061629306577</v>
      </c>
      <c r="W2285" s="1954">
        <f t="shared" si="276"/>
        <v>1.3618185398408935</v>
      </c>
    </row>
    <row r="2286" spans="1:23" ht="15" x14ac:dyDescent="0.2">
      <c r="A2286" s="2046" t="s">
        <v>330</v>
      </c>
      <c r="B2286" s="2085">
        <f>IFERROR(AVERAGE(S2281:S2287),"")</f>
        <v>1.5250215024079641</v>
      </c>
      <c r="C2286" s="1944">
        <v>45374</v>
      </c>
      <c r="D2286" s="2274"/>
      <c r="E2286" s="2275"/>
      <c r="F2286" s="2276"/>
      <c r="G2286" s="2277"/>
      <c r="H2286" s="2278" t="s">
        <v>344</v>
      </c>
      <c r="I2286" s="2279" t="s">
        <v>344</v>
      </c>
      <c r="J2286" s="2280"/>
      <c r="K2286" s="2281">
        <v>0</v>
      </c>
      <c r="L2286" s="2282"/>
      <c r="M2286" s="2280"/>
      <c r="N2286" s="2283" t="s">
        <v>344</v>
      </c>
      <c r="O2286" s="2464"/>
      <c r="P2286" s="2284" t="s">
        <v>344</v>
      </c>
      <c r="Q2286" s="2418" t="s">
        <v>14</v>
      </c>
      <c r="R2286" s="2286" t="s">
        <v>344</v>
      </c>
      <c r="S2286" s="2287" t="str">
        <f>IFERROR(L2286/J2286,"")</f>
        <v/>
      </c>
      <c r="T2286" s="2299">
        <f>T2285+(K2286-T2285)/7</f>
        <v>30.21022837399758</v>
      </c>
      <c r="U2286" s="1876">
        <f>U2285+(K2286-U2285)/42</f>
        <v>25.264814965701294</v>
      </c>
      <c r="V2286" s="1876">
        <f t="shared" si="275"/>
        <v>-9.3642364714657695</v>
      </c>
      <c r="W2286" s="1954">
        <f t="shared" si="276"/>
        <v>1.1957431081529797</v>
      </c>
    </row>
    <row r="2287" spans="1:23" ht="16" thickBot="1" x14ac:dyDescent="0.25">
      <c r="A2287" s="2050" t="s">
        <v>11</v>
      </c>
      <c r="B2287" s="2051">
        <f>IFERROR(SUM(M2281:M2287),"")</f>
        <v>116</v>
      </c>
      <c r="C2287" s="2034">
        <v>45375</v>
      </c>
      <c r="D2287" s="2455">
        <v>44</v>
      </c>
      <c r="E2287" s="2456" t="s">
        <v>281</v>
      </c>
      <c r="F2287" s="2465" t="s">
        <v>348</v>
      </c>
      <c r="G2287" s="2458">
        <v>3.2893518518518523E-2</v>
      </c>
      <c r="H2287" s="2459">
        <v>7.55</v>
      </c>
      <c r="I2287" s="2460">
        <v>4.3567574196713274E-3</v>
      </c>
      <c r="J2287" s="2461">
        <v>121</v>
      </c>
      <c r="K2287" s="2466">
        <v>41</v>
      </c>
      <c r="L2287" s="973">
        <v>190</v>
      </c>
      <c r="M2287" s="2461">
        <v>24</v>
      </c>
      <c r="N2287" s="2462">
        <v>1.0674705940496196</v>
      </c>
      <c r="O2287" s="2467" t="s">
        <v>343</v>
      </c>
      <c r="P2287" s="2040">
        <v>207.4</v>
      </c>
      <c r="Q2287" s="2416" t="s">
        <v>14</v>
      </c>
      <c r="R2287" s="2042">
        <v>227.04</v>
      </c>
      <c r="S2287" s="1827">
        <f>IFERROR(L2287/J2287,"")</f>
        <v>1.5702479338842976</v>
      </c>
      <c r="T2287" s="2414">
        <f>T2286+(K2287-T2286)/7</f>
        <v>31.751624320569356</v>
      </c>
      <c r="U2287" s="1640">
        <f>U2286+(K2287-U2286)/42</f>
        <v>25.639462228422691</v>
      </c>
      <c r="V2287" s="1640">
        <f t="shared" si="275"/>
        <v>-4.945413408296286</v>
      </c>
      <c r="W2287" s="1934">
        <f t="shared" si="276"/>
        <v>1.2383888568993078</v>
      </c>
    </row>
    <row r="2288" spans="1:23" ht="16" thickBot="1" x14ac:dyDescent="0.25">
      <c r="A2288" s="2472">
        <f>WEEKNUM(C2288,1)</f>
        <v>13</v>
      </c>
      <c r="B2288" s="2473"/>
      <c r="C2288" s="1935">
        <v>45376</v>
      </c>
      <c r="D2288" s="1744">
        <v>45</v>
      </c>
      <c r="E2288" s="2300" t="s">
        <v>33</v>
      </c>
      <c r="F2288" s="2308" t="s">
        <v>335</v>
      </c>
      <c r="G2288" s="1937">
        <v>4.0937500000000002E-2</v>
      </c>
      <c r="H2288" s="1946">
        <v>10.47</v>
      </c>
      <c r="I2288" s="1939">
        <v>3.9099808978032471E-3</v>
      </c>
      <c r="J2288" s="1940">
        <v>133</v>
      </c>
      <c r="K2288" s="1941">
        <v>68</v>
      </c>
      <c r="L2288" s="1942">
        <v>208</v>
      </c>
      <c r="M2288" s="1940">
        <v>30</v>
      </c>
      <c r="N2288" s="1753">
        <v>1.0487619210537569</v>
      </c>
      <c r="O2288" s="2401" t="s">
        <v>342</v>
      </c>
      <c r="P2288" s="1754" t="s">
        <v>344</v>
      </c>
      <c r="Q2288" s="1755" t="s">
        <v>14</v>
      </c>
      <c r="R2288" s="2417" t="s">
        <v>344</v>
      </c>
      <c r="S2288" s="1789">
        <f>IFERROR(L2288/J2288,"")</f>
        <v>1.5639097744360901</v>
      </c>
      <c r="T2288" s="2298">
        <f>T2287+(K2288-T2287)/7</f>
        <v>36.929963703345159</v>
      </c>
      <c r="U2288" s="1744">
        <f>U2287+(K2288-U2287)/42</f>
        <v>26.648046461079293</v>
      </c>
      <c r="V2288" s="1744">
        <f t="shared" si="275"/>
        <v>-6.1121620921466651</v>
      </c>
      <c r="W2288" s="1927">
        <f t="shared" si="276"/>
        <v>1.3858413132566052</v>
      </c>
    </row>
    <row r="2289" spans="1:23" ht="15" x14ac:dyDescent="0.2">
      <c r="A2289" s="2043" t="s">
        <v>19</v>
      </c>
      <c r="B2289" s="2083">
        <f>SUM(H2288:H2294)</f>
        <v>44.44</v>
      </c>
      <c r="C2289" s="1944">
        <v>45377</v>
      </c>
      <c r="D2289" s="1876">
        <v>46</v>
      </c>
      <c r="E2289" s="2301" t="s">
        <v>33</v>
      </c>
      <c r="F2289" s="2306" t="s">
        <v>348</v>
      </c>
      <c r="G2289" s="1945">
        <v>2.3078703703703702E-2</v>
      </c>
      <c r="H2289" s="1946">
        <v>5.47</v>
      </c>
      <c r="I2289" s="1947">
        <v>4.2191414449184103E-3</v>
      </c>
      <c r="J2289" s="1948">
        <v>116</v>
      </c>
      <c r="K2289" s="1949">
        <v>29</v>
      </c>
      <c r="L2289" s="1950">
        <v>193</v>
      </c>
      <c r="M2289" s="1948">
        <v>18</v>
      </c>
      <c r="N2289" s="1816">
        <v>1.0500750361537834</v>
      </c>
      <c r="O2289" s="2402" t="s">
        <v>333</v>
      </c>
      <c r="P2289" s="1951">
        <v>207.4</v>
      </c>
      <c r="Q2289" s="1952" t="s">
        <v>14</v>
      </c>
      <c r="R2289" s="2418">
        <v>227.04</v>
      </c>
      <c r="S2289" s="2287">
        <f>IFERROR(L2289/J2289,"")</f>
        <v>1.6637931034482758</v>
      </c>
      <c r="T2289" s="2299">
        <f>T2288+(K2289-T2288)/7</f>
        <v>35.797111745724422</v>
      </c>
      <c r="U2289" s="1876">
        <f>U2288+(K2289-U2288)/42</f>
        <v>26.704045354863119</v>
      </c>
      <c r="V2289" s="1876">
        <f t="shared" si="275"/>
        <v>-10.281917242265866</v>
      </c>
      <c r="W2289" s="1954">
        <f t="shared" si="276"/>
        <v>1.3405126927409652</v>
      </c>
    </row>
    <row r="2290" spans="1:23" ht="15" x14ac:dyDescent="0.2">
      <c r="A2290" s="2046" t="s">
        <v>9</v>
      </c>
      <c r="B2290" s="2084">
        <f>SUM(K2288:K2294)</f>
        <v>272</v>
      </c>
      <c r="C2290" s="1944">
        <v>45378</v>
      </c>
      <c r="D2290" s="1876"/>
      <c r="E2290" s="2301"/>
      <c r="F2290" s="2306"/>
      <c r="G2290" s="1945"/>
      <c r="H2290" s="1946"/>
      <c r="I2290" s="1947" t="s">
        <v>344</v>
      </c>
      <c r="J2290" s="1948"/>
      <c r="K2290" s="1949">
        <v>0</v>
      </c>
      <c r="L2290" s="1950"/>
      <c r="M2290" s="1948"/>
      <c r="N2290" s="1816" t="s">
        <v>344</v>
      </c>
      <c r="O2290" s="2402"/>
      <c r="P2290" s="1951" t="s">
        <v>344</v>
      </c>
      <c r="Q2290" s="1952" t="s">
        <v>14</v>
      </c>
      <c r="R2290" s="2418" t="s">
        <v>344</v>
      </c>
      <c r="S2290" s="2287" t="str">
        <f>IFERROR(L2290/J2290,"")</f>
        <v/>
      </c>
      <c r="T2290" s="2299">
        <f>T2289+(K2290-T2289)/7</f>
        <v>30.683238639192361</v>
      </c>
      <c r="U2290" s="1876">
        <f>U2289+(K2290-U2289)/42</f>
        <v>26.0682347511759</v>
      </c>
      <c r="V2290" s="1876">
        <f t="shared" si="275"/>
        <v>-9.0930663908613028</v>
      </c>
      <c r="W2290" s="1954">
        <f t="shared" si="276"/>
        <v>1.177035535089628</v>
      </c>
    </row>
    <row r="2291" spans="1:23" ht="15" x14ac:dyDescent="0.2">
      <c r="A2291" s="2046" t="s">
        <v>20</v>
      </c>
      <c r="B2291" s="2085">
        <f>AVERAGE(W2288:W2294)</f>
        <v>1.3135693370120165</v>
      </c>
      <c r="C2291" s="1944">
        <v>45379</v>
      </c>
      <c r="D2291" s="1876">
        <v>47</v>
      </c>
      <c r="E2291" s="2301" t="s">
        <v>33</v>
      </c>
      <c r="F2291" s="2306" t="s">
        <v>335</v>
      </c>
      <c r="G2291" s="1945">
        <v>4.0300925925925928E-2</v>
      </c>
      <c r="H2291" s="1946">
        <v>10.85</v>
      </c>
      <c r="I2291" s="1947">
        <v>3.7143710530807309E-3</v>
      </c>
      <c r="J2291" s="1948">
        <v>142</v>
      </c>
      <c r="K2291" s="1949">
        <v>73</v>
      </c>
      <c r="L2291" s="1950">
        <v>222</v>
      </c>
      <c r="M2291" s="1948">
        <v>36</v>
      </c>
      <c r="N2291" s="1816">
        <v>1.0633523626109085</v>
      </c>
      <c r="O2291" s="2402" t="s">
        <v>342</v>
      </c>
      <c r="P2291" s="1951" t="s">
        <v>344</v>
      </c>
      <c r="Q2291" s="1952" t="s">
        <v>14</v>
      </c>
      <c r="R2291" s="2418" t="s">
        <v>344</v>
      </c>
      <c r="S2291" s="2287">
        <f>IFERROR(L2291/J2291,"")</f>
        <v>1.5633802816901408</v>
      </c>
      <c r="T2291" s="2299">
        <f>T2290+(K2291-T2290)/7</f>
        <v>36.728490262164883</v>
      </c>
      <c r="U2291" s="1876">
        <f>U2290+(K2291-U2290)/42</f>
        <v>27.185657733290761</v>
      </c>
      <c r="V2291" s="1876">
        <f t="shared" si="275"/>
        <v>-4.6150038880164601</v>
      </c>
      <c r="W2291" s="1954">
        <f t="shared" si="276"/>
        <v>1.351024522654394</v>
      </c>
    </row>
    <row r="2292" spans="1:23" ht="15" x14ac:dyDescent="0.2">
      <c r="A2292" s="2046" t="s">
        <v>329</v>
      </c>
      <c r="B2292" s="2086">
        <f>IFERROR(AVERAGE(N2288:N2294),"")</f>
        <v>1.0602551647184699</v>
      </c>
      <c r="C2292" s="2064">
        <v>45380</v>
      </c>
      <c r="D2292" s="1876"/>
      <c r="E2292" s="2301"/>
      <c r="F2292" s="2306"/>
      <c r="G2292" s="1945"/>
      <c r="H2292" s="1946" t="s">
        <v>344</v>
      </c>
      <c r="I2292" s="1947" t="s">
        <v>344</v>
      </c>
      <c r="J2292" s="1948"/>
      <c r="K2292" s="1949">
        <v>0</v>
      </c>
      <c r="L2292" s="1950"/>
      <c r="M2292" s="1948"/>
      <c r="N2292" s="1816" t="s">
        <v>344</v>
      </c>
      <c r="O2292" s="2402"/>
      <c r="P2292" s="1951" t="s">
        <v>344</v>
      </c>
      <c r="Q2292" s="1952" t="s">
        <v>14</v>
      </c>
      <c r="R2292" s="2418" t="s">
        <v>344</v>
      </c>
      <c r="S2292" s="2287" t="str">
        <f>IFERROR(L2292/J2292,"")</f>
        <v/>
      </c>
      <c r="T2292" s="2299">
        <f>T2291+(K2292-T2291)/7</f>
        <v>31.481563081855612</v>
      </c>
      <c r="U2292" s="1876">
        <f>U2291+(K2292-U2291)/42</f>
        <v>26.538380168212409</v>
      </c>
      <c r="V2292" s="1876">
        <f t="shared" si="275"/>
        <v>-9.542832528874122</v>
      </c>
      <c r="W2292" s="1954">
        <f t="shared" si="276"/>
        <v>1.1862654345258092</v>
      </c>
    </row>
    <row r="2293" spans="1:23" ht="15" x14ac:dyDescent="0.2">
      <c r="A2293" s="2046" t="s">
        <v>330</v>
      </c>
      <c r="B2293" s="2085">
        <f>IFERROR(AVERAGE(S2288:S2294),"")</f>
        <v>1.5520873366562167</v>
      </c>
      <c r="C2293" s="2064">
        <v>45381</v>
      </c>
      <c r="D2293" s="1876">
        <v>48</v>
      </c>
      <c r="E2293" s="2301" t="s">
        <v>281</v>
      </c>
      <c r="F2293" s="2306" t="s">
        <v>348</v>
      </c>
      <c r="G2293" s="1945">
        <v>7.4953703703703703E-2</v>
      </c>
      <c r="H2293" s="1946">
        <v>17.649999999999999</v>
      </c>
      <c r="I2293" s="1947">
        <v>4.2466687650823632E-3</v>
      </c>
      <c r="J2293" s="1948">
        <v>139</v>
      </c>
      <c r="K2293" s="1949">
        <v>102</v>
      </c>
      <c r="L2293" s="1950">
        <v>197</v>
      </c>
      <c r="M2293" s="1948">
        <v>73</v>
      </c>
      <c r="N2293" s="1816">
        <v>1.0788313390554309</v>
      </c>
      <c r="O2293" s="2402" t="s">
        <v>343</v>
      </c>
      <c r="P2293" s="1951">
        <v>207.4</v>
      </c>
      <c r="Q2293" s="1952" t="s">
        <v>14</v>
      </c>
      <c r="R2293" s="2418">
        <v>227.04</v>
      </c>
      <c r="S2293" s="2287">
        <f>IFERROR(L2293/J2293,"")</f>
        <v>1.4172661870503598</v>
      </c>
      <c r="T2293" s="2299">
        <f>T2292+(K2293-T2292)/7</f>
        <v>41.555625498733377</v>
      </c>
      <c r="U2293" s="1876">
        <f>U2292+(K2293-U2292)/42</f>
        <v>28.335085402302589</v>
      </c>
      <c r="V2293" s="1876">
        <f t="shared" si="275"/>
        <v>-4.9431829136432022</v>
      </c>
      <c r="W2293" s="1954">
        <f t="shared" si="276"/>
        <v>1.4665784453699389</v>
      </c>
    </row>
    <row r="2294" spans="1:23" ht="16" thickBot="1" x14ac:dyDescent="0.25">
      <c r="A2294" s="2050" t="s">
        <v>11</v>
      </c>
      <c r="B2294" s="2051">
        <f>IFERROR(SUM(M2288:M2294),"")</f>
        <v>157</v>
      </c>
      <c r="C2294" s="2065">
        <v>45382</v>
      </c>
      <c r="D2294" s="1640"/>
      <c r="E2294" s="2302"/>
      <c r="F2294" s="2307"/>
      <c r="G2294" s="2035"/>
      <c r="H2294" s="2036" t="s">
        <v>344</v>
      </c>
      <c r="I2294" s="2037" t="s">
        <v>344</v>
      </c>
      <c r="J2294" s="969"/>
      <c r="K2294" s="2038">
        <v>0</v>
      </c>
      <c r="L2294" s="973"/>
      <c r="M2294" s="969"/>
      <c r="N2294" s="2039" t="s">
        <v>344</v>
      </c>
      <c r="O2294" s="2407"/>
      <c r="P2294" s="2040" t="s">
        <v>344</v>
      </c>
      <c r="Q2294" s="2041" t="s">
        <v>14</v>
      </c>
      <c r="R2294" s="2416" t="s">
        <v>344</v>
      </c>
      <c r="S2294" s="1827" t="str">
        <f>IFERROR(L2294/J2294,"")</f>
        <v/>
      </c>
      <c r="T2294" s="2414">
        <f>T2293+(K2294-T2293)/7</f>
        <v>35.619107570342898</v>
      </c>
      <c r="U2294" s="1640">
        <f>U2293+(K2294-U2293)/42</f>
        <v>27.660440511771576</v>
      </c>
      <c r="V2294" s="1640">
        <f t="shared" si="275"/>
        <v>-13.220540096430788</v>
      </c>
      <c r="W2294" s="1934">
        <f t="shared" si="276"/>
        <v>1.2877274154467755</v>
      </c>
    </row>
    <row r="2295" spans="1:23" ht="16" thickBot="1" x14ac:dyDescent="0.25">
      <c r="A2295" s="2472">
        <f>WEEKNUM(C2295,1)</f>
        <v>14</v>
      </c>
      <c r="B2295" s="2473"/>
      <c r="C2295" s="2067">
        <v>45383</v>
      </c>
      <c r="D2295" s="1744"/>
      <c r="E2295" s="2300"/>
      <c r="F2295" s="2306"/>
      <c r="G2295" s="1937"/>
      <c r="H2295" s="1938"/>
      <c r="I2295" s="1939"/>
      <c r="J2295" s="1940"/>
      <c r="K2295" s="1941">
        <v>0</v>
      </c>
      <c r="L2295" s="1942"/>
      <c r="M2295" s="1940"/>
      <c r="N2295" s="1753"/>
      <c r="O2295" s="2401"/>
      <c r="P2295" s="1754"/>
      <c r="Q2295" s="1755" t="s">
        <v>14</v>
      </c>
      <c r="R2295" s="2417"/>
      <c r="S2295" s="1789" t="str">
        <f>IFERROR(L2295/J2295,"")</f>
        <v/>
      </c>
      <c r="T2295" s="2298">
        <f>T2294+(K2295-T2294)/7</f>
        <v>30.530663631722483</v>
      </c>
      <c r="U2295" s="1744">
        <f>U2294+(K2295-U2294)/42</f>
        <v>27.001858594824633</v>
      </c>
      <c r="V2295" s="1744">
        <f t="shared" si="275"/>
        <v>-7.9586670585713222</v>
      </c>
      <c r="W2295" s="1927">
        <f t="shared" si="276"/>
        <v>1.1306874867337542</v>
      </c>
    </row>
    <row r="2296" spans="1:23" ht="15" x14ac:dyDescent="0.2">
      <c r="A2296" s="2043" t="s">
        <v>19</v>
      </c>
      <c r="B2296" s="2083">
        <f>SUM(H2295:H2301)</f>
        <v>18.3</v>
      </c>
      <c r="C2296" s="1944">
        <v>45384</v>
      </c>
      <c r="D2296" s="1876"/>
      <c r="E2296" s="2301"/>
      <c r="F2296" s="2306"/>
      <c r="G2296" s="1945"/>
      <c r="H2296" s="1946"/>
      <c r="I2296" s="1947"/>
      <c r="J2296" s="1948"/>
      <c r="K2296" s="1949">
        <v>0</v>
      </c>
      <c r="L2296" s="1950"/>
      <c r="M2296" s="1948"/>
      <c r="N2296" s="1816"/>
      <c r="O2296" s="2402"/>
      <c r="P2296" s="1951"/>
      <c r="Q2296" s="1952" t="s">
        <v>14</v>
      </c>
      <c r="R2296" s="2418"/>
      <c r="S2296" s="2287" t="str">
        <f>IFERROR(L2296/J2296,"")</f>
        <v/>
      </c>
      <c r="T2296" s="2299">
        <f>T2295+(K2296-T2295)/7</f>
        <v>26.16914025576213</v>
      </c>
      <c r="U2296" s="1876">
        <f>U2295+(K2296-U2295)/42</f>
        <v>26.35895719970976</v>
      </c>
      <c r="V2296" s="1876">
        <f t="shared" si="275"/>
        <v>-3.5288050368978503</v>
      </c>
      <c r="W2296" s="1954">
        <f t="shared" si="276"/>
        <v>0.992798768839394</v>
      </c>
    </row>
    <row r="2297" spans="1:23" ht="15" x14ac:dyDescent="0.2">
      <c r="A2297" s="2046" t="s">
        <v>9</v>
      </c>
      <c r="B2297" s="2084">
        <f>SUM(K2295:K2301)</f>
        <v>106</v>
      </c>
      <c r="C2297" s="1944">
        <v>45385</v>
      </c>
      <c r="D2297" s="1876"/>
      <c r="E2297" s="2301"/>
      <c r="F2297" s="2306"/>
      <c r="G2297" s="1945"/>
      <c r="H2297" s="1946"/>
      <c r="I2297" s="1947"/>
      <c r="J2297" s="1948"/>
      <c r="K2297" s="1949">
        <v>0</v>
      </c>
      <c r="L2297" s="1950"/>
      <c r="M2297" s="1948"/>
      <c r="N2297" s="1816"/>
      <c r="O2297" s="2402"/>
      <c r="P2297" s="1951"/>
      <c r="Q2297" s="1952" t="s">
        <v>14</v>
      </c>
      <c r="R2297" s="2418"/>
      <c r="S2297" s="2287" t="str">
        <f>IFERROR(L2297/J2297,"")</f>
        <v/>
      </c>
      <c r="T2297" s="2299">
        <f>T2296+(K2297-T2296)/7</f>
        <v>22.430691647796113</v>
      </c>
      <c r="U2297" s="1876">
        <f>U2296+(K2297-U2296)/42</f>
        <v>25.731362980669051</v>
      </c>
      <c r="V2297" s="1876">
        <f t="shared" si="275"/>
        <v>0.18981694394762982</v>
      </c>
      <c r="W2297" s="1954">
        <f t="shared" si="276"/>
        <v>0.87172574824922411</v>
      </c>
    </row>
    <row r="2298" spans="1:23" ht="15" x14ac:dyDescent="0.2">
      <c r="A2298" s="2046" t="s">
        <v>20</v>
      </c>
      <c r="B2298" s="2085">
        <f>AVERAGE(W2295:W2301)</f>
        <v>0.86790482484084774</v>
      </c>
      <c r="C2298" s="1944">
        <v>45386</v>
      </c>
      <c r="D2298" s="1876"/>
      <c r="E2298" s="2301"/>
      <c r="F2298" s="2306"/>
      <c r="G2298" s="1945"/>
      <c r="H2298" s="1946"/>
      <c r="I2298" s="1947"/>
      <c r="J2298" s="1948"/>
      <c r="K2298" s="1949">
        <v>0</v>
      </c>
      <c r="L2298" s="1950"/>
      <c r="M2298" s="1948"/>
      <c r="N2298" s="1816"/>
      <c r="O2298" s="2402"/>
      <c r="P2298" s="1951"/>
      <c r="Q2298" s="1952" t="s">
        <v>14</v>
      </c>
      <c r="R2298" s="2418"/>
      <c r="S2298" s="2287" t="str">
        <f>IFERROR(L2298/J2298,"")</f>
        <v/>
      </c>
      <c r="T2298" s="2299">
        <f>T2297+(K2298-T2297)/7</f>
        <v>19.226307126682382</v>
      </c>
      <c r="U2298" s="1876">
        <f>U2297+(K2298-U2297)/42</f>
        <v>25.11871148112931</v>
      </c>
      <c r="V2298" s="1876">
        <f t="shared" si="275"/>
        <v>3.3006713328729376</v>
      </c>
      <c r="W2298" s="1954">
        <f t="shared" si="276"/>
        <v>0.76541773017005044</v>
      </c>
    </row>
    <row r="2299" spans="1:23" ht="15" x14ac:dyDescent="0.2">
      <c r="A2299" s="2046" t="s">
        <v>329</v>
      </c>
      <c r="B2299" s="2086">
        <f>IFERROR(AVERAGE(N2295:N2301),"")</f>
        <v>1.0780000000000001</v>
      </c>
      <c r="C2299" s="1944">
        <v>45387</v>
      </c>
      <c r="D2299" s="1876"/>
      <c r="E2299" s="2301"/>
      <c r="F2299" s="2306"/>
      <c r="G2299" s="1945"/>
      <c r="H2299" s="1946"/>
      <c r="I2299" s="1947"/>
      <c r="J2299" s="1948"/>
      <c r="K2299" s="1949">
        <v>0</v>
      </c>
      <c r="L2299" s="1950"/>
      <c r="M2299" s="1948"/>
      <c r="N2299" s="1816"/>
      <c r="O2299" s="2402"/>
      <c r="P2299" s="1951"/>
      <c r="Q2299" s="1952" t="s">
        <v>14</v>
      </c>
      <c r="R2299" s="2418"/>
      <c r="S2299" s="2287" t="str">
        <f>IFERROR(L2299/J2299,"")</f>
        <v/>
      </c>
      <c r="T2299" s="2299">
        <f>T2298+(K2299-T2298)/7</f>
        <v>16.479691822870613</v>
      </c>
      <c r="U2299" s="1876">
        <f>U2298+(K2299-U2298)/42</f>
        <v>24.520646922054802</v>
      </c>
      <c r="V2299" s="1876">
        <f t="shared" si="275"/>
        <v>5.8924043544469278</v>
      </c>
      <c r="W2299" s="1954">
        <f t="shared" si="276"/>
        <v>0.67207410453955652</v>
      </c>
    </row>
    <row r="2300" spans="1:23" ht="15" x14ac:dyDescent="0.2">
      <c r="A2300" s="2046" t="s">
        <v>330</v>
      </c>
      <c r="B2300" s="2085">
        <f>IFERROR(AVERAGE(S2295:S2301),"")</f>
        <v>1.4558823529411764</v>
      </c>
      <c r="C2300" s="1944">
        <v>45388</v>
      </c>
      <c r="D2300" s="1876"/>
      <c r="E2300" s="2301"/>
      <c r="F2300" s="2306"/>
      <c r="G2300" s="1945"/>
      <c r="H2300" s="1946"/>
      <c r="I2300" s="1947"/>
      <c r="J2300" s="1948"/>
      <c r="K2300" s="1949">
        <v>0</v>
      </c>
      <c r="L2300" s="1950"/>
      <c r="M2300" s="1948"/>
      <c r="N2300" s="1816"/>
      <c r="O2300" s="2402"/>
      <c r="P2300" s="1951"/>
      <c r="Q2300" s="1952" t="s">
        <v>14</v>
      </c>
      <c r="R2300" s="2418"/>
      <c r="S2300" s="2287" t="str">
        <f>IFERROR(L2300/J2300,"")</f>
        <v/>
      </c>
      <c r="T2300" s="2299">
        <f>T2299+(K2300-T2299)/7</f>
        <v>14.125450133889096</v>
      </c>
      <c r="U2300" s="1876">
        <f>U2299+(K2300-U2299)/42</f>
        <v>23.936821995339212</v>
      </c>
      <c r="V2300" s="1876">
        <f t="shared" si="275"/>
        <v>8.0409550991841883</v>
      </c>
      <c r="W2300" s="1954">
        <f t="shared" si="276"/>
        <v>0.59011384788839105</v>
      </c>
    </row>
    <row r="2301" spans="1:23" ht="16" thickBot="1" x14ac:dyDescent="0.25">
      <c r="A2301" s="2050" t="s">
        <v>11</v>
      </c>
      <c r="B2301" s="2051">
        <f>IFERROR(SUM(M2295:M2301),"")</f>
        <v>79</v>
      </c>
      <c r="C2301" s="2034">
        <v>45389</v>
      </c>
      <c r="D2301" s="1640">
        <v>49</v>
      </c>
      <c r="E2301" s="2302" t="s">
        <v>281</v>
      </c>
      <c r="F2301" s="2307" t="s">
        <v>348</v>
      </c>
      <c r="G2301" s="2035">
        <v>7.7430555555555558E-2</v>
      </c>
      <c r="H2301" s="2036">
        <v>18.3</v>
      </c>
      <c r="I2301" s="2037">
        <v>4.2245370370370371E-3</v>
      </c>
      <c r="J2301" s="969">
        <v>136</v>
      </c>
      <c r="K2301" s="2200">
        <v>106</v>
      </c>
      <c r="L2301" s="973">
        <v>198</v>
      </c>
      <c r="M2301" s="969">
        <v>79</v>
      </c>
      <c r="N2301" s="2039">
        <v>1.0780000000000001</v>
      </c>
      <c r="O2301" s="2407" t="s">
        <v>343</v>
      </c>
      <c r="P2301" s="2040">
        <v>207</v>
      </c>
      <c r="Q2301" s="2041" t="s">
        <v>14</v>
      </c>
      <c r="R2301" s="2416">
        <v>227</v>
      </c>
      <c r="S2301" s="1827">
        <f>IFERROR(L2301/J2301,"")</f>
        <v>1.4558823529411764</v>
      </c>
      <c r="T2301" s="2414">
        <f>T2300+(K2301-T2300)/7</f>
        <v>27.250385829047794</v>
      </c>
      <c r="U2301" s="1640">
        <f>U2300+(K2301-U2300)/42</f>
        <v>25.890707185926374</v>
      </c>
      <c r="V2301" s="1640">
        <f t="shared" si="275"/>
        <v>9.811371861450116</v>
      </c>
      <c r="W2301" s="1934">
        <f t="shared" si="276"/>
        <v>1.0525160874655641</v>
      </c>
    </row>
    <row r="2302" spans="1:23" ht="16" thickBot="1" x14ac:dyDescent="0.25">
      <c r="A2302" s="2472">
        <f>WEEKNUM(C2302,1)</f>
        <v>15</v>
      </c>
      <c r="B2302" s="2473"/>
      <c r="C2302" s="1935">
        <v>45390</v>
      </c>
      <c r="D2302" s="1744">
        <v>50</v>
      </c>
      <c r="E2302" s="2303" t="s">
        <v>33</v>
      </c>
      <c r="F2302" s="2306" t="s">
        <v>348</v>
      </c>
      <c r="G2302" s="1996">
        <v>2.3784722222222221E-2</v>
      </c>
      <c r="H2302" s="1938">
        <v>5.47</v>
      </c>
      <c r="I2302" s="1939">
        <v>4.348212472069876E-3</v>
      </c>
      <c r="J2302" s="1940">
        <v>117</v>
      </c>
      <c r="K2302" s="2201">
        <v>29</v>
      </c>
      <c r="L2302" s="1942">
        <v>188</v>
      </c>
      <c r="M2302" s="1940">
        <v>19</v>
      </c>
      <c r="N2302" s="1753">
        <v>1.0541624600944091</v>
      </c>
      <c r="O2302" s="2401" t="s">
        <v>333</v>
      </c>
      <c r="P2302" s="1754">
        <v>207.4</v>
      </c>
      <c r="Q2302" s="1755" t="s">
        <v>14</v>
      </c>
      <c r="R2302" s="2417">
        <v>227.04</v>
      </c>
      <c r="S2302" s="1789">
        <f>IFERROR(L2302/J2302,"")</f>
        <v>1.6068376068376069</v>
      </c>
      <c r="T2302" s="2298">
        <f>T2301+(K2302-T2301)/7</f>
        <v>27.500330710612396</v>
      </c>
      <c r="U2302" s="1744">
        <f>U2301+(K2302-U2301)/42</f>
        <v>25.964737967213843</v>
      </c>
      <c r="V2302" s="1744">
        <f t="shared" si="275"/>
        <v>-1.3596786431214198</v>
      </c>
      <c r="W2302" s="1927">
        <f t="shared" si="276"/>
        <v>1.059141468915942</v>
      </c>
    </row>
    <row r="2303" spans="1:23" ht="15" x14ac:dyDescent="0.2">
      <c r="A2303" s="2043" t="s">
        <v>19</v>
      </c>
      <c r="B2303" s="2083">
        <f>SUM(H2302:H2308)</f>
        <v>26.919999999999998</v>
      </c>
      <c r="C2303" s="1944">
        <v>45391</v>
      </c>
      <c r="D2303" s="1876">
        <v>51</v>
      </c>
      <c r="E2303" s="2304" t="s">
        <v>33</v>
      </c>
      <c r="F2303" s="2306" t="s">
        <v>348</v>
      </c>
      <c r="G2303" s="1997">
        <v>2.8136574074074074E-2</v>
      </c>
      <c r="H2303" s="1946">
        <v>6.69</v>
      </c>
      <c r="I2303" s="1947">
        <v>4.2057659303548689E-3</v>
      </c>
      <c r="J2303" s="1948">
        <v>123</v>
      </c>
      <c r="K2303" s="2202">
        <v>38</v>
      </c>
      <c r="L2303" s="1950">
        <v>197</v>
      </c>
      <c r="M2303" s="1948">
        <v>22</v>
      </c>
      <c r="N2303" s="1816">
        <v>1.06844030966245</v>
      </c>
      <c r="O2303" s="2402" t="s">
        <v>337</v>
      </c>
      <c r="P2303" s="1951">
        <v>207.4</v>
      </c>
      <c r="Q2303" s="1952" t="s">
        <v>14</v>
      </c>
      <c r="R2303" s="2418">
        <v>227.04</v>
      </c>
      <c r="S2303" s="2287">
        <f>IFERROR(L2303/J2303,"")</f>
        <v>1.6016260162601625</v>
      </c>
      <c r="T2303" s="2299">
        <f>T2302+(K2303-T2302)/7</f>
        <v>29.000283466239196</v>
      </c>
      <c r="U2303" s="1876">
        <f>U2302+(K2303-U2302)/42</f>
        <v>26.251291825137322</v>
      </c>
      <c r="V2303" s="1876">
        <f t="shared" si="275"/>
        <v>-1.5355927433985528</v>
      </c>
      <c r="W2303" s="1954">
        <f t="shared" si="276"/>
        <v>1.1047183376503222</v>
      </c>
    </row>
    <row r="2304" spans="1:23" ht="15" x14ac:dyDescent="0.2">
      <c r="A2304" s="2046" t="s">
        <v>9</v>
      </c>
      <c r="B2304" s="2084">
        <f>SUM(K2302:K2308)</f>
        <v>157</v>
      </c>
      <c r="C2304" s="1944">
        <v>45392</v>
      </c>
      <c r="D2304" s="1876"/>
      <c r="E2304" s="2304"/>
      <c r="F2304" s="2306"/>
      <c r="G2304" s="1997"/>
      <c r="H2304" s="1946"/>
      <c r="I2304" s="1947" t="s">
        <v>344</v>
      </c>
      <c r="J2304" s="1948"/>
      <c r="K2304" s="2202">
        <v>0</v>
      </c>
      <c r="L2304" s="1950"/>
      <c r="M2304" s="1948"/>
      <c r="N2304" s="1816" t="s">
        <v>344</v>
      </c>
      <c r="O2304" s="2402"/>
      <c r="P2304" s="1951" t="s">
        <v>344</v>
      </c>
      <c r="Q2304" s="1952" t="s">
        <v>14</v>
      </c>
      <c r="R2304" s="2418" t="s">
        <v>344</v>
      </c>
      <c r="S2304" s="2287" t="str">
        <f>IFERROR(L2304/J2304,"")</f>
        <v/>
      </c>
      <c r="T2304" s="2299">
        <f>T2303+(K2304-T2303)/7</f>
        <v>24.857385828205025</v>
      </c>
      <c r="U2304" s="1876">
        <f>U2303+(K2304-U2303)/42</f>
        <v>25.626261067395959</v>
      </c>
      <c r="V2304" s="1876">
        <f t="shared" si="275"/>
        <v>-2.748991641101874</v>
      </c>
      <c r="W2304" s="1954">
        <f t="shared" si="276"/>
        <v>0.96999658915638043</v>
      </c>
    </row>
    <row r="2305" spans="1:23" ht="15" x14ac:dyDescent="0.2">
      <c r="A2305" s="2046" t="s">
        <v>20</v>
      </c>
      <c r="B2305" s="2085">
        <f>AVERAGE(W2302:W2308)</f>
        <v>1.0348500417503241</v>
      </c>
      <c r="C2305" s="1944">
        <v>45393</v>
      </c>
      <c r="D2305" s="1876">
        <v>52</v>
      </c>
      <c r="E2305" s="2304" t="s">
        <v>33</v>
      </c>
      <c r="F2305" s="2306" t="s">
        <v>335</v>
      </c>
      <c r="G2305" s="1997">
        <v>3.8217592592592595E-2</v>
      </c>
      <c r="H2305" s="1946">
        <v>9.49</v>
      </c>
      <c r="I2305" s="1947">
        <v>4.0271435819381023E-3</v>
      </c>
      <c r="J2305" s="1948">
        <v>132</v>
      </c>
      <c r="K2305" s="2202">
        <v>58</v>
      </c>
      <c r="L2305" s="1950">
        <v>201</v>
      </c>
      <c r="M2305" s="1948">
        <v>27</v>
      </c>
      <c r="N2305" s="1816">
        <v>1.043835616438356</v>
      </c>
      <c r="O2305" s="2402" t="s">
        <v>342</v>
      </c>
      <c r="P2305" s="1951" t="s">
        <v>344</v>
      </c>
      <c r="Q2305" s="1952" t="s">
        <v>14</v>
      </c>
      <c r="R2305" s="2418" t="s">
        <v>344</v>
      </c>
      <c r="S2305" s="2287">
        <f>IFERROR(L2305/J2305,"")</f>
        <v>1.5227272727272727</v>
      </c>
      <c r="T2305" s="2299">
        <f>T2304+(K2305-T2304)/7</f>
        <v>29.592044995604308</v>
      </c>
      <c r="U2305" s="1876">
        <f>U2304+(K2305-U2304)/42</f>
        <v>26.397064375315104</v>
      </c>
      <c r="V2305" s="1876">
        <f t="shared" si="275"/>
        <v>0.76887523919093326</v>
      </c>
      <c r="W2305" s="1954">
        <f t="shared" si="276"/>
        <v>1.1210354520814425</v>
      </c>
    </row>
    <row r="2306" spans="1:23" ht="15" x14ac:dyDescent="0.2">
      <c r="A2306" s="2046" t="s">
        <v>329</v>
      </c>
      <c r="B2306" s="2086">
        <f>IFERROR(AVERAGE(N2302:N2308),"")</f>
        <v>1.0609587709802519</v>
      </c>
      <c r="C2306" s="1944">
        <v>45394</v>
      </c>
      <c r="D2306" s="1876">
        <v>53</v>
      </c>
      <c r="E2306" s="2304" t="s">
        <v>33</v>
      </c>
      <c r="F2306" s="2306" t="s">
        <v>348</v>
      </c>
      <c r="G2306" s="1997">
        <v>2.0671296296296295E-2</v>
      </c>
      <c r="H2306" s="1946">
        <v>5.27</v>
      </c>
      <c r="I2306" s="1947">
        <v>3.9224471150467359E-3</v>
      </c>
      <c r="J2306" s="1948">
        <v>119</v>
      </c>
      <c r="K2306" s="2202">
        <v>32</v>
      </c>
      <c r="L2306" s="1950">
        <v>213</v>
      </c>
      <c r="M2306" s="1948">
        <v>17</v>
      </c>
      <c r="N2306" s="1816">
        <v>1.0773966977257925</v>
      </c>
      <c r="O2306" s="2402" t="s">
        <v>337</v>
      </c>
      <c r="P2306" s="1951">
        <v>207.4</v>
      </c>
      <c r="Q2306" s="1952" t="s">
        <v>14</v>
      </c>
      <c r="R2306" s="2418">
        <v>227.04</v>
      </c>
      <c r="S2306" s="2287">
        <f>IFERROR(L2306/J2306,"")</f>
        <v>1.7899159663865547</v>
      </c>
      <c r="T2306" s="2299">
        <f>T2305+(K2306-T2305)/7</f>
        <v>29.936038567660834</v>
      </c>
      <c r="U2306" s="1876">
        <f>U2305+(K2306-U2305)/42</f>
        <v>26.530467604474268</v>
      </c>
      <c r="V2306" s="1876">
        <f t="shared" si="275"/>
        <v>-3.1949806202892042</v>
      </c>
      <c r="W2306" s="1954">
        <f t="shared" si="276"/>
        <v>1.1283645284341777</v>
      </c>
    </row>
    <row r="2307" spans="1:23" ht="15" x14ac:dyDescent="0.2">
      <c r="A2307" s="2046" t="s">
        <v>330</v>
      </c>
      <c r="B2307" s="2085">
        <f>IFERROR(AVERAGE(S2302:S2308),"")</f>
        <v>1.6302767155528992</v>
      </c>
      <c r="C2307" s="1944">
        <v>45395</v>
      </c>
      <c r="D2307" s="1876"/>
      <c r="E2307" s="2304"/>
      <c r="F2307" s="2306"/>
      <c r="G2307" s="1997"/>
      <c r="H2307" s="1946"/>
      <c r="I2307" s="1947"/>
      <c r="J2307" s="1948"/>
      <c r="K2307" s="2202">
        <v>0</v>
      </c>
      <c r="L2307" s="1950"/>
      <c r="M2307" s="1948"/>
      <c r="N2307" s="1816" t="s">
        <v>344</v>
      </c>
      <c r="O2307" s="2402"/>
      <c r="P2307" s="1951" t="s">
        <v>344</v>
      </c>
      <c r="Q2307" s="1952" t="s">
        <v>14</v>
      </c>
      <c r="R2307" s="2418" t="s">
        <v>344</v>
      </c>
      <c r="S2307" s="2287" t="str">
        <f>IFERROR(L2307/J2307,"")</f>
        <v/>
      </c>
      <c r="T2307" s="2299">
        <f>T2306+(K2307-T2306)/7</f>
        <v>25.659461629423571</v>
      </c>
      <c r="U2307" s="1876">
        <f>U2306+(K2307-U2306)/42</f>
        <v>25.898789804367738</v>
      </c>
      <c r="V2307" s="1876">
        <f t="shared" si="275"/>
        <v>-3.405570963186566</v>
      </c>
      <c r="W2307" s="1954">
        <f t="shared" si="276"/>
        <v>0.99075909813732665</v>
      </c>
    </row>
    <row r="2308" spans="1:23" ht="16" thickBot="1" x14ac:dyDescent="0.25">
      <c r="A2308" s="2050" t="s">
        <v>11</v>
      </c>
      <c r="B2308" s="2051">
        <f>IFERROR(SUM(M2302:M2308),"")</f>
        <v>85</v>
      </c>
      <c r="C2308" s="2034">
        <v>45396</v>
      </c>
      <c r="D2308" s="1640"/>
      <c r="E2308" s="2305"/>
      <c r="F2308" s="2307"/>
      <c r="G2308" s="2059"/>
      <c r="H2308" s="2036"/>
      <c r="I2308" s="2037" t="s">
        <v>344</v>
      </c>
      <c r="J2308" s="969"/>
      <c r="K2308" s="1972" t="s">
        <v>345</v>
      </c>
      <c r="L2308" s="973"/>
      <c r="M2308" s="969"/>
      <c r="N2308" s="2039" t="s">
        <v>344</v>
      </c>
      <c r="O2308" s="2407"/>
      <c r="P2308" s="2040" t="s">
        <v>344</v>
      </c>
      <c r="Q2308" s="2041" t="s">
        <v>14</v>
      </c>
      <c r="R2308" s="2416" t="s">
        <v>344</v>
      </c>
      <c r="S2308" s="1827" t="str">
        <f>IFERROR(L2308/J2308,"")</f>
        <v/>
      </c>
      <c r="T2308" s="2414">
        <f>T2307+(K2308-T2307)/7</f>
        <v>21.993824253791633</v>
      </c>
      <c r="U2308" s="1640">
        <f>U2307+(K2308-U2307)/42</f>
        <v>25.282151951882792</v>
      </c>
      <c r="V2308" s="1640">
        <f t="shared" si="275"/>
        <v>0.23932817494416625</v>
      </c>
      <c r="W2308" s="1934">
        <f t="shared" si="276"/>
        <v>0.86993481787667715</v>
      </c>
    </row>
    <row r="2309" spans="1:23" ht="16" thickBot="1" x14ac:dyDescent="0.25">
      <c r="A2309" s="2472">
        <f>WEEKNUM(C2309,1)</f>
        <v>16</v>
      </c>
      <c r="B2309" s="2473"/>
      <c r="C2309" s="2435">
        <v>45397</v>
      </c>
      <c r="D2309" s="2436"/>
      <c r="E2309" s="2437"/>
      <c r="F2309" s="2438"/>
      <c r="G2309" s="2439"/>
      <c r="H2309" s="2440"/>
      <c r="I2309" s="2441" t="s">
        <v>344</v>
      </c>
      <c r="J2309" s="2442"/>
      <c r="K2309" s="2443">
        <v>0</v>
      </c>
      <c r="L2309" s="2444"/>
      <c r="M2309" s="2442"/>
      <c r="N2309" s="2445" t="s">
        <v>344</v>
      </c>
      <c r="O2309" s="2446"/>
      <c r="P2309" s="2447" t="s">
        <v>344</v>
      </c>
      <c r="Q2309" s="1772" t="s">
        <v>14</v>
      </c>
      <c r="R2309" s="1772" t="s">
        <v>344</v>
      </c>
      <c r="S2309" s="1735" t="str">
        <f>IFERROR(L2309/J2309,"")</f>
        <v/>
      </c>
      <c r="T2309" s="2448">
        <f>T2308+(K2309-T2308)/7</f>
        <v>18.85184936039283</v>
      </c>
      <c r="U2309" s="2436">
        <f>U2308+(K2309-U2308)/42</f>
        <v>24.680195953028441</v>
      </c>
      <c r="V2309" s="2436">
        <f t="shared" si="275"/>
        <v>3.2883276980911589</v>
      </c>
      <c r="W2309" s="1758">
        <f t="shared" si="276"/>
        <v>0.76384520594049699</v>
      </c>
    </row>
    <row r="2310" spans="1:23" ht="15" x14ac:dyDescent="0.2">
      <c r="A2310" s="2043" t="s">
        <v>19</v>
      </c>
      <c r="B2310" s="2449">
        <f>SUM(H2309:H2315)</f>
        <v>27.28</v>
      </c>
      <c r="C2310" s="2450">
        <v>45398</v>
      </c>
      <c r="D2310" s="2274"/>
      <c r="E2310" s="2451"/>
      <c r="F2310" s="2452"/>
      <c r="G2310" s="2453"/>
      <c r="H2310" s="2278"/>
      <c r="I2310" s="2279" t="s">
        <v>344</v>
      </c>
      <c r="J2310" s="2280"/>
      <c r="K2310" s="2281">
        <v>0</v>
      </c>
      <c r="L2310" s="2282"/>
      <c r="M2310" s="2280"/>
      <c r="N2310" s="2283" t="s">
        <v>344</v>
      </c>
      <c r="O2310" s="2411"/>
      <c r="P2310" s="2284" t="s">
        <v>344</v>
      </c>
      <c r="Q2310" s="2418" t="s">
        <v>14</v>
      </c>
      <c r="R2310" s="2418" t="s">
        <v>344</v>
      </c>
      <c r="S2310" s="2287" t="str">
        <f>IFERROR(L2310/J2310,"")</f>
        <v/>
      </c>
      <c r="T2310" s="2299">
        <f>T2309+(K2310-T2309)/7</f>
        <v>16.158728023193856</v>
      </c>
      <c r="U2310" s="2274">
        <f>U2309+(K2310-U2309)/42</f>
        <v>24.092572239861099</v>
      </c>
      <c r="V2310" s="2274">
        <f t="shared" si="275"/>
        <v>5.8283465926356115</v>
      </c>
      <c r="W2310" s="2288">
        <f t="shared" si="276"/>
        <v>0.67069335155750953</v>
      </c>
    </row>
    <row r="2311" spans="1:23" ht="15" x14ac:dyDescent="0.2">
      <c r="A2311" s="2046" t="s">
        <v>9</v>
      </c>
      <c r="B2311" s="2084">
        <f>SUM(K2309:K2315)</f>
        <v>172</v>
      </c>
      <c r="C2311" s="2450">
        <v>45399</v>
      </c>
      <c r="D2311" s="2274">
        <v>54</v>
      </c>
      <c r="E2311" s="2451" t="s">
        <v>33</v>
      </c>
      <c r="F2311" s="2452" t="s">
        <v>348</v>
      </c>
      <c r="G2311" s="2453">
        <v>2.4259259259259258E-2</v>
      </c>
      <c r="H2311" s="2278">
        <v>5.89</v>
      </c>
      <c r="I2311" s="2279">
        <v>4.1187197384141361E-3</v>
      </c>
      <c r="J2311" s="2280">
        <v>122</v>
      </c>
      <c r="K2311" s="2281">
        <v>34</v>
      </c>
      <c r="L2311" s="2282">
        <v>201</v>
      </c>
      <c r="M2311" s="2280">
        <v>19</v>
      </c>
      <c r="N2311" s="2283">
        <v>1.067572156196944</v>
      </c>
      <c r="O2311" s="2411" t="s">
        <v>337</v>
      </c>
      <c r="P2311" s="2284">
        <v>207.4</v>
      </c>
      <c r="Q2311" s="2418" t="s">
        <v>14</v>
      </c>
      <c r="R2311" s="2418">
        <v>227.04</v>
      </c>
      <c r="S2311" s="2287">
        <f>IFERROR(L2311/J2311,"")</f>
        <v>1.6475409836065573</v>
      </c>
      <c r="T2311" s="2299">
        <f>T2310+(K2311-T2310)/7</f>
        <v>18.70748116273759</v>
      </c>
      <c r="U2311" s="2274">
        <f>U2310+(K2311-U2310)/42</f>
        <v>24.328463377007264</v>
      </c>
      <c r="V2311" s="2274">
        <f t="shared" si="275"/>
        <v>7.9338442166672429</v>
      </c>
      <c r="W2311" s="2288">
        <f t="shared" si="276"/>
        <v>0.76895449058315613</v>
      </c>
    </row>
    <row r="2312" spans="1:23" ht="15" x14ac:dyDescent="0.2">
      <c r="A2312" s="2046" t="s">
        <v>20</v>
      </c>
      <c r="B2312" s="2085">
        <f>AVERAGE(W2309:W2315)</f>
        <v>0.82779073858448882</v>
      </c>
      <c r="C2312" s="2450">
        <v>45400</v>
      </c>
      <c r="D2312" s="2274">
        <v>55</v>
      </c>
      <c r="E2312" s="2451" t="s">
        <v>281</v>
      </c>
      <c r="F2312" s="2452" t="s">
        <v>348</v>
      </c>
      <c r="G2312" s="2453">
        <v>2.4444444444444446E-2</v>
      </c>
      <c r="H2312" s="2278">
        <v>5.91</v>
      </c>
      <c r="I2312" s="2279">
        <v>4.1361158112427146E-3</v>
      </c>
      <c r="J2312" s="2280">
        <v>129</v>
      </c>
      <c r="K2312" s="2281">
        <v>33</v>
      </c>
      <c r="L2312" s="2282">
        <v>196</v>
      </c>
      <c r="M2312" s="2280">
        <v>20</v>
      </c>
      <c r="N2312" s="2283">
        <v>1.0454125312523677</v>
      </c>
      <c r="O2312" s="2411" t="s">
        <v>342</v>
      </c>
      <c r="P2312" s="2284">
        <v>207.4</v>
      </c>
      <c r="Q2312" s="2418" t="s">
        <v>14</v>
      </c>
      <c r="R2312" s="2418">
        <v>227.04</v>
      </c>
      <c r="S2312" s="2287">
        <f>IFERROR(L2312/J2312,"")</f>
        <v>1.5193798449612403</v>
      </c>
      <c r="T2312" s="2299">
        <f>T2311+(K2312-T2311)/7</f>
        <v>20.749269568060793</v>
      </c>
      <c r="U2312" s="2274">
        <f>U2311+(K2312-U2311)/42</f>
        <v>24.534928534697567</v>
      </c>
      <c r="V2312" s="2274">
        <f t="shared" si="275"/>
        <v>5.6209822142696737</v>
      </c>
      <c r="W2312" s="2288">
        <f t="shared" si="276"/>
        <v>0.84570328129209538</v>
      </c>
    </row>
    <row r="2313" spans="1:23" ht="15" x14ac:dyDescent="0.2">
      <c r="A2313" s="2046" t="s">
        <v>329</v>
      </c>
      <c r="B2313" s="2086">
        <f>IFERROR(AVERAGE(N2309:N2315),"")</f>
        <v>1.0590219317490259</v>
      </c>
      <c r="C2313" s="2450">
        <v>45401</v>
      </c>
      <c r="D2313" s="2274">
        <v>56</v>
      </c>
      <c r="E2313" s="2451" t="s">
        <v>33</v>
      </c>
      <c r="F2313" s="2452" t="s">
        <v>348</v>
      </c>
      <c r="G2313" s="2453">
        <v>2.3020833333333334E-2</v>
      </c>
      <c r="H2313" s="2278">
        <v>5.48</v>
      </c>
      <c r="I2313" s="2279">
        <v>4.20088199513382E-3</v>
      </c>
      <c r="J2313" s="2280">
        <v>115</v>
      </c>
      <c r="K2313" s="2281">
        <v>30</v>
      </c>
      <c r="L2313" s="2282">
        <v>194</v>
      </c>
      <c r="M2313" s="2280">
        <v>19</v>
      </c>
      <c r="N2313" s="2283">
        <v>1.0509478156661947</v>
      </c>
      <c r="O2313" s="2411" t="s">
        <v>333</v>
      </c>
      <c r="P2313" s="2284">
        <v>207.4</v>
      </c>
      <c r="Q2313" s="2418" t="s">
        <v>14</v>
      </c>
      <c r="R2313" s="2418">
        <v>227.04</v>
      </c>
      <c r="S2313" s="2287">
        <f>IFERROR(L2313/J2313,"")</f>
        <v>1.6869565217391305</v>
      </c>
      <c r="T2313" s="2299">
        <f>T2312+(K2313-T2312)/7</f>
        <v>22.070802486909251</v>
      </c>
      <c r="U2313" s="2274">
        <f>U2312+(K2313-U2312)/42</f>
        <v>24.665049283871433</v>
      </c>
      <c r="V2313" s="2274">
        <f t="shared" si="275"/>
        <v>3.7856589666367739</v>
      </c>
      <c r="W2313" s="2288">
        <f t="shared" si="276"/>
        <v>0.89482093600929602</v>
      </c>
    </row>
    <row r="2314" spans="1:23" ht="15" x14ac:dyDescent="0.2">
      <c r="A2314" s="2046" t="s">
        <v>330</v>
      </c>
      <c r="B2314" s="2085">
        <f>IFERROR(AVERAGE(S2309:S2315),"")</f>
        <v>1.6134693375767322</v>
      </c>
      <c r="C2314" s="2450">
        <v>45402</v>
      </c>
      <c r="D2314" s="2274"/>
      <c r="E2314" s="2451"/>
      <c r="F2314" s="2452"/>
      <c r="G2314" s="2453"/>
      <c r="H2314" s="2278"/>
      <c r="I2314" s="2279" t="s">
        <v>344</v>
      </c>
      <c r="J2314" s="2280"/>
      <c r="K2314" s="2281" t="s">
        <v>345</v>
      </c>
      <c r="L2314" s="2282"/>
      <c r="M2314" s="2280"/>
      <c r="N2314" s="2283" t="s">
        <v>344</v>
      </c>
      <c r="O2314" s="2411"/>
      <c r="P2314" s="2284" t="s">
        <v>344</v>
      </c>
      <c r="Q2314" s="2418" t="s">
        <v>14</v>
      </c>
      <c r="R2314" s="2418" t="s">
        <v>344</v>
      </c>
      <c r="S2314" s="2287" t="str">
        <f>IFERROR(L2314/J2314,"")</f>
        <v/>
      </c>
      <c r="T2314" s="2299">
        <f>T2313+(K2314-T2313)/7</f>
        <v>18.917830703065071</v>
      </c>
      <c r="U2314" s="2274">
        <f>U2313+(K2314-U2313)/42</f>
        <v>24.077786205684017</v>
      </c>
      <c r="V2314" s="2274">
        <f t="shared" si="275"/>
        <v>2.5942467969621816</v>
      </c>
      <c r="W2314" s="2288">
        <f t="shared" si="276"/>
        <v>0.78569643161791836</v>
      </c>
    </row>
    <row r="2315" spans="1:23" ht="16" thickBot="1" x14ac:dyDescent="0.25">
      <c r="A2315" s="2050" t="s">
        <v>11</v>
      </c>
      <c r="B2315" s="2051">
        <f>IFERROR(SUM(M2309:M2315),"")</f>
        <v>112</v>
      </c>
      <c r="C2315" s="2454">
        <v>45403</v>
      </c>
      <c r="D2315" s="2455">
        <v>57</v>
      </c>
      <c r="E2315" s="2456" t="s">
        <v>33</v>
      </c>
      <c r="F2315" s="2457" t="s">
        <v>335</v>
      </c>
      <c r="G2315" s="2458">
        <v>3.1493055555555559E-2</v>
      </c>
      <c r="H2315" s="2459">
        <v>10</v>
      </c>
      <c r="I2315" s="2460">
        <v>3.1493055555555558E-3</v>
      </c>
      <c r="J2315" s="2461">
        <v>165</v>
      </c>
      <c r="K2315" s="1972">
        <v>75</v>
      </c>
      <c r="L2315" s="973">
        <v>264</v>
      </c>
      <c r="M2315" s="2461">
        <v>54</v>
      </c>
      <c r="N2315" s="2462">
        <v>1.0721552238805969</v>
      </c>
      <c r="O2315" s="2463" t="s">
        <v>342</v>
      </c>
      <c r="P2315" s="2040" t="s">
        <v>344</v>
      </c>
      <c r="Q2315" s="2416" t="s">
        <v>14</v>
      </c>
      <c r="R2315" s="2416" t="s">
        <v>344</v>
      </c>
      <c r="S2315" s="1827">
        <f>IFERROR(L2315/J2315,"")</f>
        <v>1.6</v>
      </c>
      <c r="T2315" s="2414">
        <f>T2314+(K2315-T2314)/7</f>
        <v>26.929569174055775</v>
      </c>
      <c r="U2315" s="2455">
        <f>U2314+(K2315-U2314)/42</f>
        <v>25.290219867453445</v>
      </c>
      <c r="V2315" s="2455">
        <f t="shared" si="275"/>
        <v>5.1599555026189456</v>
      </c>
      <c r="W2315" s="1934">
        <f t="shared" si="276"/>
        <v>1.0648214730909495</v>
      </c>
    </row>
    <row r="2316" spans="1:23" x14ac:dyDescent="0.15">
      <c r="A2316" s="2097"/>
      <c r="B2316" s="2097"/>
      <c r="C2316" s="2097"/>
      <c r="D2316" s="2097"/>
      <c r="E2316" s="2097"/>
      <c r="F2316" s="2097"/>
      <c r="G2316" s="2097"/>
      <c r="H2316" s="2097"/>
      <c r="I2316" s="2097"/>
      <c r="J2316" s="2097"/>
      <c r="K2316" s="2097"/>
      <c r="L2316" s="2097"/>
      <c r="M2316" s="2097"/>
      <c r="N2316" s="2097"/>
      <c r="O2316" s="2097"/>
      <c r="P2316" s="2097"/>
      <c r="Q2316" s="2097"/>
      <c r="R2316" s="2097"/>
      <c r="S2316" s="2097"/>
    </row>
    <row r="2317" spans="1:23" x14ac:dyDescent="0.15">
      <c r="A2317" s="2097"/>
      <c r="B2317" s="2097"/>
      <c r="C2317" s="2097"/>
      <c r="D2317" s="2097"/>
      <c r="E2317" s="2097"/>
      <c r="F2317" s="2097"/>
      <c r="G2317" s="2097"/>
      <c r="H2317" s="2097"/>
      <c r="I2317" s="2097"/>
      <c r="J2317" s="2097"/>
      <c r="K2317" s="2097"/>
      <c r="L2317" s="2097"/>
      <c r="M2317" s="2097"/>
      <c r="N2317" s="2097"/>
      <c r="O2317" s="2097"/>
      <c r="P2317" s="2097"/>
      <c r="Q2317" s="2097"/>
      <c r="R2317" s="2097"/>
      <c r="S2317" s="2097"/>
    </row>
    <row r="2318" spans="1:23" x14ac:dyDescent="0.15">
      <c r="A2318" s="2097"/>
      <c r="B2318" s="2097"/>
      <c r="C2318" s="2097"/>
      <c r="D2318" s="2097"/>
      <c r="E2318" s="2097"/>
      <c r="F2318" s="2097"/>
      <c r="G2318" s="2097"/>
      <c r="H2318" s="2097"/>
      <c r="I2318" s="2097"/>
      <c r="J2318" s="2097"/>
      <c r="K2318" s="2097"/>
      <c r="L2318" s="2097"/>
      <c r="M2318" s="2097"/>
      <c r="N2318" s="2097"/>
      <c r="O2318" s="2097"/>
      <c r="P2318" s="2097"/>
      <c r="Q2318" s="2097"/>
      <c r="R2318" s="2097"/>
      <c r="S2318" s="2097"/>
    </row>
    <row r="2319" spans="1:23" x14ac:dyDescent="0.15">
      <c r="A2319" s="2097"/>
      <c r="B2319" s="2097"/>
      <c r="C2319" s="2097"/>
      <c r="D2319" s="2097"/>
      <c r="E2319" s="2097"/>
      <c r="F2319" s="2097"/>
      <c r="G2319" s="2097"/>
      <c r="H2319" s="2097"/>
      <c r="I2319" s="2097"/>
      <c r="J2319" s="2097"/>
      <c r="K2319" s="2097"/>
      <c r="L2319" s="2097"/>
      <c r="M2319" s="2097"/>
      <c r="N2319" s="2097"/>
      <c r="O2319" s="2097"/>
      <c r="P2319" s="2097"/>
      <c r="Q2319" s="2097"/>
      <c r="R2319" s="2097"/>
      <c r="S2319" s="2097"/>
    </row>
    <row r="2320" spans="1:23" x14ac:dyDescent="0.15">
      <c r="A2320" s="2097"/>
      <c r="B2320" s="2097"/>
      <c r="C2320" s="2097"/>
      <c r="D2320" s="2097"/>
      <c r="E2320" s="2097"/>
      <c r="F2320" s="2097"/>
      <c r="G2320" s="2097"/>
      <c r="H2320" s="2097"/>
      <c r="I2320" s="2097"/>
      <c r="J2320" s="2097"/>
      <c r="K2320" s="2097"/>
      <c r="L2320" s="2097"/>
      <c r="M2320" s="2097"/>
      <c r="N2320" s="2097"/>
      <c r="O2320" s="2097"/>
      <c r="P2320" s="2097"/>
      <c r="Q2320" s="2097"/>
      <c r="R2320" s="2097"/>
      <c r="S2320" s="2097"/>
    </row>
    <row r="2321" spans="1:19" x14ac:dyDescent="0.15">
      <c r="A2321" s="2097"/>
      <c r="B2321" s="2097"/>
      <c r="C2321" s="2097"/>
      <c r="D2321" s="2097"/>
      <c r="E2321" s="2097"/>
      <c r="F2321" s="2097"/>
      <c r="G2321" s="2097"/>
      <c r="H2321" s="2097"/>
      <c r="I2321" s="2097"/>
      <c r="J2321" s="2097"/>
      <c r="K2321" s="2097"/>
      <c r="L2321" s="2097"/>
      <c r="M2321" s="2097"/>
      <c r="N2321" s="2097"/>
      <c r="O2321" s="2097"/>
      <c r="P2321" s="2097"/>
      <c r="Q2321" s="2097"/>
      <c r="R2321" s="2097"/>
      <c r="S2321" s="2097"/>
    </row>
    <row r="2322" spans="1:19" x14ac:dyDescent="0.15">
      <c r="A2322" s="2097"/>
      <c r="B2322" s="2097"/>
      <c r="C2322" s="2097"/>
      <c r="D2322" s="2097"/>
      <c r="E2322" s="2097"/>
      <c r="F2322" s="2097"/>
      <c r="G2322" s="2097"/>
      <c r="H2322" s="2097"/>
      <c r="I2322" s="2097"/>
      <c r="J2322" s="2097"/>
      <c r="K2322" s="2097"/>
      <c r="L2322" s="2097"/>
      <c r="M2322" s="2097"/>
      <c r="N2322" s="2097"/>
      <c r="O2322" s="2097"/>
      <c r="P2322" s="2097"/>
      <c r="Q2322" s="2097"/>
      <c r="R2322" s="2097"/>
      <c r="S2322" s="2097"/>
    </row>
    <row r="2323" spans="1:19" x14ac:dyDescent="0.15">
      <c r="A2323" s="2097"/>
      <c r="B2323" s="2097"/>
      <c r="C2323" s="2097"/>
      <c r="D2323" s="2097"/>
      <c r="E2323" s="2097"/>
      <c r="F2323" s="2097"/>
      <c r="G2323" s="2097"/>
      <c r="H2323" s="2097"/>
      <c r="I2323" s="2097"/>
      <c r="J2323" s="2097"/>
      <c r="K2323" s="2097"/>
      <c r="L2323" s="2097"/>
      <c r="M2323" s="2097"/>
      <c r="N2323" s="2097"/>
      <c r="O2323" s="2097"/>
      <c r="P2323" s="2097"/>
      <c r="Q2323" s="2097"/>
      <c r="R2323" s="2097"/>
      <c r="S2323" s="2097"/>
    </row>
    <row r="2324" spans="1:19" x14ac:dyDescent="0.15">
      <c r="A2324" s="2097"/>
      <c r="B2324" s="2097"/>
      <c r="C2324" s="2097"/>
      <c r="D2324" s="2097"/>
      <c r="E2324" s="2097"/>
      <c r="F2324" s="2097"/>
      <c r="G2324" s="2097"/>
      <c r="H2324" s="2097"/>
      <c r="I2324" s="2097"/>
      <c r="J2324" s="2097"/>
      <c r="K2324" s="2097"/>
      <c r="L2324" s="2097"/>
      <c r="M2324" s="2097"/>
      <c r="N2324" s="2097"/>
      <c r="O2324" s="2097"/>
      <c r="P2324" s="2097"/>
      <c r="Q2324" s="2097"/>
      <c r="R2324" s="2097"/>
      <c r="S2324" s="2097"/>
    </row>
    <row r="2325" spans="1:19" x14ac:dyDescent="0.15">
      <c r="A2325" s="2097"/>
      <c r="B2325" s="2097"/>
      <c r="C2325" s="2097"/>
      <c r="D2325" s="2097"/>
      <c r="E2325" s="2097"/>
      <c r="F2325" s="2097"/>
      <c r="G2325" s="2097"/>
      <c r="H2325" s="2097"/>
      <c r="I2325" s="2097"/>
      <c r="J2325" s="2097"/>
      <c r="K2325" s="2097"/>
      <c r="L2325" s="2097"/>
      <c r="M2325" s="2097"/>
      <c r="N2325" s="2097"/>
      <c r="O2325" s="2097"/>
      <c r="P2325" s="2097"/>
      <c r="Q2325" s="2097"/>
      <c r="R2325" s="2097"/>
      <c r="S2325" s="2097"/>
    </row>
    <row r="2326" spans="1:19" x14ac:dyDescent="0.15">
      <c r="A2326" s="2097"/>
      <c r="B2326" s="2097"/>
      <c r="C2326" s="2097"/>
      <c r="D2326" s="2097"/>
      <c r="E2326" s="2097"/>
      <c r="F2326" s="2097"/>
      <c r="G2326" s="2097"/>
      <c r="H2326" s="2097"/>
      <c r="I2326" s="2097"/>
      <c r="J2326" s="2097"/>
      <c r="K2326" s="2097"/>
      <c r="L2326" s="2097"/>
      <c r="M2326" s="2097"/>
      <c r="N2326" s="2097"/>
      <c r="O2326" s="2097"/>
      <c r="P2326" s="2097"/>
      <c r="Q2326" s="2097"/>
      <c r="R2326" s="2097"/>
      <c r="S2326" s="2097"/>
    </row>
    <row r="2327" spans="1:19" x14ac:dyDescent="0.15">
      <c r="A2327" s="2097"/>
      <c r="B2327" s="2097"/>
      <c r="C2327" s="2097"/>
      <c r="D2327" s="2097"/>
      <c r="E2327" s="2097"/>
      <c r="F2327" s="2097"/>
      <c r="G2327" s="2097"/>
      <c r="H2327" s="2097"/>
      <c r="I2327" s="2097"/>
      <c r="J2327" s="2097"/>
      <c r="K2327" s="2097"/>
      <c r="L2327" s="2097"/>
      <c r="M2327" s="2097"/>
      <c r="N2327" s="2097"/>
      <c r="O2327" s="2097"/>
      <c r="P2327" s="2097"/>
      <c r="Q2327" s="2097"/>
      <c r="R2327" s="2097"/>
      <c r="S2327" s="2097"/>
    </row>
    <row r="2328" spans="1:19" x14ac:dyDescent="0.15">
      <c r="A2328" s="2097"/>
      <c r="B2328" s="2097"/>
      <c r="C2328" s="2097"/>
      <c r="D2328" s="2097"/>
      <c r="E2328" s="2097"/>
      <c r="F2328" s="2097"/>
      <c r="G2328" s="2097"/>
      <c r="H2328" s="2097"/>
      <c r="I2328" s="2097"/>
      <c r="J2328" s="2097"/>
      <c r="K2328" s="2097"/>
      <c r="L2328" s="2097"/>
      <c r="M2328" s="2097"/>
      <c r="N2328" s="2097"/>
      <c r="O2328" s="2097"/>
      <c r="P2328" s="2097"/>
      <c r="Q2328" s="2097"/>
      <c r="R2328" s="2097"/>
      <c r="S2328" s="2097"/>
    </row>
    <row r="2329" spans="1:19" x14ac:dyDescent="0.15">
      <c r="A2329" s="2097"/>
      <c r="B2329" s="2097"/>
      <c r="C2329" s="2097"/>
      <c r="D2329" s="2097"/>
      <c r="E2329" s="2097"/>
      <c r="F2329" s="2097"/>
      <c r="G2329" s="2097"/>
      <c r="H2329" s="2097"/>
      <c r="I2329" s="2097"/>
      <c r="J2329" s="2097"/>
      <c r="K2329" s="2097"/>
      <c r="L2329" s="2097"/>
      <c r="M2329" s="2097"/>
      <c r="N2329" s="2097"/>
      <c r="O2329" s="2097"/>
      <c r="P2329" s="2097"/>
      <c r="Q2329" s="2097"/>
      <c r="R2329" s="2097"/>
      <c r="S2329" s="2097"/>
    </row>
    <row r="2330" spans="1:19" x14ac:dyDescent="0.15">
      <c r="A2330" s="2097"/>
      <c r="B2330" s="2097"/>
      <c r="C2330" s="2097"/>
      <c r="D2330" s="2097"/>
      <c r="E2330" s="2097"/>
      <c r="F2330" s="2097"/>
      <c r="G2330" s="2097"/>
      <c r="H2330" s="2097"/>
      <c r="I2330" s="2097"/>
      <c r="J2330" s="2097"/>
      <c r="K2330" s="2097"/>
      <c r="L2330" s="2097"/>
      <c r="M2330" s="2097"/>
      <c r="N2330" s="2097"/>
      <c r="O2330" s="2097"/>
      <c r="P2330" s="2097"/>
      <c r="Q2330" s="2097"/>
      <c r="R2330" s="2097"/>
      <c r="S2330" s="2097"/>
    </row>
    <row r="2331" spans="1:19" x14ac:dyDescent="0.15">
      <c r="A2331" s="2097"/>
      <c r="B2331" s="2097"/>
      <c r="C2331" s="2097"/>
      <c r="D2331" s="2097"/>
      <c r="E2331" s="2097"/>
      <c r="F2331" s="2097"/>
      <c r="G2331" s="2097"/>
      <c r="H2331" s="2097"/>
      <c r="I2331" s="2097"/>
      <c r="J2331" s="2097"/>
      <c r="K2331" s="2097"/>
      <c r="L2331" s="2097"/>
      <c r="M2331" s="2097"/>
      <c r="N2331" s="2097"/>
      <c r="O2331" s="2097"/>
      <c r="P2331" s="2097"/>
      <c r="Q2331" s="2097"/>
      <c r="R2331" s="2097"/>
      <c r="S2331" s="2097"/>
    </row>
    <row r="2332" spans="1:19" x14ac:dyDescent="0.15">
      <c r="A2332" s="2097"/>
      <c r="B2332" s="2097"/>
      <c r="C2332" s="2097"/>
      <c r="D2332" s="2097"/>
      <c r="E2332" s="2097"/>
      <c r="F2332" s="2097"/>
      <c r="G2332" s="2097"/>
      <c r="H2332" s="2097"/>
      <c r="I2332" s="2097"/>
      <c r="J2332" s="2097"/>
      <c r="K2332" s="2097"/>
      <c r="L2332" s="2097"/>
      <c r="M2332" s="2097"/>
      <c r="N2332" s="2097"/>
      <c r="O2332" s="2097"/>
      <c r="P2332" s="2097"/>
      <c r="Q2332" s="2097"/>
      <c r="R2332" s="2097"/>
      <c r="S2332" s="2097"/>
    </row>
    <row r="2333" spans="1:19" x14ac:dyDescent="0.15">
      <c r="A2333" s="2097"/>
      <c r="B2333" s="2097"/>
      <c r="C2333" s="2097"/>
      <c r="D2333" s="2097"/>
      <c r="E2333" s="2097"/>
      <c r="F2333" s="2097"/>
      <c r="G2333" s="2097"/>
      <c r="H2333" s="2097"/>
      <c r="I2333" s="2097"/>
      <c r="J2333" s="2097"/>
      <c r="K2333" s="2097"/>
      <c r="L2333" s="2097"/>
      <c r="M2333" s="2097"/>
      <c r="N2333" s="2097"/>
      <c r="O2333" s="2097"/>
      <c r="P2333" s="2097"/>
      <c r="Q2333" s="2097"/>
      <c r="R2333" s="2097"/>
      <c r="S2333" s="2097"/>
    </row>
    <row r="2334" spans="1:19" x14ac:dyDescent="0.15">
      <c r="A2334" s="2097"/>
      <c r="B2334" s="2097"/>
      <c r="C2334" s="2097"/>
      <c r="D2334" s="2097"/>
      <c r="E2334" s="2097"/>
      <c r="F2334" s="2097"/>
      <c r="G2334" s="2097"/>
      <c r="H2334" s="2097"/>
      <c r="I2334" s="2097"/>
      <c r="J2334" s="2097"/>
      <c r="K2334" s="2097"/>
      <c r="L2334" s="2097"/>
      <c r="M2334" s="2097"/>
      <c r="N2334" s="2097"/>
      <c r="O2334" s="2097"/>
      <c r="P2334" s="2097"/>
      <c r="Q2334" s="2097"/>
      <c r="R2334" s="2097"/>
      <c r="S2334" s="2097"/>
    </row>
    <row r="2335" spans="1:19" x14ac:dyDescent="0.15">
      <c r="A2335" s="2097"/>
      <c r="B2335" s="2097"/>
      <c r="C2335" s="2097"/>
      <c r="D2335" s="2097"/>
      <c r="E2335" s="2097"/>
      <c r="F2335" s="2097"/>
      <c r="G2335" s="2097"/>
      <c r="H2335" s="2097"/>
      <c r="I2335" s="2097"/>
      <c r="J2335" s="2097"/>
      <c r="K2335" s="2097"/>
      <c r="L2335" s="2097"/>
      <c r="M2335" s="2097"/>
      <c r="N2335" s="2097"/>
      <c r="O2335" s="2097"/>
      <c r="P2335" s="2097"/>
      <c r="Q2335" s="2097"/>
      <c r="R2335" s="2097"/>
      <c r="S2335" s="2097"/>
    </row>
    <row r="2336" spans="1:19" x14ac:dyDescent="0.15">
      <c r="A2336" s="2097"/>
      <c r="B2336" s="2097"/>
      <c r="C2336" s="2097"/>
      <c r="D2336" s="2097"/>
      <c r="E2336" s="2097"/>
      <c r="F2336" s="2097"/>
      <c r="G2336" s="2097"/>
      <c r="H2336" s="2097"/>
      <c r="I2336" s="2097"/>
      <c r="J2336" s="2097"/>
      <c r="K2336" s="2097"/>
      <c r="L2336" s="2097"/>
      <c r="M2336" s="2097"/>
      <c r="N2336" s="2097"/>
      <c r="O2336" s="2097"/>
      <c r="P2336" s="2097"/>
      <c r="Q2336" s="2097"/>
      <c r="R2336" s="2097"/>
      <c r="S2336" s="2097"/>
    </row>
    <row r="2337" spans="1:19" x14ac:dyDescent="0.15">
      <c r="A2337" s="2097"/>
      <c r="B2337" s="2097"/>
      <c r="C2337" s="2097"/>
      <c r="D2337" s="2097"/>
      <c r="E2337" s="2097"/>
      <c r="F2337" s="2097"/>
      <c r="G2337" s="2097"/>
      <c r="H2337" s="2097"/>
      <c r="I2337" s="2097"/>
      <c r="J2337" s="2097"/>
      <c r="K2337" s="2097"/>
      <c r="L2337" s="2097"/>
      <c r="M2337" s="2097"/>
      <c r="N2337" s="2097"/>
      <c r="O2337" s="2097"/>
      <c r="P2337" s="2097"/>
      <c r="Q2337" s="2097"/>
      <c r="R2337" s="2097"/>
      <c r="S2337" s="2097"/>
    </row>
    <row r="2338" spans="1:19" x14ac:dyDescent="0.15">
      <c r="A2338" s="2097"/>
      <c r="B2338" s="2097"/>
      <c r="C2338" s="2097"/>
      <c r="D2338" s="2097"/>
      <c r="E2338" s="2097"/>
      <c r="F2338" s="2097"/>
      <c r="G2338" s="2097"/>
      <c r="H2338" s="2097"/>
      <c r="I2338" s="2097"/>
      <c r="J2338" s="2097"/>
      <c r="K2338" s="2097"/>
      <c r="L2338" s="2097"/>
      <c r="M2338" s="2097"/>
      <c r="N2338" s="2097"/>
      <c r="O2338" s="2097"/>
      <c r="P2338" s="2097"/>
      <c r="Q2338" s="2097"/>
      <c r="R2338" s="2097"/>
      <c r="S2338" s="2097"/>
    </row>
    <row r="2339" spans="1:19" x14ac:dyDescent="0.15">
      <c r="A2339" s="2097"/>
      <c r="B2339" s="2097"/>
      <c r="C2339" s="2097"/>
      <c r="D2339" s="2097"/>
      <c r="E2339" s="2097"/>
      <c r="F2339" s="2097"/>
      <c r="G2339" s="2097"/>
      <c r="H2339" s="2097"/>
      <c r="I2339" s="2097"/>
      <c r="J2339" s="2097"/>
      <c r="K2339" s="2097"/>
      <c r="L2339" s="2097"/>
      <c r="M2339" s="2097"/>
      <c r="N2339" s="2097"/>
      <c r="O2339" s="2097"/>
      <c r="P2339" s="2097"/>
      <c r="Q2339" s="2097"/>
      <c r="R2339" s="2097"/>
      <c r="S2339" s="2097"/>
    </row>
    <row r="2340" spans="1:19" x14ac:dyDescent="0.15">
      <c r="A2340" s="2097"/>
      <c r="B2340" s="2097"/>
      <c r="C2340" s="2097"/>
      <c r="D2340" s="2097"/>
      <c r="E2340" s="2097"/>
      <c r="F2340" s="2097"/>
      <c r="G2340" s="2097"/>
      <c r="H2340" s="2097"/>
      <c r="I2340" s="2097"/>
      <c r="J2340" s="2097"/>
      <c r="K2340" s="2097"/>
      <c r="L2340" s="2097"/>
      <c r="M2340" s="2097"/>
      <c r="N2340" s="2097"/>
      <c r="O2340" s="2097"/>
      <c r="P2340" s="2097"/>
      <c r="Q2340" s="2097"/>
      <c r="R2340" s="2097"/>
      <c r="S2340" s="2097"/>
    </row>
    <row r="2341" spans="1:19" x14ac:dyDescent="0.15">
      <c r="A2341" s="2097"/>
      <c r="B2341" s="2097"/>
      <c r="C2341" s="2097"/>
      <c r="D2341" s="2097"/>
      <c r="E2341" s="2097"/>
      <c r="F2341" s="2097"/>
      <c r="G2341" s="2097"/>
      <c r="H2341" s="2097"/>
      <c r="I2341" s="2097"/>
      <c r="J2341" s="2097"/>
      <c r="K2341" s="2097"/>
      <c r="L2341" s="2097"/>
      <c r="M2341" s="2097"/>
      <c r="N2341" s="2097"/>
      <c r="O2341" s="2097"/>
      <c r="P2341" s="2097"/>
      <c r="Q2341" s="2097"/>
      <c r="R2341" s="2097"/>
      <c r="S2341" s="2097"/>
    </row>
    <row r="2342" spans="1:19" x14ac:dyDescent="0.15">
      <c r="A2342" s="2097"/>
      <c r="B2342" s="2097"/>
      <c r="C2342" s="2097"/>
      <c r="D2342" s="2097"/>
      <c r="E2342" s="2097"/>
      <c r="F2342" s="2097"/>
      <c r="G2342" s="2097"/>
      <c r="H2342" s="2097"/>
      <c r="I2342" s="2097"/>
      <c r="J2342" s="2097"/>
      <c r="K2342" s="2097"/>
      <c r="L2342" s="2097"/>
      <c r="M2342" s="2097"/>
      <c r="N2342" s="2097"/>
      <c r="O2342" s="2097"/>
      <c r="P2342" s="2097"/>
      <c r="Q2342" s="2097"/>
      <c r="R2342" s="2097"/>
      <c r="S2342" s="2097"/>
    </row>
    <row r="2343" spans="1:19" x14ac:dyDescent="0.15">
      <c r="A2343" s="2097"/>
      <c r="B2343" s="2097"/>
      <c r="C2343" s="2097"/>
      <c r="D2343" s="2097"/>
      <c r="E2343" s="2097"/>
      <c r="F2343" s="2097"/>
      <c r="G2343" s="2097"/>
      <c r="H2343" s="2097"/>
      <c r="I2343" s="2097"/>
      <c r="J2343" s="2097"/>
      <c r="K2343" s="2097"/>
      <c r="L2343" s="2097"/>
      <c r="M2343" s="2097"/>
      <c r="N2343" s="2097"/>
      <c r="O2343" s="2097"/>
      <c r="P2343" s="2097"/>
      <c r="Q2343" s="2097"/>
      <c r="R2343" s="2097"/>
      <c r="S2343" s="2097"/>
    </row>
    <row r="2344" spans="1:19" x14ac:dyDescent="0.15">
      <c r="A2344" s="2097"/>
      <c r="B2344" s="2097"/>
      <c r="C2344" s="2097"/>
      <c r="D2344" s="2097"/>
      <c r="E2344" s="2097"/>
      <c r="F2344" s="2097"/>
      <c r="G2344" s="2097"/>
      <c r="H2344" s="2097"/>
      <c r="I2344" s="2097"/>
      <c r="J2344" s="2097"/>
      <c r="K2344" s="2097"/>
      <c r="L2344" s="2097"/>
      <c r="M2344" s="2097"/>
      <c r="N2344" s="2097"/>
      <c r="O2344" s="2097"/>
      <c r="P2344" s="2097"/>
      <c r="Q2344" s="2097"/>
      <c r="R2344" s="2097"/>
      <c r="S2344" s="2097"/>
    </row>
    <row r="2345" spans="1:19" x14ac:dyDescent="0.15">
      <c r="A2345" s="2097"/>
      <c r="B2345" s="2097"/>
      <c r="C2345" s="2097"/>
      <c r="D2345" s="2097"/>
      <c r="E2345" s="2097"/>
      <c r="F2345" s="2097"/>
      <c r="G2345" s="2097"/>
      <c r="H2345" s="2097"/>
      <c r="I2345" s="2097"/>
      <c r="J2345" s="2097"/>
      <c r="K2345" s="2097"/>
      <c r="L2345" s="2097"/>
      <c r="M2345" s="2097"/>
      <c r="N2345" s="2097"/>
      <c r="O2345" s="2097"/>
      <c r="P2345" s="2097"/>
      <c r="Q2345" s="2097"/>
      <c r="R2345" s="2097"/>
      <c r="S2345" s="2097"/>
    </row>
    <row r="2346" spans="1:19" x14ac:dyDescent="0.15">
      <c r="A2346" s="2097"/>
      <c r="B2346" s="2097"/>
      <c r="C2346" s="2097"/>
      <c r="D2346" s="2097"/>
      <c r="E2346" s="2097"/>
      <c r="F2346" s="2097"/>
      <c r="G2346" s="2097"/>
      <c r="H2346" s="2097"/>
      <c r="I2346" s="2097"/>
      <c r="J2346" s="2097"/>
      <c r="K2346" s="2097"/>
      <c r="L2346" s="2097"/>
      <c r="M2346" s="2097"/>
      <c r="N2346" s="2097"/>
      <c r="O2346" s="2097"/>
      <c r="P2346" s="2097"/>
      <c r="Q2346" s="2097"/>
      <c r="R2346" s="2097"/>
      <c r="S2346" s="2097"/>
    </row>
    <row r="2347" spans="1:19" x14ac:dyDescent="0.15">
      <c r="A2347" s="2097"/>
      <c r="B2347" s="2097"/>
      <c r="C2347" s="2097"/>
      <c r="D2347" s="2097"/>
      <c r="E2347" s="2097"/>
      <c r="F2347" s="2097"/>
      <c r="G2347" s="2097"/>
      <c r="H2347" s="2097"/>
      <c r="I2347" s="2097"/>
      <c r="J2347" s="2097"/>
      <c r="K2347" s="2097"/>
      <c r="L2347" s="2097"/>
      <c r="M2347" s="2097"/>
      <c r="N2347" s="2097"/>
      <c r="O2347" s="2097"/>
      <c r="P2347" s="2097"/>
      <c r="Q2347" s="2097"/>
      <c r="R2347" s="2097"/>
      <c r="S2347" s="2097"/>
    </row>
    <row r="2348" spans="1:19" x14ac:dyDescent="0.15">
      <c r="A2348" s="2097"/>
      <c r="B2348" s="2097"/>
      <c r="C2348" s="2097"/>
      <c r="D2348" s="2097"/>
      <c r="E2348" s="2097"/>
      <c r="F2348" s="2097"/>
      <c r="G2348" s="2097"/>
      <c r="H2348" s="2097"/>
      <c r="I2348" s="2097"/>
      <c r="J2348" s="2097"/>
      <c r="K2348" s="2097"/>
      <c r="L2348" s="2097"/>
      <c r="M2348" s="2097"/>
      <c r="N2348" s="2097"/>
      <c r="O2348" s="2097"/>
      <c r="P2348" s="2097"/>
      <c r="Q2348" s="2097"/>
      <c r="R2348" s="2097"/>
      <c r="S2348" s="2097"/>
    </row>
    <row r="2349" spans="1:19" x14ac:dyDescent="0.15">
      <c r="A2349" s="2097"/>
      <c r="B2349" s="2097"/>
      <c r="C2349" s="2097"/>
      <c r="D2349" s="2097"/>
      <c r="E2349" s="2097"/>
      <c r="F2349" s="2097"/>
      <c r="G2349" s="2097"/>
      <c r="H2349" s="2097"/>
      <c r="I2349" s="2097"/>
      <c r="J2349" s="2097"/>
      <c r="K2349" s="2097"/>
      <c r="L2349" s="2097"/>
      <c r="M2349" s="2097"/>
      <c r="N2349" s="2097"/>
      <c r="O2349" s="2097"/>
      <c r="P2349" s="2097"/>
      <c r="Q2349" s="2097"/>
      <c r="R2349" s="2097"/>
      <c r="S2349" s="2097"/>
    </row>
    <row r="2350" spans="1:19" x14ac:dyDescent="0.15">
      <c r="A2350" s="2097"/>
      <c r="B2350" s="2097"/>
      <c r="C2350" s="2097"/>
      <c r="D2350" s="2097"/>
      <c r="E2350" s="2097"/>
      <c r="F2350" s="2097"/>
      <c r="G2350" s="2097"/>
      <c r="H2350" s="2097"/>
      <c r="I2350" s="2097"/>
      <c r="J2350" s="2097"/>
      <c r="K2350" s="2097"/>
      <c r="L2350" s="2097"/>
      <c r="M2350" s="2097"/>
      <c r="N2350" s="2097"/>
      <c r="O2350" s="2097"/>
      <c r="P2350" s="2097"/>
      <c r="Q2350" s="2097"/>
      <c r="R2350" s="2097"/>
      <c r="S2350" s="2097"/>
    </row>
    <row r="2351" spans="1:19" x14ac:dyDescent="0.15">
      <c r="A2351" s="2097"/>
      <c r="B2351" s="2097"/>
      <c r="C2351" s="2097"/>
      <c r="D2351" s="2097"/>
      <c r="E2351" s="2097"/>
      <c r="F2351" s="2097"/>
      <c r="G2351" s="2097"/>
      <c r="H2351" s="2097"/>
      <c r="I2351" s="2097"/>
      <c r="J2351" s="2097"/>
      <c r="K2351" s="2097"/>
      <c r="L2351" s="2097"/>
      <c r="M2351" s="2097"/>
      <c r="N2351" s="2097"/>
      <c r="O2351" s="2097"/>
      <c r="P2351" s="2097"/>
      <c r="Q2351" s="2097"/>
      <c r="R2351" s="2097"/>
      <c r="S2351" s="2097"/>
    </row>
    <row r="2352" spans="1:19" x14ac:dyDescent="0.15">
      <c r="A2352" s="2097"/>
      <c r="B2352" s="2097"/>
      <c r="C2352" s="2097"/>
      <c r="D2352" s="2097"/>
      <c r="E2352" s="2097"/>
      <c r="F2352" s="2097"/>
      <c r="G2352" s="2097"/>
      <c r="H2352" s="2097"/>
      <c r="I2352" s="2097"/>
      <c r="J2352" s="2097"/>
      <c r="K2352" s="2097"/>
      <c r="L2352" s="2097"/>
      <c r="M2352" s="2097"/>
      <c r="N2352" s="2097"/>
      <c r="O2352" s="2097"/>
      <c r="P2352" s="2097"/>
      <c r="Q2352" s="2097"/>
      <c r="R2352" s="2097"/>
      <c r="S2352" s="2097"/>
    </row>
    <row r="2353" spans="1:19" x14ac:dyDescent="0.15">
      <c r="A2353" s="2097"/>
      <c r="B2353" s="2097"/>
      <c r="C2353" s="2097"/>
      <c r="D2353" s="2097"/>
      <c r="E2353" s="2097"/>
      <c r="F2353" s="2097"/>
      <c r="G2353" s="2097"/>
      <c r="H2353" s="2097"/>
      <c r="I2353" s="2097"/>
      <c r="J2353" s="2097"/>
      <c r="K2353" s="2097"/>
      <c r="L2353" s="2097"/>
      <c r="M2353" s="2097"/>
      <c r="N2353" s="2097"/>
      <c r="O2353" s="2097"/>
      <c r="P2353" s="2097"/>
      <c r="Q2353" s="2097"/>
      <c r="R2353" s="2097"/>
      <c r="S2353" s="2097"/>
    </row>
    <row r="2354" spans="1:19" x14ac:dyDescent="0.15">
      <c r="A2354" s="2097"/>
      <c r="B2354" s="2097"/>
      <c r="C2354" s="2097"/>
      <c r="D2354" s="2097"/>
      <c r="E2354" s="2097"/>
      <c r="F2354" s="2097"/>
      <c r="G2354" s="2097"/>
      <c r="H2354" s="2097"/>
      <c r="I2354" s="2097"/>
      <c r="J2354" s="2097"/>
      <c r="K2354" s="2097"/>
      <c r="L2354" s="2097"/>
      <c r="M2354" s="2097"/>
      <c r="N2354" s="2097"/>
      <c r="O2354" s="2097"/>
      <c r="P2354" s="2097"/>
      <c r="Q2354" s="2097"/>
      <c r="R2354" s="2097"/>
      <c r="S2354" s="2097"/>
    </row>
    <row r="2355" spans="1:19" x14ac:dyDescent="0.15">
      <c r="A2355" s="2097"/>
      <c r="B2355" s="2097"/>
      <c r="C2355" s="2097"/>
      <c r="D2355" s="2097"/>
      <c r="E2355" s="2097"/>
      <c r="F2355" s="2097"/>
      <c r="G2355" s="2097"/>
      <c r="H2355" s="2097"/>
      <c r="I2355" s="2097"/>
      <c r="J2355" s="2097"/>
      <c r="K2355" s="2097"/>
      <c r="L2355" s="2097"/>
      <c r="M2355" s="2097"/>
      <c r="N2355" s="2097"/>
      <c r="O2355" s="2097"/>
      <c r="P2355" s="2097"/>
      <c r="Q2355" s="2097"/>
      <c r="R2355" s="2097"/>
      <c r="S2355" s="2097"/>
    </row>
    <row r="2356" spans="1:19" x14ac:dyDescent="0.15">
      <c r="A2356" s="2097"/>
      <c r="B2356" s="2097"/>
      <c r="C2356" s="2097"/>
      <c r="D2356" s="2097"/>
      <c r="E2356" s="2097"/>
      <c r="F2356" s="2097"/>
      <c r="G2356" s="2097"/>
      <c r="H2356" s="2097"/>
      <c r="I2356" s="2097"/>
      <c r="J2356" s="2097"/>
      <c r="K2356" s="2097"/>
      <c r="L2356" s="2097"/>
      <c r="M2356" s="2097"/>
      <c r="N2356" s="2097"/>
      <c r="O2356" s="2097"/>
      <c r="P2356" s="2097"/>
      <c r="Q2356" s="2097"/>
      <c r="R2356" s="2097"/>
      <c r="S2356" s="2097"/>
    </row>
    <row r="2357" spans="1:19" x14ac:dyDescent="0.15">
      <c r="A2357" s="2097"/>
      <c r="B2357" s="2097"/>
      <c r="C2357" s="2097"/>
      <c r="D2357" s="2097"/>
      <c r="E2357" s="2097"/>
      <c r="F2357" s="2097"/>
      <c r="G2357" s="2097"/>
      <c r="H2357" s="2097"/>
      <c r="I2357" s="2097"/>
      <c r="J2357" s="2097"/>
      <c r="K2357" s="2097"/>
      <c r="L2357" s="2097"/>
      <c r="M2357" s="2097"/>
      <c r="N2357" s="2097"/>
      <c r="O2357" s="2097"/>
      <c r="P2357" s="2097"/>
      <c r="Q2357" s="2097"/>
      <c r="R2357" s="2097"/>
      <c r="S2357" s="2097"/>
    </row>
    <row r="2358" spans="1:19" x14ac:dyDescent="0.15">
      <c r="A2358" s="2097"/>
      <c r="B2358" s="2097"/>
      <c r="C2358" s="2097"/>
      <c r="D2358" s="2097"/>
      <c r="E2358" s="2097"/>
      <c r="F2358" s="2097"/>
      <c r="G2358" s="2097"/>
      <c r="H2358" s="2097"/>
      <c r="I2358" s="2097"/>
      <c r="J2358" s="2097"/>
      <c r="K2358" s="2097"/>
      <c r="L2358" s="2097"/>
      <c r="M2358" s="2097"/>
      <c r="N2358" s="2097"/>
      <c r="O2358" s="2097"/>
      <c r="P2358" s="2097"/>
      <c r="Q2358" s="2097"/>
      <c r="R2358" s="2097"/>
      <c r="S2358" s="2097"/>
    </row>
    <row r="2359" spans="1:19" x14ac:dyDescent="0.15">
      <c r="A2359" s="2097"/>
      <c r="B2359" s="2097"/>
      <c r="C2359" s="2097"/>
      <c r="D2359" s="2097"/>
      <c r="E2359" s="2097"/>
      <c r="F2359" s="2097"/>
      <c r="G2359" s="2097"/>
      <c r="H2359" s="2097"/>
      <c r="I2359" s="2097"/>
      <c r="J2359" s="2097"/>
      <c r="K2359" s="2097"/>
      <c r="L2359" s="2097"/>
      <c r="M2359" s="2097"/>
      <c r="N2359" s="2097"/>
      <c r="O2359" s="2097"/>
      <c r="P2359" s="2097"/>
      <c r="Q2359" s="2097"/>
      <c r="R2359" s="2097"/>
      <c r="S2359" s="2097"/>
    </row>
    <row r="2360" spans="1:19" x14ac:dyDescent="0.15">
      <c r="A2360" s="2097"/>
      <c r="B2360" s="2097"/>
      <c r="C2360" s="2097"/>
      <c r="D2360" s="2097"/>
      <c r="E2360" s="2097"/>
      <c r="F2360" s="2097"/>
      <c r="G2360" s="2097"/>
      <c r="H2360" s="2097"/>
      <c r="I2360" s="2097"/>
      <c r="J2360" s="2097"/>
      <c r="K2360" s="2097"/>
      <c r="L2360" s="2097"/>
      <c r="M2360" s="2097"/>
      <c r="N2360" s="2097"/>
      <c r="O2360" s="2097"/>
      <c r="P2360" s="2097"/>
      <c r="Q2360" s="2097"/>
      <c r="R2360" s="2097"/>
      <c r="S2360" s="2097"/>
    </row>
    <row r="2361" spans="1:19" x14ac:dyDescent="0.15">
      <c r="A2361" s="2097"/>
      <c r="B2361" s="2097"/>
      <c r="C2361" s="2097"/>
      <c r="D2361" s="2097"/>
      <c r="E2361" s="2097"/>
      <c r="F2361" s="2097"/>
      <c r="G2361" s="2097"/>
      <c r="H2361" s="2097"/>
      <c r="I2361" s="2097"/>
      <c r="J2361" s="2097"/>
      <c r="K2361" s="2097"/>
      <c r="L2361" s="2097"/>
      <c r="M2361" s="2097"/>
      <c r="N2361" s="2097"/>
      <c r="O2361" s="2097"/>
      <c r="P2361" s="2097"/>
      <c r="Q2361" s="2097"/>
      <c r="R2361" s="2097"/>
      <c r="S2361" s="2097"/>
    </row>
    <row r="2362" spans="1:19" x14ac:dyDescent="0.15">
      <c r="A2362" s="2097"/>
      <c r="B2362" s="2097"/>
      <c r="C2362" s="2097"/>
      <c r="D2362" s="2097"/>
      <c r="E2362" s="2097"/>
      <c r="F2362" s="2097"/>
      <c r="G2362" s="2097"/>
      <c r="H2362" s="2097"/>
      <c r="I2362" s="2097"/>
      <c r="J2362" s="2097"/>
      <c r="K2362" s="2097"/>
      <c r="L2362" s="2097"/>
      <c r="M2362" s="2097"/>
      <c r="N2362" s="2097"/>
      <c r="O2362" s="2097"/>
      <c r="P2362" s="2097"/>
      <c r="Q2362" s="2097"/>
      <c r="R2362" s="2097"/>
      <c r="S2362" s="2097"/>
    </row>
    <row r="2363" spans="1:19" x14ac:dyDescent="0.15">
      <c r="A2363" s="2097"/>
      <c r="B2363" s="2097"/>
      <c r="C2363" s="2097"/>
      <c r="D2363" s="2097"/>
      <c r="E2363" s="2097"/>
      <c r="F2363" s="2097"/>
      <c r="G2363" s="2097"/>
      <c r="H2363" s="2097"/>
      <c r="I2363" s="2097"/>
      <c r="J2363" s="2097"/>
      <c r="K2363" s="2097"/>
      <c r="L2363" s="2097"/>
      <c r="M2363" s="2097"/>
      <c r="N2363" s="2097"/>
      <c r="O2363" s="2097"/>
      <c r="P2363" s="2097"/>
      <c r="Q2363" s="2097"/>
      <c r="R2363" s="2097"/>
      <c r="S2363" s="2097"/>
    </row>
    <row r="2364" spans="1:19" x14ac:dyDescent="0.15">
      <c r="A2364" s="2097"/>
      <c r="B2364" s="2097"/>
      <c r="C2364" s="2097"/>
      <c r="D2364" s="2097"/>
      <c r="E2364" s="2097"/>
      <c r="F2364" s="2097"/>
      <c r="G2364" s="2097"/>
      <c r="H2364" s="2097"/>
      <c r="I2364" s="2097"/>
      <c r="J2364" s="2097"/>
      <c r="K2364" s="2097"/>
      <c r="L2364" s="2097"/>
      <c r="M2364" s="2097"/>
      <c r="N2364" s="2097"/>
      <c r="O2364" s="2097"/>
      <c r="P2364" s="2097"/>
      <c r="Q2364" s="2097"/>
      <c r="R2364" s="2097"/>
      <c r="S2364" s="2097"/>
    </row>
    <row r="2365" spans="1:19" x14ac:dyDescent="0.15">
      <c r="A2365" s="2097"/>
      <c r="B2365" s="2097"/>
      <c r="C2365" s="2097"/>
      <c r="D2365" s="2097"/>
      <c r="E2365" s="2097"/>
      <c r="F2365" s="2097"/>
      <c r="G2365" s="2097"/>
      <c r="H2365" s="2097"/>
      <c r="I2365" s="2097"/>
      <c r="J2365" s="2097"/>
      <c r="K2365" s="2097"/>
      <c r="L2365" s="2097"/>
      <c r="M2365" s="2097"/>
      <c r="N2365" s="2097"/>
      <c r="O2365" s="2097"/>
      <c r="P2365" s="2097"/>
      <c r="Q2365" s="2097"/>
      <c r="R2365" s="2097"/>
      <c r="S2365" s="2097"/>
    </row>
    <row r="2366" spans="1:19" x14ac:dyDescent="0.15">
      <c r="A2366" s="2097"/>
      <c r="B2366" s="2097"/>
      <c r="C2366" s="2097"/>
      <c r="D2366" s="2097"/>
      <c r="E2366" s="2097"/>
      <c r="F2366" s="2097"/>
      <c r="G2366" s="2097"/>
      <c r="H2366" s="2097"/>
      <c r="I2366" s="2097"/>
      <c r="J2366" s="2097"/>
      <c r="K2366" s="2097"/>
      <c r="L2366" s="2097"/>
      <c r="M2366" s="2097"/>
      <c r="N2366" s="2097"/>
      <c r="O2366" s="2097"/>
      <c r="P2366" s="2097"/>
      <c r="Q2366" s="2097"/>
      <c r="R2366" s="2097"/>
      <c r="S2366" s="2097"/>
    </row>
    <row r="2367" spans="1:19" x14ac:dyDescent="0.15">
      <c r="A2367" s="2097"/>
      <c r="B2367" s="2097"/>
      <c r="C2367" s="2097"/>
      <c r="D2367" s="2097"/>
      <c r="E2367" s="2097"/>
      <c r="F2367" s="2097"/>
      <c r="G2367" s="2097"/>
      <c r="H2367" s="2097"/>
      <c r="I2367" s="2097"/>
      <c r="J2367" s="2097"/>
      <c r="K2367" s="2097"/>
      <c r="L2367" s="2097"/>
      <c r="M2367" s="2097"/>
      <c r="N2367" s="2097"/>
      <c r="O2367" s="2097"/>
      <c r="P2367" s="2097"/>
      <c r="Q2367" s="2097"/>
      <c r="R2367" s="2097"/>
      <c r="S2367" s="2097"/>
    </row>
    <row r="2368" spans="1:19" x14ac:dyDescent="0.15">
      <c r="A2368" s="2097"/>
      <c r="B2368" s="2097"/>
      <c r="C2368" s="2097"/>
      <c r="D2368" s="2097"/>
      <c r="E2368" s="2097"/>
      <c r="F2368" s="2097"/>
      <c r="G2368" s="2097"/>
      <c r="H2368" s="2097"/>
      <c r="I2368" s="2097"/>
      <c r="J2368" s="2097"/>
      <c r="K2368" s="2097"/>
      <c r="L2368" s="2097"/>
      <c r="M2368" s="2097"/>
      <c r="N2368" s="2097"/>
      <c r="O2368" s="2097"/>
      <c r="P2368" s="2097"/>
      <c r="Q2368" s="2097"/>
      <c r="R2368" s="2097"/>
      <c r="S2368" s="2097"/>
    </row>
    <row r="2369" spans="1:19" x14ac:dyDescent="0.15">
      <c r="A2369" s="2097"/>
      <c r="B2369" s="2097"/>
      <c r="C2369" s="2097"/>
      <c r="D2369" s="2097"/>
      <c r="E2369" s="2097"/>
      <c r="F2369" s="2097"/>
      <c r="G2369" s="2097"/>
      <c r="H2369" s="2097"/>
      <c r="I2369" s="2097"/>
      <c r="J2369" s="2097"/>
      <c r="K2369" s="2097"/>
      <c r="L2369" s="2097"/>
      <c r="M2369" s="2097"/>
      <c r="N2369" s="2097"/>
      <c r="O2369" s="2097"/>
      <c r="P2369" s="2097"/>
      <c r="Q2369" s="2097"/>
      <c r="R2369" s="2097"/>
      <c r="S2369" s="2097"/>
    </row>
    <row r="2370" spans="1:19" x14ac:dyDescent="0.15">
      <c r="A2370" s="2097"/>
      <c r="B2370" s="2097"/>
      <c r="C2370" s="2097"/>
      <c r="D2370" s="2097"/>
      <c r="E2370" s="2097"/>
      <c r="F2370" s="2097"/>
      <c r="G2370" s="2097"/>
      <c r="H2370" s="2097"/>
      <c r="I2370" s="2097"/>
      <c r="J2370" s="2097"/>
      <c r="K2370" s="2097"/>
      <c r="L2370" s="2097"/>
      <c r="M2370" s="2097"/>
      <c r="N2370" s="2097"/>
      <c r="O2370" s="2097"/>
      <c r="P2370" s="2097"/>
      <c r="Q2370" s="2097"/>
      <c r="R2370" s="2097"/>
      <c r="S2370" s="2097"/>
    </row>
    <row r="2371" spans="1:19" x14ac:dyDescent="0.15">
      <c r="A2371" s="2097"/>
      <c r="B2371" s="2097"/>
      <c r="C2371" s="2097"/>
      <c r="D2371" s="2097"/>
      <c r="E2371" s="2097"/>
      <c r="F2371" s="2097"/>
      <c r="G2371" s="2097"/>
      <c r="H2371" s="2097"/>
      <c r="I2371" s="2097"/>
      <c r="J2371" s="2097"/>
      <c r="K2371" s="2097"/>
      <c r="L2371" s="2097"/>
      <c r="M2371" s="2097"/>
      <c r="N2371" s="2097"/>
      <c r="O2371" s="2097"/>
      <c r="P2371" s="2097"/>
      <c r="Q2371" s="2097"/>
      <c r="R2371" s="2097"/>
      <c r="S2371" s="2097"/>
    </row>
    <row r="2372" spans="1:19" x14ac:dyDescent="0.15">
      <c r="A2372" s="2097"/>
      <c r="B2372" s="2097"/>
      <c r="C2372" s="2097"/>
      <c r="D2372" s="2097"/>
      <c r="E2372" s="2097"/>
      <c r="F2372" s="2097"/>
      <c r="G2372" s="2097"/>
      <c r="H2372" s="2097"/>
      <c r="I2372" s="2097"/>
      <c r="J2372" s="2097"/>
      <c r="K2372" s="2097"/>
      <c r="L2372" s="2097"/>
      <c r="M2372" s="2097"/>
      <c r="N2372" s="2097"/>
      <c r="O2372" s="2097"/>
      <c r="P2372" s="2097"/>
      <c r="Q2372" s="2097"/>
      <c r="R2372" s="2097"/>
      <c r="S2372" s="2097"/>
    </row>
    <row r="2373" spans="1:19" x14ac:dyDescent="0.15">
      <c r="A2373" s="2097"/>
      <c r="B2373" s="2097"/>
      <c r="C2373" s="2097"/>
      <c r="D2373" s="2097"/>
      <c r="E2373" s="2097"/>
      <c r="F2373" s="2097"/>
      <c r="G2373" s="2097"/>
      <c r="H2373" s="2097"/>
      <c r="I2373" s="2097"/>
      <c r="J2373" s="2097"/>
      <c r="K2373" s="2097"/>
      <c r="L2373" s="2097"/>
      <c r="M2373" s="2097"/>
      <c r="N2373" s="2097"/>
      <c r="O2373" s="2097"/>
      <c r="P2373" s="2097"/>
      <c r="Q2373" s="2097"/>
      <c r="R2373" s="2097"/>
      <c r="S2373" s="2097"/>
    </row>
    <row r="2374" spans="1:19" x14ac:dyDescent="0.15">
      <c r="A2374" s="2097"/>
      <c r="B2374" s="2097"/>
      <c r="C2374" s="2097"/>
      <c r="D2374" s="2097"/>
      <c r="E2374" s="2097"/>
      <c r="F2374" s="2097"/>
      <c r="G2374" s="2097"/>
      <c r="H2374" s="2097"/>
      <c r="I2374" s="2097"/>
      <c r="J2374" s="2097"/>
      <c r="K2374" s="2097"/>
      <c r="L2374" s="2097"/>
      <c r="M2374" s="2097"/>
      <c r="N2374" s="2097"/>
      <c r="O2374" s="2097"/>
      <c r="P2374" s="2097"/>
      <c r="Q2374" s="2097"/>
      <c r="R2374" s="2097"/>
      <c r="S2374" s="2097"/>
    </row>
    <row r="2375" spans="1:19" x14ac:dyDescent="0.15">
      <c r="A2375" s="2097"/>
      <c r="B2375" s="2097"/>
      <c r="C2375" s="2097"/>
      <c r="D2375" s="2097"/>
      <c r="E2375" s="2097"/>
      <c r="F2375" s="2097"/>
      <c r="G2375" s="2097"/>
      <c r="H2375" s="2097"/>
      <c r="I2375" s="2097"/>
      <c r="J2375" s="2097"/>
      <c r="K2375" s="2097"/>
      <c r="L2375" s="2097"/>
      <c r="M2375" s="2097"/>
      <c r="N2375" s="2097"/>
      <c r="O2375" s="2097"/>
      <c r="P2375" s="2097"/>
      <c r="Q2375" s="2097"/>
      <c r="R2375" s="2097"/>
      <c r="S2375" s="2097"/>
    </row>
    <row r="2376" spans="1:19" x14ac:dyDescent="0.15">
      <c r="A2376" s="2097"/>
      <c r="B2376" s="2097"/>
      <c r="C2376" s="2097"/>
      <c r="D2376" s="2097"/>
      <c r="E2376" s="2097"/>
      <c r="F2376" s="2097"/>
      <c r="G2376" s="2097"/>
      <c r="H2376" s="2097"/>
      <c r="I2376" s="2097"/>
      <c r="J2376" s="2097"/>
      <c r="K2376" s="2097"/>
      <c r="L2376" s="2097"/>
      <c r="M2376" s="2097"/>
      <c r="N2376" s="2097"/>
      <c r="O2376" s="2097"/>
      <c r="P2376" s="2097"/>
      <c r="Q2376" s="2097"/>
      <c r="R2376" s="2097"/>
      <c r="S2376" s="2097"/>
    </row>
    <row r="2377" spans="1:19" x14ac:dyDescent="0.15">
      <c r="A2377" s="2097"/>
      <c r="B2377" s="2097"/>
      <c r="C2377" s="2097"/>
      <c r="D2377" s="2097"/>
      <c r="E2377" s="2097"/>
      <c r="F2377" s="2097"/>
      <c r="G2377" s="2097"/>
      <c r="H2377" s="2097"/>
      <c r="I2377" s="2097"/>
      <c r="J2377" s="2097"/>
      <c r="K2377" s="2097"/>
      <c r="L2377" s="2097"/>
      <c r="M2377" s="2097"/>
      <c r="N2377" s="2097"/>
      <c r="O2377" s="2097"/>
      <c r="P2377" s="2097"/>
      <c r="Q2377" s="2097"/>
      <c r="R2377" s="2097"/>
      <c r="S2377" s="2097"/>
    </row>
    <row r="2378" spans="1:19" x14ac:dyDescent="0.15">
      <c r="A2378" s="2097"/>
      <c r="B2378" s="2097"/>
      <c r="C2378" s="2097"/>
      <c r="D2378" s="2097"/>
      <c r="E2378" s="2097"/>
      <c r="F2378" s="2097"/>
      <c r="G2378" s="2097"/>
      <c r="H2378" s="2097"/>
      <c r="I2378" s="2097"/>
      <c r="J2378" s="2097"/>
      <c r="K2378" s="2097"/>
      <c r="L2378" s="2097"/>
      <c r="M2378" s="2097"/>
      <c r="N2378" s="2097"/>
      <c r="O2378" s="2097"/>
      <c r="P2378" s="2097"/>
      <c r="Q2378" s="2097"/>
      <c r="R2378" s="2097"/>
      <c r="S2378" s="2097"/>
    </row>
    <row r="2379" spans="1:19" x14ac:dyDescent="0.15">
      <c r="A2379" s="2097"/>
      <c r="B2379" s="2097"/>
      <c r="C2379" s="2097"/>
      <c r="D2379" s="2097"/>
      <c r="E2379" s="2097"/>
      <c r="F2379" s="2097"/>
      <c r="G2379" s="2097"/>
      <c r="H2379" s="2097"/>
      <c r="I2379" s="2097"/>
      <c r="J2379" s="2097"/>
      <c r="K2379" s="2097"/>
      <c r="L2379" s="2097"/>
      <c r="M2379" s="2097"/>
      <c r="N2379" s="2097"/>
      <c r="O2379" s="2097"/>
      <c r="P2379" s="2097"/>
      <c r="Q2379" s="2097"/>
      <c r="R2379" s="2097"/>
      <c r="S2379" s="2097"/>
    </row>
    <row r="2380" spans="1:19" x14ac:dyDescent="0.15">
      <c r="A2380" s="2097"/>
      <c r="B2380" s="2097"/>
      <c r="C2380" s="2097"/>
      <c r="D2380" s="2097"/>
      <c r="E2380" s="2097"/>
      <c r="F2380" s="2097"/>
      <c r="G2380" s="2097"/>
      <c r="H2380" s="2097"/>
      <c r="I2380" s="2097"/>
      <c r="J2380" s="2097"/>
      <c r="K2380" s="2097"/>
      <c r="L2380" s="2097"/>
      <c r="M2380" s="2097"/>
      <c r="N2380" s="2097"/>
      <c r="O2380" s="2097"/>
      <c r="P2380" s="2097"/>
      <c r="Q2380" s="2097"/>
      <c r="R2380" s="2097"/>
      <c r="S2380" s="2097"/>
    </row>
    <row r="2381" spans="1:19" x14ac:dyDescent="0.15">
      <c r="A2381" s="2097"/>
      <c r="B2381" s="2097"/>
      <c r="C2381" s="2097"/>
      <c r="D2381" s="2097"/>
      <c r="E2381" s="2097"/>
      <c r="F2381" s="2097"/>
      <c r="G2381" s="2097"/>
      <c r="H2381" s="2097"/>
      <c r="I2381" s="2097"/>
      <c r="J2381" s="2097"/>
      <c r="K2381" s="2097"/>
      <c r="L2381" s="2097"/>
      <c r="M2381" s="2097"/>
      <c r="N2381" s="2097"/>
      <c r="O2381" s="2097"/>
      <c r="P2381" s="2097"/>
      <c r="Q2381" s="2097"/>
      <c r="R2381" s="2097"/>
      <c r="S2381" s="2097"/>
    </row>
    <row r="2382" spans="1:19" x14ac:dyDescent="0.15">
      <c r="A2382" s="2097"/>
      <c r="B2382" s="2097"/>
      <c r="C2382" s="2097"/>
      <c r="D2382" s="2097"/>
      <c r="E2382" s="2097"/>
      <c r="F2382" s="2097"/>
      <c r="G2382" s="2097"/>
      <c r="H2382" s="2097"/>
      <c r="I2382" s="2097"/>
      <c r="J2382" s="2097"/>
      <c r="K2382" s="2097"/>
      <c r="L2382" s="2097"/>
      <c r="M2382" s="2097"/>
      <c r="N2382" s="2097"/>
      <c r="O2382" s="2097"/>
      <c r="P2382" s="2097"/>
      <c r="Q2382" s="2097"/>
      <c r="R2382" s="2097"/>
      <c r="S2382" s="2097"/>
    </row>
    <row r="2383" spans="1:19" x14ac:dyDescent="0.15">
      <c r="A2383" s="2097"/>
      <c r="B2383" s="2097"/>
      <c r="C2383" s="2097"/>
      <c r="D2383" s="2097"/>
      <c r="E2383" s="2097"/>
      <c r="F2383" s="2097"/>
      <c r="G2383" s="2097"/>
      <c r="H2383" s="2097"/>
      <c r="I2383" s="2097"/>
      <c r="J2383" s="2097"/>
      <c r="K2383" s="2097"/>
      <c r="L2383" s="2097"/>
      <c r="M2383" s="2097"/>
      <c r="N2383" s="2097"/>
      <c r="O2383" s="2097"/>
      <c r="P2383" s="2097"/>
      <c r="Q2383" s="2097"/>
      <c r="R2383" s="2097"/>
      <c r="S2383" s="2097"/>
    </row>
    <row r="2384" spans="1:19" x14ac:dyDescent="0.15">
      <c r="A2384" s="2097"/>
      <c r="B2384" s="2097"/>
      <c r="C2384" s="2097"/>
      <c r="D2384" s="2097"/>
      <c r="E2384" s="2097"/>
      <c r="F2384" s="2097"/>
      <c r="G2384" s="2097"/>
      <c r="H2384" s="2097"/>
      <c r="I2384" s="2097"/>
      <c r="J2384" s="2097"/>
      <c r="K2384" s="2097"/>
      <c r="L2384" s="2097"/>
      <c r="M2384" s="2097"/>
      <c r="N2384" s="2097"/>
      <c r="O2384" s="2097"/>
      <c r="P2384" s="2097"/>
      <c r="Q2384" s="2097"/>
      <c r="R2384" s="2097"/>
      <c r="S2384" s="2097"/>
    </row>
    <row r="2385" spans="1:19" x14ac:dyDescent="0.15">
      <c r="A2385" s="2097"/>
      <c r="B2385" s="2097"/>
      <c r="C2385" s="2097"/>
      <c r="D2385" s="2097"/>
      <c r="E2385" s="2097"/>
      <c r="F2385" s="2097"/>
      <c r="G2385" s="2097"/>
      <c r="H2385" s="2097"/>
      <c r="I2385" s="2097"/>
      <c r="J2385" s="2097"/>
      <c r="K2385" s="2097"/>
      <c r="L2385" s="2097"/>
      <c r="M2385" s="2097"/>
      <c r="N2385" s="2097"/>
      <c r="O2385" s="2097"/>
      <c r="P2385" s="2097"/>
      <c r="Q2385" s="2097"/>
      <c r="R2385" s="2097"/>
      <c r="S2385" s="2097"/>
    </row>
    <row r="2386" spans="1:19" x14ac:dyDescent="0.15">
      <c r="A2386" s="2097"/>
      <c r="B2386" s="2097"/>
      <c r="C2386" s="2097"/>
      <c r="D2386" s="2097"/>
      <c r="E2386" s="2097"/>
      <c r="F2386" s="2097"/>
      <c r="G2386" s="2097"/>
      <c r="H2386" s="2097"/>
      <c r="I2386" s="2097"/>
      <c r="J2386" s="2097"/>
      <c r="K2386" s="2097"/>
      <c r="L2386" s="2097"/>
      <c r="M2386" s="2097"/>
      <c r="N2386" s="2097"/>
      <c r="O2386" s="2097"/>
      <c r="P2386" s="2097"/>
      <c r="Q2386" s="2097"/>
      <c r="R2386" s="2097"/>
      <c r="S2386" s="2097"/>
    </row>
    <row r="2387" spans="1:19" x14ac:dyDescent="0.15">
      <c r="A2387" s="2097"/>
      <c r="B2387" s="2097"/>
      <c r="C2387" s="2097"/>
      <c r="D2387" s="2097"/>
      <c r="E2387" s="2097"/>
      <c r="F2387" s="2097"/>
      <c r="G2387" s="2097"/>
      <c r="H2387" s="2097"/>
      <c r="I2387" s="2097"/>
      <c r="J2387" s="2097"/>
      <c r="K2387" s="2097"/>
      <c r="L2387" s="2097"/>
      <c r="M2387" s="2097"/>
      <c r="N2387" s="2097"/>
      <c r="O2387" s="2097"/>
      <c r="P2387" s="2097"/>
      <c r="Q2387" s="2097"/>
      <c r="R2387" s="2097"/>
      <c r="S2387" s="2097"/>
    </row>
    <row r="2388" spans="1:19" x14ac:dyDescent="0.15">
      <c r="A2388" s="2097"/>
      <c r="B2388" s="2097"/>
      <c r="C2388" s="2097"/>
      <c r="D2388" s="2097"/>
      <c r="E2388" s="2097"/>
      <c r="F2388" s="2097"/>
      <c r="G2388" s="2097"/>
      <c r="H2388" s="2097"/>
      <c r="I2388" s="2097"/>
      <c r="J2388" s="2097"/>
      <c r="K2388" s="2097"/>
      <c r="L2388" s="2097"/>
      <c r="M2388" s="2097"/>
      <c r="N2388" s="2097"/>
      <c r="O2388" s="2097"/>
      <c r="P2388" s="2097"/>
      <c r="Q2388" s="2097"/>
      <c r="R2388" s="2097"/>
      <c r="S2388" s="2097"/>
    </row>
    <row r="2389" spans="1:19" x14ac:dyDescent="0.15">
      <c r="A2389" s="2097"/>
      <c r="B2389" s="2097"/>
      <c r="C2389" s="2097"/>
      <c r="D2389" s="2097"/>
      <c r="E2389" s="2097"/>
      <c r="F2389" s="2097"/>
      <c r="G2389" s="2097"/>
      <c r="H2389" s="2097"/>
      <c r="I2389" s="2097"/>
      <c r="J2389" s="2097"/>
      <c r="K2389" s="2097"/>
      <c r="L2389" s="2097"/>
      <c r="M2389" s="2097"/>
      <c r="N2389" s="2097"/>
      <c r="O2389" s="2097"/>
      <c r="P2389" s="2097"/>
      <c r="Q2389" s="2097"/>
      <c r="R2389" s="2097"/>
      <c r="S2389" s="2097"/>
    </row>
    <row r="2390" spans="1:19" x14ac:dyDescent="0.15">
      <c r="A2390" s="2097"/>
      <c r="B2390" s="2097"/>
      <c r="C2390" s="2097"/>
      <c r="D2390" s="2097"/>
      <c r="E2390" s="2097"/>
      <c r="F2390" s="2097"/>
      <c r="G2390" s="2097"/>
      <c r="H2390" s="2097"/>
      <c r="I2390" s="2097"/>
      <c r="J2390" s="2097"/>
      <c r="K2390" s="2097"/>
      <c r="L2390" s="2097"/>
      <c r="M2390" s="2097"/>
      <c r="N2390" s="2097"/>
      <c r="O2390" s="2097"/>
      <c r="P2390" s="2097"/>
      <c r="Q2390" s="2097"/>
      <c r="R2390" s="2097"/>
      <c r="S2390" s="2097"/>
    </row>
    <row r="2391" spans="1:19" x14ac:dyDescent="0.15">
      <c r="A2391" s="2097"/>
      <c r="B2391" s="2097"/>
      <c r="C2391" s="2097"/>
      <c r="D2391" s="2097"/>
      <c r="E2391" s="2097"/>
      <c r="F2391" s="2097"/>
      <c r="G2391" s="2097"/>
      <c r="H2391" s="2097"/>
      <c r="I2391" s="2097"/>
      <c r="J2391" s="2097"/>
      <c r="K2391" s="2097"/>
      <c r="L2391" s="2097"/>
      <c r="M2391" s="2097"/>
      <c r="N2391" s="2097"/>
      <c r="O2391" s="2097"/>
      <c r="P2391" s="2097"/>
      <c r="Q2391" s="2097"/>
      <c r="R2391" s="2097"/>
      <c r="S2391" s="2097"/>
    </row>
    <row r="2392" spans="1:19" x14ac:dyDescent="0.15">
      <c r="A2392" s="2097"/>
      <c r="B2392" s="2097"/>
      <c r="C2392" s="2097"/>
      <c r="D2392" s="2097"/>
      <c r="E2392" s="2097"/>
      <c r="F2392" s="2097"/>
      <c r="G2392" s="2097"/>
      <c r="H2392" s="2097"/>
      <c r="I2392" s="2097"/>
      <c r="J2392" s="2097"/>
      <c r="K2392" s="2097"/>
      <c r="L2392" s="2097"/>
      <c r="M2392" s="2097"/>
      <c r="N2392" s="2097"/>
      <c r="O2392" s="2097"/>
      <c r="P2392" s="2097"/>
      <c r="Q2392" s="2097"/>
      <c r="R2392" s="2097"/>
      <c r="S2392" s="2097"/>
    </row>
    <row r="2393" spans="1:19" x14ac:dyDescent="0.15">
      <c r="A2393" s="2097"/>
      <c r="B2393" s="2097"/>
      <c r="C2393" s="2097"/>
      <c r="D2393" s="2097"/>
      <c r="E2393" s="2097"/>
      <c r="F2393" s="2097"/>
      <c r="G2393" s="2097"/>
      <c r="H2393" s="2097"/>
      <c r="I2393" s="2097"/>
      <c r="J2393" s="2097"/>
      <c r="K2393" s="2097"/>
      <c r="L2393" s="2097"/>
      <c r="M2393" s="2097"/>
      <c r="N2393" s="2097"/>
      <c r="O2393" s="2097"/>
      <c r="P2393" s="2097"/>
      <c r="Q2393" s="2097"/>
      <c r="R2393" s="2097"/>
      <c r="S2393" s="2097"/>
    </row>
    <row r="2394" spans="1:19" x14ac:dyDescent="0.15">
      <c r="A2394" s="2097"/>
      <c r="B2394" s="2097"/>
      <c r="C2394" s="2097"/>
      <c r="D2394" s="2097"/>
      <c r="E2394" s="2097"/>
      <c r="F2394" s="2097"/>
      <c r="G2394" s="2097"/>
      <c r="H2394" s="2097"/>
      <c r="I2394" s="2097"/>
      <c r="J2394" s="2097"/>
      <c r="K2394" s="2097"/>
      <c r="L2394" s="2097"/>
      <c r="M2394" s="2097"/>
      <c r="N2394" s="2097"/>
      <c r="O2394" s="2097"/>
      <c r="P2394" s="2097"/>
      <c r="Q2394" s="2097"/>
      <c r="R2394" s="2097"/>
      <c r="S2394" s="2097"/>
    </row>
    <row r="2395" spans="1:19" x14ac:dyDescent="0.15">
      <c r="A2395" s="2097"/>
      <c r="B2395" s="2097"/>
      <c r="C2395" s="2097"/>
      <c r="D2395" s="2097"/>
      <c r="E2395" s="2097"/>
      <c r="F2395" s="2097"/>
      <c r="G2395" s="2097"/>
      <c r="H2395" s="2097"/>
      <c r="I2395" s="2097"/>
      <c r="J2395" s="2097"/>
      <c r="K2395" s="2097"/>
      <c r="L2395" s="2097"/>
      <c r="M2395" s="2097"/>
      <c r="N2395" s="2097"/>
      <c r="O2395" s="2097"/>
      <c r="P2395" s="2097"/>
      <c r="Q2395" s="2097"/>
      <c r="R2395" s="2097"/>
      <c r="S2395" s="2097"/>
    </row>
    <row r="2396" spans="1:19" x14ac:dyDescent="0.15">
      <c r="A2396" s="2097"/>
      <c r="B2396" s="2097"/>
      <c r="C2396" s="2097"/>
      <c r="D2396" s="2097"/>
      <c r="E2396" s="2097"/>
      <c r="F2396" s="2097"/>
      <c r="G2396" s="2097"/>
      <c r="H2396" s="2097"/>
      <c r="I2396" s="2097"/>
      <c r="J2396" s="2097"/>
      <c r="K2396" s="2097"/>
      <c r="L2396" s="2097"/>
      <c r="M2396" s="2097"/>
      <c r="N2396" s="2097"/>
      <c r="O2396" s="2097"/>
      <c r="P2396" s="2097"/>
      <c r="Q2396" s="2097"/>
      <c r="R2396" s="2097"/>
      <c r="S2396" s="2097"/>
    </row>
    <row r="2397" spans="1:19" x14ac:dyDescent="0.15">
      <c r="A2397" s="2097"/>
      <c r="B2397" s="2097"/>
      <c r="C2397" s="2097"/>
      <c r="D2397" s="2097"/>
      <c r="E2397" s="2097"/>
      <c r="F2397" s="2097"/>
      <c r="G2397" s="2097"/>
      <c r="H2397" s="2097"/>
      <c r="I2397" s="2097"/>
      <c r="J2397" s="2097"/>
      <c r="K2397" s="2097"/>
      <c r="L2397" s="2097"/>
      <c r="M2397" s="2097"/>
      <c r="N2397" s="2097"/>
      <c r="O2397" s="2097"/>
      <c r="P2397" s="2097"/>
      <c r="Q2397" s="2097"/>
      <c r="R2397" s="2097"/>
      <c r="S2397" s="2097"/>
    </row>
    <row r="2398" spans="1:19" x14ac:dyDescent="0.15">
      <c r="A2398" s="2097"/>
      <c r="B2398" s="2097"/>
      <c r="C2398" s="2097"/>
      <c r="D2398" s="2097"/>
      <c r="E2398" s="2097"/>
      <c r="F2398" s="2097"/>
      <c r="G2398" s="2097"/>
      <c r="H2398" s="2097"/>
      <c r="I2398" s="2097"/>
      <c r="J2398" s="2097"/>
      <c r="K2398" s="2097"/>
      <c r="L2398" s="2097"/>
      <c r="M2398" s="2097"/>
      <c r="N2398" s="2097"/>
      <c r="O2398" s="2097"/>
      <c r="P2398" s="2097"/>
      <c r="Q2398" s="2097"/>
      <c r="R2398" s="2097"/>
      <c r="S2398" s="2097"/>
    </row>
    <row r="2399" spans="1:19" x14ac:dyDescent="0.15">
      <c r="A2399" s="2097"/>
      <c r="B2399" s="2097"/>
      <c r="C2399" s="2097"/>
      <c r="D2399" s="2097"/>
      <c r="E2399" s="2097"/>
      <c r="F2399" s="2097"/>
      <c r="G2399" s="2097"/>
      <c r="H2399" s="2097"/>
      <c r="I2399" s="2097"/>
      <c r="J2399" s="2097"/>
      <c r="K2399" s="2097"/>
      <c r="L2399" s="2097"/>
      <c r="M2399" s="2097"/>
      <c r="N2399" s="2097"/>
      <c r="O2399" s="2097"/>
      <c r="P2399" s="2097"/>
      <c r="Q2399" s="2097"/>
      <c r="R2399" s="2097"/>
      <c r="S2399" s="2097"/>
    </row>
    <row r="2400" spans="1:19" x14ac:dyDescent="0.15">
      <c r="A2400" s="2097"/>
      <c r="B2400" s="2097"/>
      <c r="C2400" s="2097"/>
      <c r="D2400" s="2097"/>
      <c r="E2400" s="2097"/>
      <c r="F2400" s="2097"/>
      <c r="G2400" s="2097"/>
      <c r="H2400" s="2097"/>
      <c r="I2400" s="2097"/>
      <c r="J2400" s="2097"/>
      <c r="K2400" s="2097"/>
      <c r="L2400" s="2097"/>
      <c r="M2400" s="2097"/>
      <c r="N2400" s="2097"/>
      <c r="O2400" s="2097"/>
      <c r="P2400" s="2097"/>
      <c r="Q2400" s="2097"/>
      <c r="R2400" s="2097"/>
      <c r="S2400" s="2097"/>
    </row>
    <row r="2401" spans="1:19" x14ac:dyDescent="0.15">
      <c r="A2401" s="2097"/>
      <c r="B2401" s="2097"/>
      <c r="C2401" s="2097"/>
      <c r="D2401" s="2097"/>
      <c r="E2401" s="2097"/>
      <c r="F2401" s="2097"/>
      <c r="G2401" s="2097"/>
      <c r="H2401" s="2097"/>
      <c r="I2401" s="2097"/>
      <c r="J2401" s="2097"/>
      <c r="K2401" s="2097"/>
      <c r="L2401" s="2097"/>
      <c r="M2401" s="2097"/>
      <c r="N2401" s="2097"/>
      <c r="O2401" s="2097"/>
      <c r="P2401" s="2097"/>
      <c r="Q2401" s="2097"/>
      <c r="R2401" s="2097"/>
      <c r="S2401" s="2097"/>
    </row>
    <row r="2402" spans="1:19" x14ac:dyDescent="0.15">
      <c r="A2402" s="2097"/>
      <c r="B2402" s="2097"/>
      <c r="C2402" s="2097"/>
      <c r="D2402" s="2097"/>
      <c r="E2402" s="2097"/>
      <c r="F2402" s="2097"/>
      <c r="G2402" s="2097"/>
      <c r="H2402" s="2097"/>
      <c r="I2402" s="2097"/>
      <c r="J2402" s="2097"/>
      <c r="K2402" s="2097"/>
      <c r="L2402" s="2097"/>
      <c r="M2402" s="2097"/>
      <c r="N2402" s="2097"/>
      <c r="O2402" s="2097"/>
      <c r="P2402" s="2097"/>
      <c r="Q2402" s="2097"/>
      <c r="R2402" s="2097"/>
      <c r="S2402" s="2097"/>
    </row>
    <row r="2403" spans="1:19" x14ac:dyDescent="0.15">
      <c r="A2403" s="2097"/>
      <c r="B2403" s="2097"/>
      <c r="C2403" s="2097"/>
      <c r="D2403" s="2097"/>
      <c r="E2403" s="2097"/>
      <c r="F2403" s="2097"/>
      <c r="G2403" s="2097"/>
      <c r="H2403" s="2097"/>
      <c r="I2403" s="2097"/>
      <c r="J2403" s="2097"/>
      <c r="K2403" s="2097"/>
      <c r="L2403" s="2097"/>
      <c r="M2403" s="2097"/>
      <c r="N2403" s="2097"/>
      <c r="O2403" s="2097"/>
      <c r="P2403" s="2097"/>
      <c r="Q2403" s="2097"/>
      <c r="R2403" s="2097"/>
      <c r="S2403" s="2097"/>
    </row>
    <row r="2404" spans="1:19" x14ac:dyDescent="0.15">
      <c r="A2404" s="2097"/>
      <c r="B2404" s="2097"/>
      <c r="C2404" s="2097"/>
      <c r="D2404" s="2097"/>
      <c r="E2404" s="2097"/>
      <c r="F2404" s="2097"/>
      <c r="G2404" s="2097"/>
      <c r="H2404" s="2097"/>
      <c r="I2404" s="2097"/>
      <c r="J2404" s="2097"/>
      <c r="K2404" s="2097"/>
      <c r="L2404" s="2097"/>
      <c r="M2404" s="2097"/>
      <c r="N2404" s="2097"/>
      <c r="O2404" s="2097"/>
      <c r="P2404" s="2097"/>
      <c r="Q2404" s="2097"/>
      <c r="R2404" s="2097"/>
      <c r="S2404" s="2097"/>
    </row>
    <row r="2405" spans="1:19" x14ac:dyDescent="0.15">
      <c r="A2405" s="2097"/>
      <c r="B2405" s="2097"/>
      <c r="C2405" s="2097"/>
      <c r="D2405" s="2097"/>
      <c r="E2405" s="2097"/>
      <c r="F2405" s="2097"/>
      <c r="G2405" s="2097"/>
      <c r="H2405" s="2097"/>
      <c r="I2405" s="2097"/>
      <c r="J2405" s="2097"/>
      <c r="K2405" s="2097"/>
      <c r="L2405" s="2097"/>
      <c r="M2405" s="2097"/>
      <c r="N2405" s="2097"/>
      <c r="O2405" s="2097"/>
      <c r="P2405" s="2097"/>
      <c r="Q2405" s="2097"/>
      <c r="R2405" s="2097"/>
      <c r="S2405" s="2097"/>
    </row>
    <row r="2406" spans="1:19" x14ac:dyDescent="0.15">
      <c r="A2406" s="2097"/>
      <c r="B2406" s="2097"/>
      <c r="C2406" s="2097"/>
      <c r="D2406" s="2097"/>
      <c r="E2406" s="2097"/>
      <c r="F2406" s="2097"/>
      <c r="G2406" s="2097"/>
      <c r="H2406" s="2097"/>
      <c r="I2406" s="2097"/>
      <c r="J2406" s="2097"/>
      <c r="K2406" s="2097"/>
      <c r="L2406" s="2097"/>
      <c r="M2406" s="2097"/>
      <c r="N2406" s="2097"/>
      <c r="O2406" s="2097"/>
      <c r="P2406" s="2097"/>
      <c r="Q2406" s="2097"/>
      <c r="R2406" s="2097"/>
      <c r="S2406" s="2097"/>
    </row>
    <row r="2407" spans="1:19" x14ac:dyDescent="0.15">
      <c r="A2407" s="2097"/>
      <c r="B2407" s="2097"/>
      <c r="C2407" s="2097"/>
      <c r="D2407" s="2097"/>
      <c r="E2407" s="2097"/>
      <c r="F2407" s="2097"/>
      <c r="G2407" s="2097"/>
      <c r="H2407" s="2097"/>
      <c r="I2407" s="2097"/>
      <c r="J2407" s="2097"/>
      <c r="K2407" s="2097"/>
      <c r="L2407" s="2097"/>
      <c r="M2407" s="2097"/>
      <c r="N2407" s="2097"/>
      <c r="O2407" s="2097"/>
      <c r="P2407" s="2097"/>
      <c r="Q2407" s="2097"/>
      <c r="R2407" s="2097"/>
      <c r="S2407" s="2097"/>
    </row>
    <row r="2408" spans="1:19" x14ac:dyDescent="0.15">
      <c r="A2408" s="2097"/>
      <c r="B2408" s="2097"/>
      <c r="C2408" s="2097"/>
      <c r="D2408" s="2097"/>
      <c r="E2408" s="2097"/>
      <c r="F2408" s="2097"/>
      <c r="G2408" s="2097"/>
      <c r="H2408" s="2097"/>
      <c r="I2408" s="2097"/>
      <c r="J2408" s="2097"/>
      <c r="K2408" s="2097"/>
      <c r="L2408" s="2097"/>
      <c r="M2408" s="2097"/>
      <c r="N2408" s="2097"/>
      <c r="O2408" s="2097"/>
      <c r="P2408" s="2097"/>
      <c r="Q2408" s="2097"/>
      <c r="R2408" s="2097"/>
      <c r="S2408" s="2097"/>
    </row>
    <row r="2409" spans="1:19" x14ac:dyDescent="0.15">
      <c r="A2409" s="2097"/>
      <c r="B2409" s="2097"/>
      <c r="C2409" s="2097"/>
      <c r="D2409" s="2097"/>
      <c r="E2409" s="2097"/>
      <c r="F2409" s="2097"/>
      <c r="G2409" s="2097"/>
      <c r="H2409" s="2097"/>
      <c r="I2409" s="2097"/>
      <c r="J2409" s="2097"/>
      <c r="K2409" s="2097"/>
      <c r="L2409" s="2097"/>
      <c r="M2409" s="2097"/>
      <c r="N2409" s="2097"/>
      <c r="O2409" s="2097"/>
      <c r="P2409" s="2097"/>
      <c r="Q2409" s="2097"/>
      <c r="R2409" s="2097"/>
      <c r="S2409" s="2097"/>
    </row>
    <row r="2410" spans="1:19" x14ac:dyDescent="0.15">
      <c r="A2410" s="2097"/>
      <c r="B2410" s="2097"/>
      <c r="C2410" s="2097"/>
      <c r="D2410" s="2097"/>
      <c r="E2410" s="2097"/>
      <c r="F2410" s="2097"/>
      <c r="G2410" s="2097"/>
      <c r="H2410" s="2097"/>
      <c r="I2410" s="2097"/>
      <c r="J2410" s="2097"/>
      <c r="K2410" s="2097"/>
      <c r="L2410" s="2097"/>
      <c r="M2410" s="2097"/>
      <c r="N2410" s="2097"/>
      <c r="O2410" s="2097"/>
      <c r="P2410" s="2097"/>
      <c r="Q2410" s="2097"/>
      <c r="R2410" s="2097"/>
      <c r="S2410" s="2097"/>
    </row>
    <row r="2411" spans="1:19" x14ac:dyDescent="0.15">
      <c r="A2411" s="2097"/>
      <c r="B2411" s="2097"/>
      <c r="C2411" s="2097"/>
      <c r="D2411" s="2097"/>
      <c r="E2411" s="2097"/>
      <c r="F2411" s="2097"/>
      <c r="G2411" s="2097"/>
      <c r="H2411" s="2097"/>
      <c r="I2411" s="2097"/>
      <c r="J2411" s="2097"/>
      <c r="K2411" s="2097"/>
      <c r="L2411" s="2097"/>
      <c r="M2411" s="2097"/>
      <c r="N2411" s="2097"/>
      <c r="O2411" s="2097"/>
      <c r="P2411" s="2097"/>
      <c r="Q2411" s="2097"/>
      <c r="R2411" s="2097"/>
      <c r="S2411" s="2097"/>
    </row>
    <row r="2412" spans="1:19" x14ac:dyDescent="0.15">
      <c r="A2412" s="2097"/>
      <c r="B2412" s="2097"/>
      <c r="C2412" s="2097"/>
      <c r="D2412" s="2097"/>
      <c r="E2412" s="2097"/>
      <c r="F2412" s="2097"/>
      <c r="G2412" s="2097"/>
      <c r="H2412" s="2097"/>
      <c r="I2412" s="2097"/>
      <c r="J2412" s="2097"/>
      <c r="K2412" s="2097"/>
      <c r="L2412" s="2097"/>
      <c r="M2412" s="2097"/>
      <c r="N2412" s="2097"/>
      <c r="O2412" s="2097"/>
      <c r="P2412" s="2097"/>
      <c r="Q2412" s="2097"/>
      <c r="R2412" s="2097"/>
      <c r="S2412" s="2097"/>
    </row>
    <row r="2413" spans="1:19" x14ac:dyDescent="0.15">
      <c r="A2413" s="2097"/>
      <c r="B2413" s="2097"/>
      <c r="C2413" s="2097"/>
      <c r="D2413" s="2097"/>
      <c r="E2413" s="2097"/>
      <c r="F2413" s="2097"/>
      <c r="G2413" s="2097"/>
      <c r="H2413" s="2097"/>
      <c r="I2413" s="2097"/>
      <c r="J2413" s="2097"/>
      <c r="K2413" s="2097"/>
      <c r="L2413" s="2097"/>
      <c r="M2413" s="2097"/>
      <c r="N2413" s="2097"/>
      <c r="O2413" s="2097"/>
      <c r="P2413" s="2097"/>
      <c r="Q2413" s="2097"/>
      <c r="R2413" s="2097"/>
      <c r="S2413" s="2097"/>
    </row>
    <row r="2414" spans="1:19" x14ac:dyDescent="0.15">
      <c r="A2414" s="2097"/>
      <c r="B2414" s="2097"/>
      <c r="C2414" s="2097"/>
      <c r="D2414" s="2097"/>
      <c r="E2414" s="2097"/>
      <c r="F2414" s="2097"/>
      <c r="G2414" s="2097"/>
      <c r="H2414" s="2097"/>
      <c r="I2414" s="2097"/>
      <c r="J2414" s="2097"/>
      <c r="K2414" s="2097"/>
      <c r="L2414" s="2097"/>
      <c r="M2414" s="2097"/>
      <c r="N2414" s="2097"/>
      <c r="O2414" s="2097"/>
      <c r="P2414" s="2097"/>
      <c r="Q2414" s="2097"/>
      <c r="R2414" s="2097"/>
      <c r="S2414" s="2097"/>
    </row>
    <row r="2415" spans="1:19" x14ac:dyDescent="0.15">
      <c r="A2415" s="2097"/>
      <c r="B2415" s="2097"/>
      <c r="C2415" s="2097"/>
      <c r="D2415" s="2097"/>
      <c r="E2415" s="2097"/>
      <c r="F2415" s="2097"/>
      <c r="G2415" s="2097"/>
      <c r="H2415" s="2097"/>
      <c r="I2415" s="2097"/>
      <c r="J2415" s="2097"/>
      <c r="K2415" s="2097"/>
      <c r="L2415" s="2097"/>
      <c r="M2415" s="2097"/>
      <c r="N2415" s="2097"/>
      <c r="O2415" s="2097"/>
      <c r="P2415" s="2097"/>
      <c r="Q2415" s="2097"/>
      <c r="R2415" s="2097"/>
      <c r="S2415" s="2097"/>
    </row>
    <row r="2416" spans="1:19" x14ac:dyDescent="0.15">
      <c r="A2416" s="2097"/>
      <c r="B2416" s="2097"/>
      <c r="C2416" s="2097"/>
      <c r="D2416" s="2097"/>
      <c r="E2416" s="2097"/>
      <c r="F2416" s="2097"/>
      <c r="G2416" s="2097"/>
      <c r="H2416" s="2097"/>
      <c r="I2416" s="2097"/>
      <c r="J2416" s="2097"/>
      <c r="K2416" s="2097"/>
      <c r="L2416" s="2097"/>
      <c r="M2416" s="2097"/>
      <c r="N2416" s="2097"/>
      <c r="O2416" s="2097"/>
      <c r="P2416" s="2097"/>
      <c r="Q2416" s="2097"/>
      <c r="R2416" s="2097"/>
      <c r="S2416" s="2097"/>
    </row>
    <row r="2417" spans="1:19" x14ac:dyDescent="0.15">
      <c r="A2417" s="2097"/>
      <c r="B2417" s="2097"/>
      <c r="C2417" s="2097"/>
      <c r="D2417" s="2097"/>
      <c r="E2417" s="2097"/>
      <c r="F2417" s="2097"/>
      <c r="G2417" s="2097"/>
      <c r="H2417" s="2097"/>
      <c r="I2417" s="2097"/>
      <c r="J2417" s="2097"/>
      <c r="K2417" s="2097"/>
      <c r="L2417" s="2097"/>
      <c r="M2417" s="2097"/>
      <c r="N2417" s="2097"/>
      <c r="O2417" s="2097"/>
      <c r="P2417" s="2097"/>
      <c r="Q2417" s="2097"/>
      <c r="R2417" s="2097"/>
      <c r="S2417" s="2097"/>
    </row>
    <row r="2418" spans="1:19" x14ac:dyDescent="0.15">
      <c r="A2418" s="2097"/>
      <c r="B2418" s="2097"/>
      <c r="C2418" s="2097"/>
      <c r="D2418" s="2097"/>
      <c r="E2418" s="2097"/>
      <c r="F2418" s="2097"/>
      <c r="G2418" s="2097"/>
      <c r="H2418" s="2097"/>
      <c r="I2418" s="2097"/>
      <c r="J2418" s="2097"/>
      <c r="K2418" s="2097"/>
      <c r="L2418" s="2097"/>
      <c r="M2418" s="2097"/>
      <c r="N2418" s="2097"/>
      <c r="O2418" s="2097"/>
      <c r="P2418" s="2097"/>
      <c r="Q2418" s="2097"/>
      <c r="R2418" s="2097"/>
      <c r="S2418" s="2097"/>
    </row>
    <row r="2419" spans="1:19" x14ac:dyDescent="0.15">
      <c r="A2419" s="2097"/>
      <c r="B2419" s="2097"/>
      <c r="C2419" s="2097"/>
      <c r="D2419" s="2097"/>
      <c r="E2419" s="2097"/>
      <c r="F2419" s="2097"/>
      <c r="G2419" s="2097"/>
      <c r="H2419" s="2097"/>
      <c r="I2419" s="2097"/>
      <c r="J2419" s="2097"/>
      <c r="K2419" s="2097"/>
      <c r="L2419" s="2097"/>
      <c r="M2419" s="2097"/>
      <c r="N2419" s="2097"/>
      <c r="O2419" s="2097"/>
      <c r="P2419" s="2097"/>
      <c r="Q2419" s="2097"/>
      <c r="R2419" s="2097"/>
      <c r="S2419" s="2097"/>
    </row>
    <row r="2420" spans="1:19" x14ac:dyDescent="0.15">
      <c r="A2420" s="2097"/>
      <c r="B2420" s="2097"/>
      <c r="C2420" s="2097"/>
      <c r="D2420" s="2097"/>
      <c r="E2420" s="2097"/>
      <c r="F2420" s="2097"/>
      <c r="G2420" s="2097"/>
      <c r="H2420" s="2097"/>
      <c r="I2420" s="2097"/>
      <c r="J2420" s="2097"/>
      <c r="K2420" s="2097"/>
      <c r="L2420" s="2097"/>
      <c r="M2420" s="2097"/>
      <c r="N2420" s="2097"/>
      <c r="O2420" s="2097"/>
      <c r="P2420" s="2097"/>
      <c r="Q2420" s="2097"/>
      <c r="R2420" s="2097"/>
      <c r="S2420" s="2097"/>
    </row>
    <row r="2421" spans="1:19" x14ac:dyDescent="0.15">
      <c r="A2421" s="2097"/>
      <c r="B2421" s="2097"/>
      <c r="C2421" s="2097"/>
      <c r="D2421" s="2097"/>
      <c r="E2421" s="2097"/>
      <c r="F2421" s="2097"/>
      <c r="G2421" s="2097"/>
      <c r="H2421" s="2097"/>
      <c r="I2421" s="2097"/>
      <c r="J2421" s="2097"/>
      <c r="K2421" s="2097"/>
      <c r="L2421" s="2097"/>
      <c r="M2421" s="2097"/>
      <c r="N2421" s="2097"/>
      <c r="O2421" s="2097"/>
      <c r="P2421" s="2097"/>
      <c r="Q2421" s="2097"/>
      <c r="R2421" s="2097"/>
      <c r="S2421" s="2097"/>
    </row>
    <row r="2422" spans="1:19" x14ac:dyDescent="0.15">
      <c r="A2422" s="2097"/>
      <c r="B2422" s="2097"/>
      <c r="C2422" s="2097"/>
      <c r="D2422" s="2097"/>
      <c r="E2422" s="2097"/>
      <c r="F2422" s="2097"/>
      <c r="G2422" s="2097"/>
      <c r="H2422" s="2097"/>
      <c r="I2422" s="2097"/>
      <c r="J2422" s="2097"/>
      <c r="K2422" s="2097"/>
      <c r="L2422" s="2097"/>
      <c r="M2422" s="2097"/>
      <c r="N2422" s="2097"/>
      <c r="O2422" s="2097"/>
      <c r="P2422" s="2097"/>
      <c r="Q2422" s="2097"/>
      <c r="R2422" s="2097"/>
      <c r="S2422" s="2097"/>
    </row>
    <row r="2423" spans="1:19" x14ac:dyDescent="0.15">
      <c r="A2423" s="2097"/>
      <c r="B2423" s="2097"/>
      <c r="C2423" s="2097"/>
      <c r="D2423" s="2097"/>
      <c r="E2423" s="2097"/>
      <c r="F2423" s="2097"/>
      <c r="G2423" s="2097"/>
      <c r="H2423" s="2097"/>
      <c r="I2423" s="2097"/>
      <c r="J2423" s="2097"/>
      <c r="K2423" s="2097"/>
      <c r="L2423" s="2097"/>
      <c r="M2423" s="2097"/>
      <c r="N2423" s="2097"/>
      <c r="O2423" s="2097"/>
      <c r="P2423" s="2097"/>
      <c r="Q2423" s="2097"/>
      <c r="R2423" s="2097"/>
      <c r="S2423" s="2097"/>
    </row>
    <row r="2424" spans="1:19" x14ac:dyDescent="0.15">
      <c r="A2424" s="2097"/>
      <c r="B2424" s="2097"/>
      <c r="C2424" s="2097"/>
      <c r="D2424" s="2097"/>
      <c r="E2424" s="2097"/>
      <c r="F2424" s="2097"/>
      <c r="G2424" s="2097"/>
      <c r="H2424" s="2097"/>
      <c r="I2424" s="2097"/>
      <c r="J2424" s="2097"/>
      <c r="K2424" s="2097"/>
      <c r="L2424" s="2097"/>
      <c r="M2424" s="2097"/>
      <c r="N2424" s="2097"/>
      <c r="O2424" s="2097"/>
      <c r="P2424" s="2097"/>
      <c r="Q2424" s="2097"/>
      <c r="R2424" s="2097"/>
      <c r="S2424" s="2097"/>
    </row>
    <row r="2425" spans="1:19" x14ac:dyDescent="0.15">
      <c r="A2425" s="2097"/>
      <c r="B2425" s="2097"/>
      <c r="C2425" s="2097"/>
      <c r="D2425" s="2097"/>
      <c r="E2425" s="2097"/>
      <c r="F2425" s="2097"/>
      <c r="G2425" s="2097"/>
      <c r="H2425" s="2097"/>
      <c r="I2425" s="2097"/>
      <c r="J2425" s="2097"/>
      <c r="K2425" s="2097"/>
      <c r="L2425" s="2097"/>
      <c r="M2425" s="2097"/>
      <c r="N2425" s="2097"/>
      <c r="O2425" s="2097"/>
      <c r="P2425" s="2097"/>
      <c r="Q2425" s="2097"/>
      <c r="R2425" s="2097"/>
      <c r="S2425" s="2097"/>
    </row>
    <row r="2426" spans="1:19" x14ac:dyDescent="0.15">
      <c r="A2426" s="2097"/>
      <c r="B2426" s="2097"/>
      <c r="C2426" s="2097"/>
      <c r="D2426" s="2097"/>
      <c r="E2426" s="2097"/>
      <c r="F2426" s="2097"/>
      <c r="G2426" s="2097"/>
      <c r="H2426" s="2097"/>
      <c r="I2426" s="2097"/>
      <c r="J2426" s="2097"/>
      <c r="K2426" s="2097"/>
      <c r="L2426" s="2097"/>
      <c r="M2426" s="2097"/>
      <c r="N2426" s="2097"/>
      <c r="O2426" s="2097"/>
      <c r="P2426" s="2097"/>
      <c r="Q2426" s="2097"/>
      <c r="R2426" s="2097"/>
      <c r="S2426" s="2097"/>
    </row>
    <row r="2427" spans="1:19" x14ac:dyDescent="0.15">
      <c r="A2427" s="2097"/>
      <c r="B2427" s="2097"/>
      <c r="C2427" s="2097"/>
      <c r="D2427" s="2097"/>
      <c r="E2427" s="2097"/>
      <c r="F2427" s="2097"/>
      <c r="G2427" s="2097"/>
      <c r="H2427" s="2097"/>
      <c r="I2427" s="2097"/>
      <c r="J2427" s="2097"/>
      <c r="K2427" s="2097"/>
      <c r="L2427" s="2097"/>
      <c r="M2427" s="2097"/>
      <c r="N2427" s="2097"/>
      <c r="O2427" s="2097"/>
      <c r="P2427" s="2097"/>
      <c r="Q2427" s="2097"/>
      <c r="R2427" s="2097"/>
      <c r="S2427" s="2097"/>
    </row>
    <row r="2428" spans="1:19" x14ac:dyDescent="0.15">
      <c r="A2428" s="2097"/>
      <c r="B2428" s="2097"/>
      <c r="C2428" s="2097"/>
      <c r="D2428" s="2097"/>
      <c r="E2428" s="2097"/>
      <c r="F2428" s="2097"/>
      <c r="G2428" s="2097"/>
      <c r="H2428" s="2097"/>
      <c r="I2428" s="2097"/>
      <c r="J2428" s="2097"/>
      <c r="K2428" s="2097"/>
      <c r="L2428" s="2097"/>
      <c r="M2428" s="2097"/>
      <c r="N2428" s="2097"/>
      <c r="O2428" s="2097"/>
      <c r="P2428" s="2097"/>
      <c r="Q2428" s="2097"/>
      <c r="R2428" s="2097"/>
      <c r="S2428" s="2097"/>
    </row>
    <row r="2429" spans="1:19" x14ac:dyDescent="0.15">
      <c r="A2429" s="2097"/>
      <c r="B2429" s="2097"/>
      <c r="C2429" s="2097"/>
      <c r="D2429" s="2097"/>
      <c r="E2429" s="2097"/>
      <c r="F2429" s="2097"/>
      <c r="G2429" s="2097"/>
      <c r="H2429" s="2097"/>
      <c r="I2429" s="2097"/>
      <c r="J2429" s="2097"/>
      <c r="K2429" s="2097"/>
      <c r="L2429" s="2097"/>
      <c r="M2429" s="2097"/>
      <c r="N2429" s="2097"/>
      <c r="O2429" s="2097"/>
      <c r="P2429" s="2097"/>
      <c r="Q2429" s="2097"/>
      <c r="R2429" s="2097"/>
      <c r="S2429" s="2097"/>
    </row>
    <row r="2430" spans="1:19" x14ac:dyDescent="0.15">
      <c r="A2430" s="2097"/>
      <c r="B2430" s="2097"/>
      <c r="C2430" s="2097"/>
      <c r="D2430" s="2097"/>
      <c r="E2430" s="2097"/>
      <c r="F2430" s="2097"/>
      <c r="G2430" s="2097"/>
      <c r="H2430" s="2097"/>
      <c r="I2430" s="2097"/>
      <c r="J2430" s="2097"/>
      <c r="K2430" s="2097"/>
      <c r="L2430" s="2097"/>
      <c r="M2430" s="2097"/>
      <c r="N2430" s="2097"/>
      <c r="O2430" s="2097"/>
      <c r="P2430" s="2097"/>
      <c r="Q2430" s="2097"/>
      <c r="R2430" s="2097"/>
      <c r="S2430" s="2097"/>
    </row>
    <row r="2431" spans="1:19" x14ac:dyDescent="0.15">
      <c r="A2431" s="2097"/>
      <c r="B2431" s="2097"/>
      <c r="C2431" s="2097"/>
      <c r="D2431" s="2097"/>
      <c r="E2431" s="2097"/>
      <c r="F2431" s="2097"/>
      <c r="G2431" s="2097"/>
      <c r="H2431" s="2097"/>
      <c r="I2431" s="2097"/>
      <c r="J2431" s="2097"/>
      <c r="K2431" s="2097"/>
      <c r="L2431" s="2097"/>
      <c r="M2431" s="2097"/>
      <c r="N2431" s="2097"/>
      <c r="O2431" s="2097"/>
      <c r="P2431" s="2097"/>
      <c r="Q2431" s="2097"/>
      <c r="R2431" s="2097"/>
      <c r="S2431" s="2097"/>
    </row>
    <row r="2432" spans="1:19" x14ac:dyDescent="0.15">
      <c r="A2432" s="2097"/>
      <c r="B2432" s="2097"/>
      <c r="C2432" s="2097"/>
      <c r="D2432" s="2097"/>
      <c r="E2432" s="2097"/>
      <c r="F2432" s="2097"/>
      <c r="G2432" s="2097"/>
      <c r="H2432" s="2097"/>
      <c r="I2432" s="2097"/>
      <c r="J2432" s="2097"/>
      <c r="K2432" s="2097"/>
      <c r="L2432" s="2097"/>
      <c r="M2432" s="2097"/>
      <c r="N2432" s="2097"/>
      <c r="O2432" s="2097"/>
      <c r="P2432" s="2097"/>
      <c r="Q2432" s="2097"/>
      <c r="R2432" s="2097"/>
      <c r="S2432" s="2097"/>
    </row>
    <row r="2433" spans="1:19" x14ac:dyDescent="0.15">
      <c r="A2433" s="2097"/>
      <c r="B2433" s="2097"/>
      <c r="C2433" s="2097"/>
      <c r="D2433" s="2097"/>
      <c r="E2433" s="2097"/>
      <c r="F2433" s="2097"/>
      <c r="G2433" s="2097"/>
      <c r="H2433" s="2097"/>
      <c r="I2433" s="2097"/>
      <c r="J2433" s="2097"/>
      <c r="K2433" s="2097"/>
      <c r="L2433" s="2097"/>
      <c r="M2433" s="2097"/>
      <c r="N2433" s="2097"/>
      <c r="O2433" s="2097"/>
      <c r="P2433" s="2097"/>
      <c r="Q2433" s="2097"/>
      <c r="R2433" s="2097"/>
      <c r="S2433" s="2097"/>
    </row>
    <row r="2434" spans="1:19" x14ac:dyDescent="0.15">
      <c r="A2434" s="2097"/>
      <c r="B2434" s="2097"/>
      <c r="C2434" s="2097"/>
      <c r="D2434" s="2097"/>
      <c r="E2434" s="2097"/>
      <c r="F2434" s="2097"/>
      <c r="G2434" s="2097"/>
      <c r="H2434" s="2097"/>
      <c r="I2434" s="2097"/>
      <c r="J2434" s="2097"/>
      <c r="K2434" s="2097"/>
      <c r="L2434" s="2097"/>
      <c r="M2434" s="2097"/>
      <c r="N2434" s="2097"/>
      <c r="O2434" s="2097"/>
      <c r="P2434" s="2097"/>
      <c r="Q2434" s="2097"/>
      <c r="R2434" s="2097"/>
      <c r="S2434" s="2097"/>
    </row>
    <row r="2435" spans="1:19" x14ac:dyDescent="0.15">
      <c r="A2435" s="2097"/>
      <c r="B2435" s="2097"/>
      <c r="C2435" s="2097"/>
      <c r="D2435" s="2097"/>
      <c r="E2435" s="2097"/>
      <c r="F2435" s="2097"/>
      <c r="G2435" s="2097"/>
      <c r="H2435" s="2097"/>
      <c r="I2435" s="2097"/>
      <c r="J2435" s="2097"/>
      <c r="K2435" s="2097"/>
      <c r="L2435" s="2097"/>
      <c r="M2435" s="2097"/>
      <c r="N2435" s="2097"/>
      <c r="O2435" s="2097"/>
      <c r="P2435" s="2097"/>
      <c r="Q2435" s="2097"/>
      <c r="R2435" s="2097"/>
      <c r="S2435" s="2097"/>
    </row>
    <row r="2436" spans="1:19" x14ac:dyDescent="0.15">
      <c r="A2436" s="2097"/>
      <c r="B2436" s="2097"/>
      <c r="C2436" s="2097"/>
      <c r="D2436" s="2097"/>
      <c r="E2436" s="2097"/>
      <c r="F2436" s="2097"/>
      <c r="G2436" s="2097"/>
      <c r="H2436" s="2097"/>
      <c r="I2436" s="2097"/>
      <c r="J2436" s="2097"/>
      <c r="K2436" s="2097"/>
      <c r="L2436" s="2097"/>
      <c r="M2436" s="2097"/>
      <c r="N2436" s="2097"/>
      <c r="O2436" s="2097"/>
      <c r="P2436" s="2097"/>
      <c r="Q2436" s="2097"/>
      <c r="R2436" s="2097"/>
      <c r="S2436" s="2097"/>
    </row>
    <row r="2437" spans="1:19" x14ac:dyDescent="0.15">
      <c r="A2437" s="2097"/>
      <c r="B2437" s="2097"/>
      <c r="C2437" s="2097"/>
      <c r="D2437" s="2097"/>
      <c r="E2437" s="2097"/>
      <c r="F2437" s="2097"/>
      <c r="G2437" s="2097"/>
      <c r="H2437" s="2097"/>
      <c r="I2437" s="2097"/>
      <c r="J2437" s="2097"/>
      <c r="K2437" s="2097"/>
      <c r="L2437" s="2097"/>
      <c r="M2437" s="2097"/>
      <c r="N2437" s="2097"/>
      <c r="O2437" s="2097"/>
      <c r="P2437" s="2097"/>
      <c r="Q2437" s="2097"/>
      <c r="R2437" s="2097"/>
      <c r="S2437" s="2097"/>
    </row>
    <row r="2438" spans="1:19" x14ac:dyDescent="0.15">
      <c r="A2438" s="2097"/>
      <c r="B2438" s="2097"/>
      <c r="C2438" s="2097"/>
      <c r="D2438" s="2097"/>
      <c r="E2438" s="2097"/>
      <c r="F2438" s="2097"/>
      <c r="G2438" s="2097"/>
      <c r="H2438" s="2097"/>
      <c r="I2438" s="2097"/>
      <c r="J2438" s="2097"/>
      <c r="K2438" s="2097"/>
      <c r="L2438" s="2097"/>
      <c r="M2438" s="2097"/>
      <c r="N2438" s="2097"/>
      <c r="O2438" s="2097"/>
      <c r="P2438" s="2097"/>
      <c r="Q2438" s="2097"/>
      <c r="R2438" s="2097"/>
      <c r="S2438" s="2097"/>
    </row>
    <row r="2439" spans="1:19" x14ac:dyDescent="0.15">
      <c r="A2439" s="2097"/>
      <c r="B2439" s="2097"/>
      <c r="C2439" s="2097"/>
      <c r="D2439" s="2097"/>
      <c r="E2439" s="2097"/>
      <c r="F2439" s="2097"/>
      <c r="G2439" s="2097"/>
      <c r="H2439" s="2097"/>
      <c r="I2439" s="2097"/>
      <c r="J2439" s="2097"/>
      <c r="K2439" s="2097"/>
      <c r="L2439" s="2097"/>
      <c r="M2439" s="2097"/>
      <c r="N2439" s="2097"/>
      <c r="O2439" s="2097"/>
      <c r="P2439" s="2097"/>
      <c r="Q2439" s="2097"/>
      <c r="R2439" s="2097"/>
      <c r="S2439" s="2097"/>
    </row>
    <row r="2440" spans="1:19" x14ac:dyDescent="0.15">
      <c r="A2440" s="2097"/>
      <c r="B2440" s="2097"/>
      <c r="C2440" s="2097"/>
      <c r="D2440" s="2097"/>
      <c r="E2440" s="2097"/>
      <c r="F2440" s="2097"/>
      <c r="G2440" s="2097"/>
      <c r="H2440" s="2097"/>
      <c r="I2440" s="2097"/>
      <c r="J2440" s="2097"/>
      <c r="K2440" s="2097"/>
      <c r="L2440" s="2097"/>
      <c r="M2440" s="2097"/>
      <c r="N2440" s="2097"/>
      <c r="O2440" s="2097"/>
      <c r="P2440" s="2097"/>
      <c r="Q2440" s="2097"/>
      <c r="R2440" s="2097"/>
      <c r="S2440" s="2097"/>
    </row>
    <row r="2441" spans="1:19" x14ac:dyDescent="0.15">
      <c r="A2441" s="2097"/>
      <c r="B2441" s="2097"/>
      <c r="C2441" s="2097"/>
      <c r="D2441" s="2097"/>
      <c r="E2441" s="2097"/>
      <c r="F2441" s="2097"/>
      <c r="G2441" s="2097"/>
      <c r="H2441" s="2097"/>
      <c r="I2441" s="2097"/>
      <c r="J2441" s="2097"/>
      <c r="K2441" s="2097"/>
      <c r="L2441" s="2097"/>
      <c r="M2441" s="2097"/>
      <c r="N2441" s="2097"/>
      <c r="O2441" s="2097"/>
      <c r="P2441" s="2097"/>
      <c r="Q2441" s="2097"/>
      <c r="R2441" s="2097"/>
      <c r="S2441" s="2097"/>
    </row>
    <row r="2442" spans="1:19" x14ac:dyDescent="0.15">
      <c r="A2442" s="2097"/>
      <c r="B2442" s="2097"/>
      <c r="C2442" s="2097"/>
      <c r="D2442" s="2097"/>
      <c r="E2442" s="2097"/>
      <c r="F2442" s="2097"/>
      <c r="G2442" s="2097"/>
      <c r="H2442" s="2097"/>
      <c r="I2442" s="2097"/>
      <c r="J2442" s="2097"/>
      <c r="K2442" s="2097"/>
      <c r="L2442" s="2097"/>
      <c r="M2442" s="2097"/>
      <c r="N2442" s="2097"/>
      <c r="O2442" s="2097"/>
      <c r="P2442" s="2097"/>
      <c r="Q2442" s="2097"/>
      <c r="R2442" s="2097"/>
      <c r="S2442" s="2097"/>
    </row>
    <row r="2443" spans="1:19" x14ac:dyDescent="0.15">
      <c r="A2443" s="2097"/>
      <c r="B2443" s="2097"/>
      <c r="C2443" s="2097"/>
      <c r="D2443" s="2097"/>
      <c r="E2443" s="2097"/>
      <c r="F2443" s="2097"/>
      <c r="G2443" s="2097"/>
      <c r="H2443" s="2097"/>
      <c r="I2443" s="2097"/>
      <c r="J2443" s="2097"/>
      <c r="K2443" s="2097"/>
      <c r="L2443" s="2097"/>
      <c r="M2443" s="2097"/>
      <c r="N2443" s="2097"/>
      <c r="O2443" s="2097"/>
      <c r="P2443" s="2097"/>
      <c r="Q2443" s="2097"/>
      <c r="R2443" s="2097"/>
      <c r="S2443" s="2097"/>
    </row>
    <row r="2444" spans="1:19" x14ac:dyDescent="0.15">
      <c r="A2444" s="2097"/>
      <c r="B2444" s="2097"/>
      <c r="C2444" s="2097"/>
      <c r="D2444" s="2097"/>
      <c r="E2444" s="2097"/>
      <c r="F2444" s="2097"/>
      <c r="G2444" s="2097"/>
      <c r="H2444" s="2097"/>
      <c r="I2444" s="2097"/>
      <c r="J2444" s="2097"/>
      <c r="K2444" s="2097"/>
      <c r="L2444" s="2097"/>
      <c r="M2444" s="2097"/>
      <c r="N2444" s="2097"/>
      <c r="O2444" s="2097"/>
      <c r="P2444" s="2097"/>
      <c r="Q2444" s="2097"/>
      <c r="R2444" s="2097"/>
      <c r="S2444" s="2097"/>
    </row>
    <row r="2445" spans="1:19" x14ac:dyDescent="0.15">
      <c r="A2445" s="2097"/>
      <c r="B2445" s="2097"/>
      <c r="C2445" s="2097"/>
      <c r="D2445" s="2097"/>
      <c r="E2445" s="2097"/>
      <c r="F2445" s="2097"/>
      <c r="G2445" s="2097"/>
      <c r="H2445" s="2097"/>
      <c r="I2445" s="2097"/>
      <c r="J2445" s="2097"/>
      <c r="K2445" s="2097"/>
      <c r="L2445" s="2097"/>
      <c r="M2445" s="2097"/>
      <c r="N2445" s="2097"/>
      <c r="O2445" s="2097"/>
      <c r="P2445" s="2097"/>
      <c r="Q2445" s="2097"/>
      <c r="R2445" s="2097"/>
      <c r="S2445" s="2097"/>
    </row>
    <row r="2446" spans="1:19" x14ac:dyDescent="0.15">
      <c r="A2446" s="2097"/>
      <c r="B2446" s="2097"/>
      <c r="C2446" s="2097"/>
      <c r="D2446" s="2097"/>
      <c r="E2446" s="2097"/>
      <c r="F2446" s="2097"/>
      <c r="G2446" s="2097"/>
      <c r="H2446" s="2097"/>
      <c r="I2446" s="2097"/>
      <c r="J2446" s="2097"/>
      <c r="K2446" s="2097"/>
      <c r="L2446" s="2097"/>
      <c r="M2446" s="2097"/>
      <c r="N2446" s="2097"/>
      <c r="O2446" s="2097"/>
      <c r="P2446" s="2097"/>
      <c r="Q2446" s="2097"/>
      <c r="R2446" s="2097"/>
      <c r="S2446" s="2097"/>
    </row>
    <row r="2447" spans="1:19" x14ac:dyDescent="0.15">
      <c r="A2447" s="2097"/>
      <c r="B2447" s="2097"/>
      <c r="C2447" s="2097"/>
      <c r="D2447" s="2097"/>
      <c r="E2447" s="2097"/>
      <c r="F2447" s="2097"/>
      <c r="G2447" s="2097"/>
      <c r="H2447" s="2097"/>
      <c r="I2447" s="2097"/>
      <c r="J2447" s="2097"/>
      <c r="K2447" s="2097"/>
      <c r="L2447" s="2097"/>
      <c r="M2447" s="2097"/>
      <c r="N2447" s="2097"/>
      <c r="O2447" s="2097"/>
      <c r="P2447" s="2097"/>
      <c r="Q2447" s="2097"/>
      <c r="R2447" s="2097"/>
      <c r="S2447" s="2097"/>
    </row>
    <row r="2448" spans="1:19" x14ac:dyDescent="0.15">
      <c r="A2448" s="2097"/>
      <c r="B2448" s="2097"/>
      <c r="C2448" s="2097"/>
      <c r="D2448" s="2097"/>
      <c r="E2448" s="2097"/>
      <c r="F2448" s="2097"/>
      <c r="G2448" s="2097"/>
      <c r="H2448" s="2097"/>
      <c r="I2448" s="2097"/>
      <c r="J2448" s="2097"/>
      <c r="K2448" s="2097"/>
      <c r="L2448" s="2097"/>
      <c r="M2448" s="2097"/>
      <c r="N2448" s="2097"/>
      <c r="O2448" s="2097"/>
      <c r="P2448" s="2097"/>
      <c r="Q2448" s="2097"/>
      <c r="R2448" s="2097"/>
      <c r="S2448" s="2097"/>
    </row>
    <row r="2449" spans="1:19" x14ac:dyDescent="0.15">
      <c r="A2449" s="2097"/>
      <c r="B2449" s="2097"/>
      <c r="C2449" s="2097"/>
      <c r="D2449" s="2097"/>
      <c r="E2449" s="2097"/>
      <c r="F2449" s="2097"/>
      <c r="G2449" s="2097"/>
      <c r="H2449" s="2097"/>
      <c r="I2449" s="2097"/>
      <c r="J2449" s="2097"/>
      <c r="K2449" s="2097"/>
      <c r="L2449" s="2097"/>
      <c r="M2449" s="2097"/>
      <c r="N2449" s="2097"/>
      <c r="O2449" s="2097"/>
      <c r="P2449" s="2097"/>
      <c r="Q2449" s="2097"/>
      <c r="R2449" s="2097"/>
      <c r="S2449" s="2097"/>
    </row>
    <row r="2450" spans="1:19" x14ac:dyDescent="0.15">
      <c r="A2450" s="2097"/>
      <c r="B2450" s="2097"/>
      <c r="C2450" s="2097"/>
      <c r="D2450" s="2097"/>
      <c r="E2450" s="2097"/>
      <c r="F2450" s="2097"/>
      <c r="G2450" s="2097"/>
      <c r="H2450" s="2097"/>
      <c r="I2450" s="2097"/>
      <c r="J2450" s="2097"/>
      <c r="K2450" s="2097"/>
      <c r="L2450" s="2097"/>
      <c r="M2450" s="2097"/>
      <c r="N2450" s="2097"/>
      <c r="O2450" s="2097"/>
      <c r="P2450" s="2097"/>
      <c r="Q2450" s="2097"/>
      <c r="R2450" s="2097"/>
      <c r="S2450" s="2097"/>
    </row>
    <row r="2451" spans="1:19" x14ac:dyDescent="0.15">
      <c r="A2451" s="2097"/>
      <c r="B2451" s="2097"/>
      <c r="C2451" s="2097"/>
      <c r="D2451" s="2097"/>
      <c r="E2451" s="2097"/>
      <c r="F2451" s="2097"/>
      <c r="G2451" s="2097"/>
      <c r="H2451" s="2097"/>
      <c r="I2451" s="2097"/>
      <c r="J2451" s="2097"/>
      <c r="K2451" s="2097"/>
      <c r="L2451" s="2097"/>
      <c r="M2451" s="2097"/>
      <c r="N2451" s="2097"/>
      <c r="O2451" s="2097"/>
      <c r="P2451" s="2097"/>
      <c r="Q2451" s="2097"/>
      <c r="R2451" s="2097"/>
      <c r="S2451" s="2097"/>
    </row>
    <row r="2452" spans="1:19" x14ac:dyDescent="0.15">
      <c r="A2452" s="2097"/>
      <c r="B2452" s="2097"/>
      <c r="C2452" s="2097"/>
      <c r="D2452" s="2097"/>
      <c r="E2452" s="2097"/>
      <c r="F2452" s="2097"/>
      <c r="G2452" s="2097"/>
      <c r="H2452" s="2097"/>
      <c r="I2452" s="2097"/>
      <c r="J2452" s="2097"/>
      <c r="K2452" s="2097"/>
      <c r="L2452" s="2097"/>
      <c r="M2452" s="2097"/>
      <c r="N2452" s="2097"/>
      <c r="O2452" s="2097"/>
      <c r="P2452" s="2097"/>
      <c r="Q2452" s="2097"/>
      <c r="R2452" s="2097"/>
      <c r="S2452" s="2097"/>
    </row>
    <row r="2453" spans="1:19" x14ac:dyDescent="0.15">
      <c r="A2453" s="2097"/>
      <c r="B2453" s="2097"/>
      <c r="C2453" s="2097"/>
      <c r="D2453" s="2097"/>
      <c r="E2453" s="2097"/>
      <c r="F2453" s="2097"/>
      <c r="G2453" s="2097"/>
      <c r="H2453" s="2097"/>
      <c r="I2453" s="2097"/>
      <c r="J2453" s="2097"/>
      <c r="K2453" s="2097"/>
      <c r="L2453" s="2097"/>
      <c r="M2453" s="2097"/>
      <c r="N2453" s="2097"/>
      <c r="O2453" s="2097"/>
      <c r="P2453" s="2097"/>
      <c r="Q2453" s="2097"/>
      <c r="R2453" s="2097"/>
      <c r="S2453" s="2097"/>
    </row>
    <row r="2454" spans="1:19" x14ac:dyDescent="0.15">
      <c r="A2454" s="2097"/>
      <c r="B2454" s="2097"/>
      <c r="C2454" s="2097"/>
      <c r="D2454" s="2097"/>
      <c r="E2454" s="2097"/>
      <c r="F2454" s="2097"/>
      <c r="G2454" s="2097"/>
      <c r="H2454" s="2097"/>
      <c r="I2454" s="2097"/>
      <c r="J2454" s="2097"/>
      <c r="K2454" s="2097"/>
      <c r="L2454" s="2097"/>
      <c r="M2454" s="2097"/>
      <c r="N2454" s="2097"/>
      <c r="O2454" s="2097"/>
      <c r="P2454" s="2097"/>
      <c r="Q2454" s="2097"/>
      <c r="R2454" s="2097"/>
      <c r="S2454" s="2097"/>
    </row>
    <row r="2455" spans="1:19" x14ac:dyDescent="0.15">
      <c r="A2455" s="2097"/>
      <c r="B2455" s="2097"/>
      <c r="C2455" s="2097"/>
      <c r="D2455" s="2097"/>
      <c r="E2455" s="2097"/>
      <c r="F2455" s="2097"/>
      <c r="G2455" s="2097"/>
      <c r="H2455" s="2097"/>
      <c r="I2455" s="2097"/>
      <c r="J2455" s="2097"/>
      <c r="K2455" s="2097"/>
      <c r="L2455" s="2097"/>
      <c r="M2455" s="2097"/>
      <c r="N2455" s="2097"/>
      <c r="O2455" s="2097"/>
      <c r="P2455" s="2097"/>
      <c r="Q2455" s="2097"/>
      <c r="R2455" s="2097"/>
      <c r="S2455" s="2097"/>
    </row>
    <row r="2456" spans="1:19" x14ac:dyDescent="0.15">
      <c r="A2456" s="2097"/>
      <c r="B2456" s="2097"/>
      <c r="C2456" s="2097"/>
      <c r="D2456" s="2097"/>
      <c r="E2456" s="2097"/>
      <c r="F2456" s="2097"/>
      <c r="G2456" s="2097"/>
      <c r="H2456" s="2097"/>
      <c r="I2456" s="2097"/>
      <c r="J2456" s="2097"/>
      <c r="K2456" s="2097"/>
      <c r="L2456" s="2097"/>
      <c r="M2456" s="2097"/>
      <c r="N2456" s="2097"/>
      <c r="O2456" s="2097"/>
      <c r="P2456" s="2097"/>
      <c r="Q2456" s="2097"/>
      <c r="R2456" s="2097"/>
      <c r="S2456" s="2097"/>
    </row>
    <row r="2457" spans="1:19" x14ac:dyDescent="0.15">
      <c r="A2457" s="2097"/>
      <c r="B2457" s="2097"/>
      <c r="C2457" s="2097"/>
      <c r="D2457" s="2097"/>
      <c r="E2457" s="2097"/>
      <c r="F2457" s="2097"/>
      <c r="G2457" s="2097"/>
      <c r="H2457" s="2097"/>
      <c r="I2457" s="2097"/>
      <c r="J2457" s="2097"/>
      <c r="K2457" s="2097"/>
      <c r="L2457" s="2097"/>
      <c r="M2457" s="2097"/>
      <c r="N2457" s="2097"/>
      <c r="O2457" s="2097"/>
      <c r="P2457" s="2097"/>
      <c r="Q2457" s="2097"/>
      <c r="R2457" s="2097"/>
      <c r="S2457" s="2097"/>
    </row>
    <row r="2458" spans="1:19" x14ac:dyDescent="0.15">
      <c r="A2458" s="2097"/>
      <c r="B2458" s="2097"/>
      <c r="C2458" s="2097"/>
      <c r="D2458" s="2097"/>
      <c r="E2458" s="2097"/>
      <c r="F2458" s="2097"/>
      <c r="G2458" s="2097"/>
      <c r="H2458" s="2097"/>
      <c r="I2458" s="2097"/>
      <c r="J2458" s="2097"/>
      <c r="K2458" s="2097"/>
      <c r="L2458" s="2097"/>
      <c r="M2458" s="2097"/>
      <c r="N2458" s="2097"/>
      <c r="O2458" s="2097"/>
      <c r="P2458" s="2097"/>
      <c r="Q2458" s="2097"/>
      <c r="R2458" s="2097"/>
      <c r="S2458" s="2097"/>
    </row>
    <row r="2459" spans="1:19" x14ac:dyDescent="0.15">
      <c r="A2459" s="2097"/>
      <c r="B2459" s="2097"/>
      <c r="C2459" s="2097"/>
      <c r="D2459" s="2097"/>
      <c r="E2459" s="2097"/>
      <c r="F2459" s="2097"/>
      <c r="G2459" s="2097"/>
      <c r="H2459" s="2097"/>
      <c r="I2459" s="2097"/>
      <c r="J2459" s="2097"/>
      <c r="K2459" s="2097"/>
      <c r="L2459" s="2097"/>
      <c r="M2459" s="2097"/>
      <c r="N2459" s="2097"/>
      <c r="O2459" s="2097"/>
      <c r="P2459" s="2097"/>
      <c r="Q2459" s="2097"/>
      <c r="R2459" s="2097"/>
      <c r="S2459" s="2097"/>
    </row>
    <row r="2460" spans="1:19" x14ac:dyDescent="0.15">
      <c r="A2460" s="2097"/>
      <c r="B2460" s="2097"/>
      <c r="C2460" s="2097"/>
      <c r="D2460" s="2097"/>
      <c r="E2460" s="2097"/>
      <c r="F2460" s="2097"/>
      <c r="G2460" s="2097"/>
      <c r="H2460" s="2097"/>
      <c r="I2460" s="2097"/>
      <c r="J2460" s="2097"/>
      <c r="K2460" s="2097"/>
      <c r="L2460" s="2097"/>
      <c r="M2460" s="2097"/>
      <c r="N2460" s="2097"/>
      <c r="O2460" s="2097"/>
      <c r="P2460" s="2097"/>
      <c r="Q2460" s="2097"/>
      <c r="R2460" s="2097"/>
      <c r="S2460" s="2097"/>
    </row>
    <row r="2461" spans="1:19" x14ac:dyDescent="0.15">
      <c r="A2461" s="2097"/>
      <c r="B2461" s="2097"/>
      <c r="C2461" s="2097"/>
      <c r="D2461" s="2097"/>
      <c r="E2461" s="2097"/>
      <c r="F2461" s="2097"/>
      <c r="G2461" s="2097"/>
      <c r="H2461" s="2097"/>
      <c r="I2461" s="2097"/>
      <c r="J2461" s="2097"/>
      <c r="K2461" s="2097"/>
      <c r="L2461" s="2097"/>
      <c r="M2461" s="2097"/>
      <c r="N2461" s="2097"/>
      <c r="O2461" s="2097"/>
      <c r="P2461" s="2097"/>
      <c r="Q2461" s="2097"/>
      <c r="R2461" s="2097"/>
      <c r="S2461" s="2097"/>
    </row>
    <row r="2462" spans="1:19" x14ac:dyDescent="0.15">
      <c r="A2462" s="2097"/>
      <c r="B2462" s="2097"/>
      <c r="C2462" s="2097"/>
      <c r="D2462" s="2097"/>
      <c r="E2462" s="2097"/>
      <c r="F2462" s="2097"/>
      <c r="G2462" s="2097"/>
      <c r="H2462" s="2097"/>
      <c r="I2462" s="2097"/>
      <c r="J2462" s="2097"/>
      <c r="K2462" s="2097"/>
      <c r="L2462" s="2097"/>
      <c r="M2462" s="2097"/>
      <c r="N2462" s="2097"/>
      <c r="O2462" s="2097"/>
      <c r="P2462" s="2097"/>
      <c r="Q2462" s="2097"/>
      <c r="R2462" s="2097"/>
      <c r="S2462" s="2097"/>
    </row>
    <row r="2463" spans="1:19" x14ac:dyDescent="0.15">
      <c r="A2463" s="2097"/>
      <c r="B2463" s="2097"/>
      <c r="C2463" s="2097"/>
      <c r="D2463" s="2097"/>
      <c r="E2463" s="2097"/>
      <c r="F2463" s="2097"/>
      <c r="G2463" s="2097"/>
      <c r="H2463" s="2097"/>
      <c r="I2463" s="2097"/>
      <c r="J2463" s="2097"/>
      <c r="K2463" s="2097"/>
      <c r="L2463" s="2097"/>
      <c r="M2463" s="2097"/>
      <c r="N2463" s="2097"/>
      <c r="O2463" s="2097"/>
      <c r="P2463" s="2097"/>
      <c r="Q2463" s="2097"/>
      <c r="R2463" s="2097"/>
      <c r="S2463" s="2097"/>
    </row>
    <row r="2464" spans="1:19" x14ac:dyDescent="0.15">
      <c r="A2464" s="2097"/>
      <c r="B2464" s="2097"/>
      <c r="C2464" s="2097"/>
      <c r="D2464" s="2097"/>
      <c r="E2464" s="2097"/>
      <c r="F2464" s="2097"/>
      <c r="G2464" s="2097"/>
      <c r="H2464" s="2097"/>
      <c r="I2464" s="2097"/>
      <c r="J2464" s="2097"/>
      <c r="K2464" s="2097"/>
      <c r="L2464" s="2097"/>
      <c r="M2464" s="2097"/>
      <c r="N2464" s="2097"/>
      <c r="O2464" s="2097"/>
      <c r="P2464" s="2097"/>
      <c r="Q2464" s="2097"/>
      <c r="R2464" s="2097"/>
      <c r="S2464" s="2097"/>
    </row>
    <row r="2465" spans="1:19" x14ac:dyDescent="0.15">
      <c r="A2465" s="2097"/>
      <c r="B2465" s="2097"/>
      <c r="C2465" s="2097"/>
      <c r="D2465" s="2097"/>
      <c r="E2465" s="2097"/>
      <c r="F2465" s="2097"/>
      <c r="G2465" s="2097"/>
      <c r="H2465" s="2097"/>
      <c r="I2465" s="2097"/>
      <c r="J2465" s="2097"/>
      <c r="K2465" s="2097"/>
      <c r="L2465" s="2097"/>
      <c r="M2465" s="2097"/>
      <c r="N2465" s="2097"/>
      <c r="O2465" s="2097"/>
      <c r="P2465" s="2097"/>
      <c r="Q2465" s="2097"/>
      <c r="R2465" s="2097"/>
      <c r="S2465" s="2097"/>
    </row>
    <row r="2466" spans="1:19" x14ac:dyDescent="0.15">
      <c r="A2466" s="2097"/>
      <c r="B2466" s="2097"/>
      <c r="C2466" s="2097"/>
      <c r="D2466" s="2097"/>
      <c r="E2466" s="2097"/>
      <c r="F2466" s="2097"/>
      <c r="G2466" s="2097"/>
      <c r="H2466" s="2097"/>
      <c r="I2466" s="2097"/>
      <c r="J2466" s="2097"/>
      <c r="K2466" s="2097"/>
      <c r="L2466" s="2097"/>
      <c r="M2466" s="2097"/>
      <c r="N2466" s="2097"/>
      <c r="O2466" s="2097"/>
      <c r="P2466" s="2097"/>
      <c r="Q2466" s="2097"/>
      <c r="R2466" s="2097"/>
      <c r="S2466" s="2097"/>
    </row>
    <row r="2467" spans="1:19" x14ac:dyDescent="0.15">
      <c r="A2467" s="2097"/>
      <c r="B2467" s="2097"/>
      <c r="C2467" s="2097"/>
      <c r="D2467" s="2097"/>
      <c r="E2467" s="2097"/>
      <c r="F2467" s="2097"/>
      <c r="G2467" s="2097"/>
      <c r="H2467" s="2097"/>
      <c r="I2467" s="2097"/>
      <c r="J2467" s="2097"/>
      <c r="K2467" s="2097"/>
      <c r="L2467" s="2097"/>
      <c r="M2467" s="2097"/>
      <c r="N2467" s="2097"/>
      <c r="O2467" s="2097"/>
      <c r="P2467" s="2097"/>
      <c r="Q2467" s="2097"/>
      <c r="R2467" s="2097"/>
      <c r="S2467" s="2097"/>
    </row>
    <row r="2468" spans="1:19" x14ac:dyDescent="0.15">
      <c r="A2468" s="2097"/>
      <c r="B2468" s="2097"/>
      <c r="C2468" s="2097"/>
      <c r="D2468" s="2097"/>
      <c r="E2468" s="2097"/>
      <c r="F2468" s="2097"/>
      <c r="G2468" s="2097"/>
      <c r="H2468" s="2097"/>
      <c r="I2468" s="2097"/>
      <c r="J2468" s="2097"/>
      <c r="K2468" s="2097"/>
      <c r="L2468" s="2097"/>
      <c r="M2468" s="2097"/>
      <c r="N2468" s="2097"/>
      <c r="O2468" s="2097"/>
      <c r="P2468" s="2097"/>
      <c r="Q2468" s="2097"/>
      <c r="R2468" s="2097"/>
      <c r="S2468" s="2097"/>
    </row>
    <row r="2469" spans="1:19" x14ac:dyDescent="0.15">
      <c r="A2469" s="2097"/>
      <c r="B2469" s="2097"/>
      <c r="C2469" s="2097"/>
      <c r="D2469" s="2097"/>
      <c r="E2469" s="2097"/>
      <c r="F2469" s="2097"/>
      <c r="G2469" s="2097"/>
      <c r="H2469" s="2097"/>
      <c r="I2469" s="2097"/>
      <c r="J2469" s="2097"/>
      <c r="K2469" s="2097"/>
      <c r="L2469" s="2097"/>
      <c r="M2469" s="2097"/>
      <c r="N2469" s="2097"/>
      <c r="O2469" s="2097"/>
      <c r="P2469" s="2097"/>
      <c r="Q2469" s="2097"/>
      <c r="R2469" s="2097"/>
      <c r="S2469" s="2097"/>
    </row>
    <row r="2470" spans="1:19" x14ac:dyDescent="0.15">
      <c r="A2470" s="2097"/>
      <c r="B2470" s="2097"/>
      <c r="C2470" s="2097"/>
      <c r="D2470" s="2097"/>
      <c r="E2470" s="2097"/>
      <c r="F2470" s="2097"/>
      <c r="G2470" s="2097"/>
      <c r="H2470" s="2097"/>
      <c r="I2470" s="2097"/>
      <c r="J2470" s="2097"/>
      <c r="K2470" s="2097"/>
      <c r="L2470" s="2097"/>
      <c r="M2470" s="2097"/>
      <c r="N2470" s="2097"/>
      <c r="O2470" s="2097"/>
      <c r="P2470" s="2097"/>
      <c r="Q2470" s="2097"/>
      <c r="R2470" s="2097"/>
      <c r="S2470" s="2097"/>
    </row>
    <row r="2471" spans="1:19" x14ac:dyDescent="0.15">
      <c r="A2471" s="2097"/>
      <c r="B2471" s="2097"/>
      <c r="C2471" s="2097"/>
      <c r="D2471" s="2097"/>
      <c r="E2471" s="2097"/>
      <c r="F2471" s="2097"/>
      <c r="G2471" s="2097"/>
      <c r="H2471" s="2097"/>
      <c r="I2471" s="2097"/>
      <c r="J2471" s="2097"/>
      <c r="K2471" s="2097"/>
      <c r="L2471" s="2097"/>
      <c r="M2471" s="2097"/>
      <c r="N2471" s="2097"/>
      <c r="O2471" s="2097"/>
      <c r="P2471" s="2097"/>
      <c r="Q2471" s="2097"/>
      <c r="R2471" s="2097"/>
      <c r="S2471" s="2097"/>
    </row>
    <row r="2472" spans="1:19" x14ac:dyDescent="0.15">
      <c r="A2472" s="2097"/>
      <c r="B2472" s="2097"/>
      <c r="C2472" s="2097"/>
      <c r="D2472" s="2097"/>
      <c r="E2472" s="2097"/>
      <c r="F2472" s="2097"/>
      <c r="G2472" s="2097"/>
      <c r="H2472" s="2097"/>
      <c r="I2472" s="2097"/>
      <c r="J2472" s="2097"/>
      <c r="K2472" s="2097"/>
      <c r="L2472" s="2097"/>
      <c r="M2472" s="2097"/>
      <c r="N2472" s="2097"/>
      <c r="O2472" s="2097"/>
      <c r="P2472" s="2097"/>
      <c r="Q2472" s="2097"/>
      <c r="R2472" s="2097"/>
      <c r="S2472" s="2097"/>
    </row>
    <row r="2473" spans="1:19" x14ac:dyDescent="0.15">
      <c r="A2473" s="2097"/>
      <c r="B2473" s="2097"/>
      <c r="C2473" s="2097"/>
      <c r="D2473" s="2097"/>
      <c r="E2473" s="2097"/>
      <c r="F2473" s="2097"/>
      <c r="G2473" s="2097"/>
      <c r="H2473" s="2097"/>
      <c r="I2473" s="2097"/>
      <c r="J2473" s="2097"/>
      <c r="K2473" s="2097"/>
      <c r="L2473" s="2097"/>
      <c r="M2473" s="2097"/>
      <c r="N2473" s="2097"/>
      <c r="O2473" s="2097"/>
      <c r="P2473" s="2097"/>
      <c r="Q2473" s="2097"/>
      <c r="R2473" s="2097"/>
      <c r="S2473" s="2097"/>
    </row>
    <row r="2474" spans="1:19" x14ac:dyDescent="0.15">
      <c r="A2474" s="2097"/>
      <c r="B2474" s="2097"/>
      <c r="C2474" s="2097"/>
      <c r="D2474" s="2097"/>
      <c r="E2474" s="2097"/>
      <c r="F2474" s="2097"/>
      <c r="G2474" s="2097"/>
      <c r="H2474" s="2097"/>
      <c r="I2474" s="2097"/>
      <c r="J2474" s="2097"/>
      <c r="K2474" s="2097"/>
      <c r="L2474" s="2097"/>
      <c r="M2474" s="2097"/>
      <c r="N2474" s="2097"/>
      <c r="O2474" s="2097"/>
      <c r="P2474" s="2097"/>
      <c r="Q2474" s="2097"/>
      <c r="R2474" s="2097"/>
      <c r="S2474" s="2097"/>
    </row>
    <row r="2475" spans="1:19" x14ac:dyDescent="0.15">
      <c r="A2475" s="2097"/>
      <c r="B2475" s="2097"/>
      <c r="C2475" s="2097"/>
      <c r="D2475" s="2097"/>
      <c r="E2475" s="2097"/>
      <c r="F2475" s="2097"/>
      <c r="G2475" s="2097"/>
      <c r="H2475" s="2097"/>
      <c r="I2475" s="2097"/>
      <c r="J2475" s="2097"/>
      <c r="K2475" s="2097"/>
      <c r="L2475" s="2097"/>
      <c r="M2475" s="2097"/>
      <c r="N2475" s="2097"/>
      <c r="O2475" s="2097"/>
      <c r="P2475" s="2097"/>
      <c r="Q2475" s="2097"/>
      <c r="R2475" s="2097"/>
      <c r="S2475" s="2097"/>
    </row>
    <row r="2476" spans="1:19" x14ac:dyDescent="0.15">
      <c r="A2476" s="2097"/>
      <c r="B2476" s="2097"/>
      <c r="C2476" s="2097"/>
      <c r="D2476" s="2097"/>
      <c r="E2476" s="2097"/>
      <c r="F2476" s="2097"/>
      <c r="G2476" s="2097"/>
      <c r="H2476" s="2097"/>
      <c r="I2476" s="2097"/>
      <c r="J2476" s="2097"/>
      <c r="K2476" s="2097"/>
      <c r="L2476" s="2097"/>
      <c r="M2476" s="2097"/>
      <c r="N2476" s="2097"/>
      <c r="O2476" s="2097"/>
      <c r="P2476" s="2097"/>
      <c r="Q2476" s="2097"/>
      <c r="R2476" s="2097"/>
      <c r="S2476" s="2097"/>
    </row>
    <row r="2477" spans="1:19" x14ac:dyDescent="0.15">
      <c r="A2477" s="2097"/>
      <c r="B2477" s="2097"/>
      <c r="C2477" s="2097"/>
      <c r="D2477" s="2097"/>
      <c r="E2477" s="2097"/>
      <c r="F2477" s="2097"/>
      <c r="G2477" s="2097"/>
      <c r="H2477" s="2097"/>
      <c r="I2477" s="2097"/>
      <c r="J2477" s="2097"/>
      <c r="K2477" s="2097"/>
      <c r="L2477" s="2097"/>
      <c r="M2477" s="2097"/>
      <c r="N2477" s="2097"/>
      <c r="O2477" s="2097"/>
      <c r="P2477" s="2097"/>
      <c r="Q2477" s="2097"/>
      <c r="R2477" s="2097"/>
      <c r="S2477" s="2097"/>
    </row>
    <row r="2478" spans="1:19" x14ac:dyDescent="0.15">
      <c r="A2478" s="2097"/>
      <c r="B2478" s="2097"/>
      <c r="C2478" s="2097"/>
      <c r="D2478" s="2097"/>
      <c r="E2478" s="2097"/>
      <c r="F2478" s="2097"/>
      <c r="G2478" s="2097"/>
      <c r="H2478" s="2097"/>
      <c r="I2478" s="2097"/>
      <c r="J2478" s="2097"/>
      <c r="K2478" s="2097"/>
      <c r="L2478" s="2097"/>
      <c r="M2478" s="2097"/>
      <c r="N2478" s="2097"/>
      <c r="O2478" s="2097"/>
      <c r="P2478" s="2097"/>
      <c r="Q2478" s="2097"/>
      <c r="R2478" s="2097"/>
      <c r="S2478" s="2097"/>
    </row>
    <row r="2479" spans="1:19" x14ac:dyDescent="0.15">
      <c r="A2479" s="2097"/>
      <c r="B2479" s="2097"/>
      <c r="C2479" s="2097"/>
      <c r="D2479" s="2097"/>
      <c r="E2479" s="2097"/>
      <c r="F2479" s="2097"/>
      <c r="G2479" s="2097"/>
      <c r="H2479" s="2097"/>
      <c r="I2479" s="2097"/>
      <c r="J2479" s="2097"/>
      <c r="K2479" s="2097"/>
      <c r="L2479" s="2097"/>
      <c r="M2479" s="2097"/>
      <c r="N2479" s="2097"/>
      <c r="O2479" s="2097"/>
      <c r="P2479" s="2097"/>
      <c r="Q2479" s="2097"/>
      <c r="R2479" s="2097"/>
      <c r="S2479" s="2097"/>
    </row>
    <row r="2480" spans="1:19" x14ac:dyDescent="0.15">
      <c r="A2480" s="2097"/>
      <c r="B2480" s="2097"/>
      <c r="C2480" s="2097"/>
      <c r="D2480" s="2097"/>
      <c r="E2480" s="2097"/>
      <c r="F2480" s="2097"/>
      <c r="G2480" s="2097"/>
      <c r="H2480" s="2097"/>
      <c r="I2480" s="2097"/>
      <c r="J2480" s="2097"/>
      <c r="K2480" s="2097"/>
      <c r="L2480" s="2097"/>
      <c r="M2480" s="2097"/>
      <c r="N2480" s="2097"/>
      <c r="O2480" s="2097"/>
      <c r="P2480" s="2097"/>
      <c r="Q2480" s="2097"/>
      <c r="R2480" s="2097"/>
      <c r="S2480" s="2097"/>
    </row>
    <row r="2481" spans="1:19" x14ac:dyDescent="0.15">
      <c r="A2481" s="2097"/>
      <c r="B2481" s="2097"/>
      <c r="C2481" s="2097"/>
      <c r="D2481" s="2097"/>
      <c r="E2481" s="2097"/>
      <c r="F2481" s="2097"/>
      <c r="G2481" s="2097"/>
      <c r="H2481" s="2097"/>
      <c r="I2481" s="2097"/>
      <c r="J2481" s="2097"/>
      <c r="K2481" s="2097"/>
      <c r="L2481" s="2097"/>
      <c r="M2481" s="2097"/>
      <c r="N2481" s="2097"/>
      <c r="O2481" s="2097"/>
      <c r="P2481" s="2097"/>
      <c r="Q2481" s="2097"/>
      <c r="R2481" s="2097"/>
      <c r="S2481" s="2097"/>
    </row>
    <row r="2482" spans="1:19" x14ac:dyDescent="0.15">
      <c r="A2482" s="2097"/>
      <c r="B2482" s="2097"/>
      <c r="C2482" s="2097"/>
      <c r="D2482" s="2097"/>
      <c r="E2482" s="2097"/>
      <c r="F2482" s="2097"/>
      <c r="G2482" s="2097"/>
      <c r="H2482" s="2097"/>
      <c r="I2482" s="2097"/>
      <c r="J2482" s="2097"/>
      <c r="K2482" s="2097"/>
      <c r="L2482" s="2097"/>
      <c r="M2482" s="2097"/>
      <c r="N2482" s="2097"/>
      <c r="O2482" s="2097"/>
      <c r="P2482" s="2097"/>
      <c r="Q2482" s="2097"/>
      <c r="R2482" s="2097"/>
      <c r="S2482" s="2097"/>
    </row>
    <row r="2483" spans="1:19" x14ac:dyDescent="0.15">
      <c r="A2483" s="2097"/>
      <c r="B2483" s="2097"/>
      <c r="C2483" s="2097"/>
      <c r="D2483" s="2097"/>
      <c r="E2483" s="2097"/>
      <c r="F2483" s="2097"/>
      <c r="G2483" s="2097"/>
      <c r="H2483" s="2097"/>
      <c r="I2483" s="2097"/>
      <c r="J2483" s="2097"/>
      <c r="K2483" s="2097"/>
      <c r="L2483" s="2097"/>
      <c r="M2483" s="2097"/>
      <c r="N2483" s="2097"/>
      <c r="O2483" s="2097"/>
      <c r="P2483" s="2097"/>
      <c r="Q2483" s="2097"/>
      <c r="R2483" s="2097"/>
      <c r="S2483" s="2097"/>
    </row>
    <row r="2484" spans="1:19" x14ac:dyDescent="0.15">
      <c r="A2484" s="2097"/>
      <c r="B2484" s="2097"/>
      <c r="C2484" s="2097"/>
      <c r="D2484" s="2097"/>
      <c r="E2484" s="2097"/>
      <c r="F2484" s="2097"/>
      <c r="G2484" s="2097"/>
      <c r="H2484" s="2097"/>
      <c r="I2484" s="2097"/>
      <c r="J2484" s="2097"/>
      <c r="K2484" s="2097"/>
      <c r="L2484" s="2097"/>
      <c r="M2484" s="2097"/>
      <c r="N2484" s="2097"/>
      <c r="O2484" s="2097"/>
      <c r="P2484" s="2097"/>
      <c r="Q2484" s="2097"/>
      <c r="R2484" s="2097"/>
      <c r="S2484" s="2097"/>
    </row>
    <row r="2485" spans="1:19" x14ac:dyDescent="0.15">
      <c r="A2485" s="2097"/>
      <c r="B2485" s="2097"/>
      <c r="C2485" s="2097"/>
      <c r="D2485" s="2097"/>
      <c r="E2485" s="2097"/>
      <c r="F2485" s="2097"/>
      <c r="G2485" s="2097"/>
      <c r="H2485" s="2097"/>
      <c r="I2485" s="2097"/>
      <c r="J2485" s="2097"/>
      <c r="K2485" s="2097"/>
      <c r="L2485" s="2097"/>
      <c r="M2485" s="2097"/>
      <c r="N2485" s="2097"/>
      <c r="O2485" s="2097"/>
      <c r="P2485" s="2097"/>
      <c r="Q2485" s="2097"/>
      <c r="R2485" s="2097"/>
      <c r="S2485" s="2097"/>
    </row>
    <row r="2486" spans="1:19" x14ac:dyDescent="0.15">
      <c r="A2486" s="2097"/>
      <c r="B2486" s="2097"/>
      <c r="C2486" s="2097"/>
      <c r="D2486" s="2097"/>
      <c r="E2486" s="2097"/>
      <c r="F2486" s="2097"/>
      <c r="G2486" s="2097"/>
      <c r="H2486" s="2097"/>
      <c r="I2486" s="2097"/>
      <c r="J2486" s="2097"/>
      <c r="K2486" s="2097"/>
      <c r="L2486" s="2097"/>
      <c r="M2486" s="2097"/>
      <c r="N2486" s="2097"/>
      <c r="O2486" s="2097"/>
      <c r="P2486" s="2097"/>
      <c r="Q2486" s="2097"/>
      <c r="R2486" s="2097"/>
      <c r="S2486" s="2097"/>
    </row>
    <row r="2487" spans="1:19" x14ac:dyDescent="0.15">
      <c r="A2487" s="2097"/>
      <c r="B2487" s="2097"/>
      <c r="C2487" s="2097"/>
      <c r="D2487" s="2097"/>
      <c r="E2487" s="2097"/>
      <c r="F2487" s="2097"/>
      <c r="G2487" s="2097"/>
      <c r="H2487" s="2097"/>
      <c r="I2487" s="2097"/>
      <c r="J2487" s="2097"/>
      <c r="K2487" s="2097"/>
      <c r="L2487" s="2097"/>
      <c r="M2487" s="2097"/>
      <c r="N2487" s="2097"/>
      <c r="O2487" s="2097"/>
      <c r="P2487" s="2097"/>
      <c r="Q2487" s="2097"/>
      <c r="R2487" s="2097"/>
      <c r="S2487" s="2097"/>
    </row>
    <row r="2488" spans="1:19" x14ac:dyDescent="0.15">
      <c r="A2488" s="2097"/>
      <c r="B2488" s="2097"/>
      <c r="C2488" s="2097"/>
      <c r="D2488" s="2097"/>
      <c r="E2488" s="2097"/>
      <c r="F2488" s="2097"/>
      <c r="G2488" s="2097"/>
      <c r="H2488" s="2097"/>
      <c r="I2488" s="2097"/>
      <c r="J2488" s="2097"/>
      <c r="K2488" s="2097"/>
      <c r="L2488" s="2097"/>
      <c r="M2488" s="2097"/>
      <c r="N2488" s="2097"/>
      <c r="O2488" s="2097"/>
      <c r="P2488" s="2097"/>
      <c r="Q2488" s="2097"/>
      <c r="R2488" s="2097"/>
      <c r="S2488" s="2097"/>
    </row>
    <row r="2489" spans="1:19" x14ac:dyDescent="0.15">
      <c r="A2489" s="2097"/>
      <c r="B2489" s="2097"/>
      <c r="C2489" s="2097"/>
      <c r="D2489" s="2097"/>
      <c r="E2489" s="2097"/>
      <c r="F2489" s="2097"/>
      <c r="G2489" s="2097"/>
      <c r="H2489" s="2097"/>
      <c r="I2489" s="2097"/>
      <c r="J2489" s="2097"/>
      <c r="K2489" s="2097"/>
      <c r="L2489" s="2097"/>
      <c r="M2489" s="2097"/>
      <c r="N2489" s="2097"/>
      <c r="O2489" s="2097"/>
      <c r="P2489" s="2097"/>
      <c r="Q2489" s="2097"/>
      <c r="R2489" s="2097"/>
      <c r="S2489" s="2097"/>
    </row>
    <row r="2490" spans="1:19" x14ac:dyDescent="0.15">
      <c r="A2490" s="2097"/>
      <c r="B2490" s="2097"/>
      <c r="C2490" s="2097"/>
      <c r="D2490" s="2097"/>
      <c r="E2490" s="2097"/>
      <c r="F2490" s="2097"/>
      <c r="G2490" s="2097"/>
      <c r="H2490" s="2097"/>
      <c r="I2490" s="2097"/>
      <c r="J2490" s="2097"/>
      <c r="K2490" s="2097"/>
      <c r="L2490" s="2097"/>
      <c r="M2490" s="2097"/>
      <c r="N2490" s="2097"/>
      <c r="O2490" s="2097"/>
      <c r="P2490" s="2097"/>
      <c r="Q2490" s="2097"/>
      <c r="R2490" s="2097"/>
      <c r="S2490" s="2097"/>
    </row>
    <row r="2491" spans="1:19" x14ac:dyDescent="0.15">
      <c r="A2491" s="2097"/>
      <c r="B2491" s="2097"/>
      <c r="C2491" s="2097"/>
      <c r="D2491" s="2097"/>
      <c r="E2491" s="2097"/>
      <c r="F2491" s="2097"/>
      <c r="G2491" s="2097"/>
      <c r="H2491" s="2097"/>
      <c r="I2491" s="2097"/>
      <c r="J2491" s="2097"/>
      <c r="K2491" s="2097"/>
      <c r="L2491" s="2097"/>
      <c r="M2491" s="2097"/>
      <c r="N2491" s="2097"/>
      <c r="O2491" s="2097"/>
      <c r="P2491" s="2097"/>
      <c r="Q2491" s="2097"/>
      <c r="R2491" s="2097"/>
      <c r="S2491" s="2097"/>
    </row>
    <row r="2492" spans="1:19" x14ac:dyDescent="0.15">
      <c r="A2492" s="2097"/>
      <c r="B2492" s="2097"/>
      <c r="C2492" s="2097"/>
      <c r="D2492" s="2097"/>
      <c r="E2492" s="2097"/>
      <c r="F2492" s="2097"/>
      <c r="G2492" s="2097"/>
      <c r="H2492" s="2097"/>
      <c r="I2492" s="2097"/>
      <c r="J2492" s="2097"/>
      <c r="K2492" s="2097"/>
      <c r="L2492" s="2097"/>
      <c r="M2492" s="2097"/>
      <c r="N2492" s="2097"/>
      <c r="O2492" s="2097"/>
      <c r="P2492" s="2097"/>
      <c r="Q2492" s="2097"/>
      <c r="R2492" s="2097"/>
      <c r="S2492" s="2097"/>
    </row>
    <row r="2493" spans="1:19" x14ac:dyDescent="0.15">
      <c r="A2493" s="2097"/>
      <c r="B2493" s="2097"/>
      <c r="C2493" s="2097"/>
      <c r="D2493" s="2097"/>
      <c r="E2493" s="2097"/>
      <c r="F2493" s="2097"/>
      <c r="G2493" s="2097"/>
      <c r="H2493" s="2097"/>
      <c r="I2493" s="2097"/>
      <c r="J2493" s="2097"/>
      <c r="K2493" s="2097"/>
      <c r="L2493" s="2097"/>
      <c r="M2493" s="2097"/>
      <c r="N2493" s="2097"/>
      <c r="O2493" s="2097"/>
      <c r="P2493" s="2097"/>
      <c r="Q2493" s="2097"/>
      <c r="R2493" s="2097"/>
      <c r="S2493" s="2097"/>
    </row>
    <row r="2494" spans="1:19" x14ac:dyDescent="0.15">
      <c r="A2494" s="2097"/>
      <c r="B2494" s="2097"/>
      <c r="C2494" s="2097"/>
      <c r="D2494" s="2097"/>
      <c r="E2494" s="2097"/>
      <c r="F2494" s="2097"/>
      <c r="G2494" s="2097"/>
      <c r="H2494" s="2097"/>
      <c r="I2494" s="2097"/>
      <c r="J2494" s="2097"/>
      <c r="K2494" s="2097"/>
      <c r="L2494" s="2097"/>
      <c r="M2494" s="2097"/>
      <c r="N2494" s="2097"/>
      <c r="O2494" s="2097"/>
      <c r="P2494" s="2097"/>
      <c r="Q2494" s="2097"/>
      <c r="R2494" s="2097"/>
      <c r="S2494" s="2097"/>
    </row>
    <row r="2495" spans="1:19" x14ac:dyDescent="0.15">
      <c r="A2495" s="2097"/>
      <c r="B2495" s="2097"/>
      <c r="C2495" s="2097"/>
      <c r="D2495" s="2097"/>
      <c r="E2495" s="2097"/>
      <c r="F2495" s="2097"/>
      <c r="G2495" s="2097"/>
      <c r="H2495" s="2097"/>
      <c r="I2495" s="2097"/>
      <c r="J2495" s="2097"/>
      <c r="K2495" s="2097"/>
      <c r="L2495" s="2097"/>
      <c r="M2495" s="2097"/>
      <c r="N2495" s="2097"/>
      <c r="O2495" s="2097"/>
      <c r="P2495" s="2097"/>
      <c r="Q2495" s="2097"/>
      <c r="R2495" s="2097"/>
      <c r="S2495" s="2097"/>
    </row>
    <row r="2496" spans="1:19" x14ac:dyDescent="0.15">
      <c r="A2496" s="2097"/>
      <c r="B2496" s="2097"/>
      <c r="C2496" s="2097"/>
      <c r="D2496" s="2097"/>
      <c r="E2496" s="2097"/>
      <c r="F2496" s="2097"/>
      <c r="G2496" s="2097"/>
      <c r="H2496" s="2097"/>
      <c r="I2496" s="2097"/>
      <c r="J2496" s="2097"/>
      <c r="K2496" s="2097"/>
      <c r="L2496" s="2097"/>
      <c r="M2496" s="2097"/>
      <c r="N2496" s="2097"/>
      <c r="O2496" s="2097"/>
      <c r="P2496" s="2097"/>
      <c r="Q2496" s="2097"/>
      <c r="R2496" s="2097"/>
      <c r="S2496" s="2097"/>
    </row>
    <row r="2497" spans="1:19" x14ac:dyDescent="0.15">
      <c r="A2497" s="2097"/>
      <c r="B2497" s="2097"/>
      <c r="C2497" s="2097"/>
      <c r="D2497" s="2097"/>
      <c r="E2497" s="2097"/>
      <c r="F2497" s="2097"/>
      <c r="G2497" s="2097"/>
      <c r="H2497" s="2097"/>
      <c r="I2497" s="2097"/>
      <c r="J2497" s="2097"/>
      <c r="K2497" s="2097"/>
      <c r="L2497" s="2097"/>
      <c r="M2497" s="2097"/>
      <c r="N2497" s="2097"/>
      <c r="O2497" s="2097"/>
      <c r="P2497" s="2097"/>
      <c r="Q2497" s="2097"/>
      <c r="R2497" s="2097"/>
      <c r="S2497" s="2097"/>
    </row>
    <row r="2498" spans="1:19" x14ac:dyDescent="0.15">
      <c r="A2498" s="2097"/>
      <c r="B2498" s="2097"/>
      <c r="C2498" s="2097"/>
      <c r="D2498" s="2097"/>
      <c r="E2498" s="2097"/>
      <c r="F2498" s="2097"/>
      <c r="G2498" s="2097"/>
      <c r="H2498" s="2097"/>
      <c r="I2498" s="2097"/>
      <c r="J2498" s="2097"/>
      <c r="K2498" s="2097"/>
      <c r="L2498" s="2097"/>
      <c r="M2498" s="2097"/>
      <c r="N2498" s="2097"/>
      <c r="O2498" s="2097"/>
      <c r="P2498" s="2097"/>
      <c r="Q2498" s="2097"/>
      <c r="R2498" s="2097"/>
      <c r="S2498" s="2097"/>
    </row>
    <row r="2499" spans="1:19" x14ac:dyDescent="0.15">
      <c r="A2499" s="2097"/>
      <c r="B2499" s="2097"/>
      <c r="C2499" s="2097"/>
      <c r="D2499" s="2097"/>
      <c r="E2499" s="2097"/>
      <c r="F2499" s="2097"/>
      <c r="G2499" s="2097"/>
      <c r="H2499" s="2097"/>
      <c r="I2499" s="2097"/>
      <c r="J2499" s="2097"/>
      <c r="K2499" s="2097"/>
      <c r="L2499" s="2097"/>
      <c r="M2499" s="2097"/>
      <c r="N2499" s="2097"/>
      <c r="O2499" s="2097"/>
      <c r="P2499" s="2097"/>
      <c r="Q2499" s="2097"/>
      <c r="R2499" s="2097"/>
      <c r="S2499" s="2097"/>
    </row>
    <row r="2500" spans="1:19" x14ac:dyDescent="0.15">
      <c r="A2500" s="2097"/>
      <c r="B2500" s="2097"/>
      <c r="C2500" s="2097"/>
      <c r="D2500" s="2097"/>
      <c r="E2500" s="2097"/>
      <c r="F2500" s="2097"/>
      <c r="G2500" s="2097"/>
      <c r="H2500" s="2097"/>
      <c r="I2500" s="2097"/>
      <c r="J2500" s="2097"/>
      <c r="K2500" s="2097"/>
      <c r="L2500" s="2097"/>
      <c r="M2500" s="2097"/>
      <c r="N2500" s="2097"/>
      <c r="O2500" s="2097"/>
      <c r="P2500" s="2097"/>
      <c r="Q2500" s="2097"/>
      <c r="R2500" s="2097"/>
      <c r="S2500" s="2097"/>
    </row>
    <row r="2501" spans="1:19" x14ac:dyDescent="0.15">
      <c r="A2501" s="2097"/>
      <c r="B2501" s="2097"/>
      <c r="C2501" s="2097"/>
      <c r="D2501" s="2097"/>
      <c r="E2501" s="2097"/>
      <c r="F2501" s="2097"/>
      <c r="G2501" s="2097"/>
      <c r="H2501" s="2097"/>
      <c r="I2501" s="2097"/>
      <c r="J2501" s="2097"/>
      <c r="K2501" s="2097"/>
      <c r="L2501" s="2097"/>
      <c r="M2501" s="2097"/>
      <c r="N2501" s="2097"/>
      <c r="O2501" s="2097"/>
      <c r="P2501" s="2097"/>
      <c r="Q2501" s="2097"/>
      <c r="R2501" s="2097"/>
      <c r="S2501" s="2097"/>
    </row>
    <row r="2502" spans="1:19" x14ac:dyDescent="0.15">
      <c r="A2502" s="2097"/>
      <c r="B2502" s="2097"/>
      <c r="C2502" s="2097"/>
      <c r="D2502" s="2097"/>
      <c r="E2502" s="2097"/>
      <c r="F2502" s="2097"/>
      <c r="G2502" s="2097"/>
      <c r="H2502" s="2097"/>
      <c r="I2502" s="2097"/>
      <c r="J2502" s="2097"/>
      <c r="K2502" s="2097"/>
      <c r="L2502" s="2097"/>
      <c r="M2502" s="2097"/>
      <c r="N2502" s="2097"/>
      <c r="O2502" s="2097"/>
      <c r="P2502" s="2097"/>
      <c r="Q2502" s="2097"/>
      <c r="R2502" s="2097"/>
      <c r="S2502" s="2097"/>
    </row>
    <row r="2503" spans="1:19" x14ac:dyDescent="0.15">
      <c r="A2503" s="2097"/>
      <c r="B2503" s="2097"/>
      <c r="C2503" s="2097"/>
      <c r="D2503" s="2097"/>
      <c r="E2503" s="2097"/>
      <c r="F2503" s="2097"/>
      <c r="G2503" s="2097"/>
      <c r="H2503" s="2097"/>
      <c r="I2503" s="2097"/>
      <c r="J2503" s="2097"/>
      <c r="K2503" s="2097"/>
      <c r="L2503" s="2097"/>
      <c r="M2503" s="2097"/>
      <c r="N2503" s="2097"/>
      <c r="O2503" s="2097"/>
      <c r="P2503" s="2097"/>
      <c r="Q2503" s="2097"/>
      <c r="R2503" s="2097"/>
      <c r="S2503" s="2097"/>
    </row>
    <row r="2504" spans="1:19" x14ac:dyDescent="0.15">
      <c r="A2504" s="2097"/>
      <c r="B2504" s="2097"/>
      <c r="C2504" s="2097"/>
      <c r="D2504" s="2097"/>
      <c r="E2504" s="2097"/>
      <c r="F2504" s="2097"/>
      <c r="G2504" s="2097"/>
      <c r="H2504" s="2097"/>
      <c r="I2504" s="2097"/>
      <c r="J2504" s="2097"/>
      <c r="K2504" s="2097"/>
      <c r="L2504" s="2097"/>
      <c r="M2504" s="2097"/>
      <c r="N2504" s="2097"/>
      <c r="O2504" s="2097"/>
      <c r="P2504" s="2097"/>
      <c r="Q2504" s="2097"/>
      <c r="R2504" s="2097"/>
      <c r="S2504" s="2097"/>
    </row>
    <row r="2505" spans="1:19" x14ac:dyDescent="0.15">
      <c r="A2505" s="2097"/>
      <c r="B2505" s="2097"/>
      <c r="C2505" s="2097"/>
      <c r="D2505" s="2097"/>
      <c r="E2505" s="2097"/>
      <c r="F2505" s="2097"/>
      <c r="G2505" s="2097"/>
      <c r="H2505" s="2097"/>
      <c r="I2505" s="2097"/>
      <c r="J2505" s="2097"/>
      <c r="K2505" s="2097"/>
      <c r="L2505" s="2097"/>
      <c r="M2505" s="2097"/>
      <c r="N2505" s="2097"/>
      <c r="O2505" s="2097"/>
      <c r="P2505" s="2097"/>
      <c r="Q2505" s="2097"/>
      <c r="R2505" s="2097"/>
      <c r="S2505" s="2097"/>
    </row>
    <row r="2506" spans="1:19" x14ac:dyDescent="0.15">
      <c r="A2506" s="2097"/>
      <c r="B2506" s="2097"/>
      <c r="C2506" s="2097"/>
      <c r="D2506" s="2097"/>
      <c r="E2506" s="2097"/>
      <c r="F2506" s="2097"/>
      <c r="G2506" s="2097"/>
      <c r="H2506" s="2097"/>
      <c r="I2506" s="2097"/>
      <c r="J2506" s="2097"/>
      <c r="K2506" s="2097"/>
      <c r="L2506" s="2097"/>
      <c r="M2506" s="2097"/>
      <c r="N2506" s="2097"/>
      <c r="O2506" s="2097"/>
      <c r="P2506" s="2097"/>
      <c r="Q2506" s="2097"/>
      <c r="R2506" s="2097"/>
      <c r="S2506" s="2097"/>
    </row>
    <row r="2507" spans="1:19" x14ac:dyDescent="0.15">
      <c r="A2507" s="2097"/>
      <c r="B2507" s="2097"/>
      <c r="C2507" s="2097"/>
      <c r="D2507" s="2097"/>
      <c r="E2507" s="2097"/>
      <c r="F2507" s="2097"/>
      <c r="G2507" s="2097"/>
      <c r="H2507" s="2097"/>
      <c r="I2507" s="2097"/>
      <c r="J2507" s="2097"/>
      <c r="K2507" s="2097"/>
      <c r="L2507" s="2097"/>
      <c r="M2507" s="2097"/>
      <c r="N2507" s="2097"/>
      <c r="O2507" s="2097"/>
      <c r="P2507" s="2097"/>
      <c r="Q2507" s="2097"/>
      <c r="R2507" s="2097"/>
      <c r="S2507" s="2097"/>
    </row>
    <row r="2508" spans="1:19" x14ac:dyDescent="0.15">
      <c r="A2508" s="2097"/>
      <c r="B2508" s="2097"/>
      <c r="C2508" s="2097"/>
      <c r="D2508" s="2097"/>
      <c r="E2508" s="2097"/>
      <c r="F2508" s="2097"/>
      <c r="G2508" s="2097"/>
      <c r="H2508" s="2097"/>
      <c r="I2508" s="2097"/>
      <c r="J2508" s="2097"/>
      <c r="K2508" s="2097"/>
      <c r="L2508" s="2097"/>
      <c r="M2508" s="2097"/>
      <c r="N2508" s="2097"/>
      <c r="O2508" s="2097"/>
      <c r="P2508" s="2097"/>
      <c r="Q2508" s="2097"/>
      <c r="R2508" s="2097"/>
      <c r="S2508" s="2097"/>
    </row>
    <row r="2509" spans="1:19" x14ac:dyDescent="0.15">
      <c r="A2509" s="2097"/>
      <c r="B2509" s="2097"/>
      <c r="C2509" s="2097"/>
      <c r="D2509" s="2097"/>
      <c r="E2509" s="2097"/>
      <c r="F2509" s="2097"/>
      <c r="G2509" s="2097"/>
      <c r="H2509" s="2097"/>
      <c r="I2509" s="2097"/>
      <c r="J2509" s="2097"/>
      <c r="K2509" s="2097"/>
      <c r="L2509" s="2097"/>
      <c r="M2509" s="2097"/>
      <c r="N2509" s="2097"/>
      <c r="O2509" s="2097"/>
      <c r="P2509" s="2097"/>
      <c r="Q2509" s="2097"/>
      <c r="R2509" s="2097"/>
      <c r="S2509" s="2097"/>
    </row>
    <row r="2510" spans="1:19" x14ac:dyDescent="0.15">
      <c r="A2510" s="2097"/>
      <c r="B2510" s="2097"/>
      <c r="C2510" s="2097"/>
      <c r="D2510" s="2097"/>
      <c r="E2510" s="2097"/>
      <c r="F2510" s="2097"/>
      <c r="G2510" s="2097"/>
      <c r="H2510" s="2097"/>
      <c r="I2510" s="2097"/>
      <c r="J2510" s="2097"/>
      <c r="K2510" s="2097"/>
      <c r="L2510" s="2097"/>
      <c r="M2510" s="2097"/>
      <c r="N2510" s="2097"/>
      <c r="O2510" s="2097"/>
      <c r="P2510" s="2097"/>
      <c r="Q2510" s="2097"/>
      <c r="R2510" s="2097"/>
      <c r="S2510" s="2097"/>
    </row>
    <row r="2511" spans="1:19" x14ac:dyDescent="0.15">
      <c r="A2511" s="2097"/>
      <c r="B2511" s="2097"/>
      <c r="C2511" s="2097"/>
      <c r="D2511" s="2097"/>
      <c r="E2511" s="2097"/>
      <c r="F2511" s="2097"/>
      <c r="G2511" s="2097"/>
      <c r="H2511" s="2097"/>
      <c r="I2511" s="2097"/>
      <c r="J2511" s="2097"/>
      <c r="K2511" s="2097"/>
      <c r="L2511" s="2097"/>
      <c r="M2511" s="2097"/>
      <c r="N2511" s="2097"/>
      <c r="O2511" s="2097"/>
      <c r="P2511" s="2097"/>
      <c r="Q2511" s="2097"/>
      <c r="R2511" s="2097"/>
      <c r="S2511" s="2097"/>
    </row>
    <row r="2512" spans="1:19" x14ac:dyDescent="0.15">
      <c r="A2512" s="2097"/>
      <c r="B2512" s="2097"/>
      <c r="C2512" s="2097"/>
      <c r="D2512" s="2097"/>
      <c r="E2512" s="2097"/>
      <c r="F2512" s="2097"/>
      <c r="G2512" s="2097"/>
      <c r="H2512" s="2097"/>
      <c r="I2512" s="2097"/>
      <c r="J2512" s="2097"/>
      <c r="K2512" s="2097"/>
      <c r="L2512" s="2097"/>
      <c r="M2512" s="2097"/>
      <c r="N2512" s="2097"/>
      <c r="O2512" s="2097"/>
      <c r="P2512" s="2097"/>
      <c r="Q2512" s="2097"/>
      <c r="R2512" s="2097"/>
      <c r="S2512" s="2097"/>
    </row>
    <row r="2513" spans="1:19" x14ac:dyDescent="0.15">
      <c r="A2513" s="2097"/>
      <c r="B2513" s="2097"/>
      <c r="C2513" s="2097"/>
      <c r="D2513" s="2097"/>
      <c r="E2513" s="2097"/>
      <c r="F2513" s="2097"/>
      <c r="G2513" s="2097"/>
      <c r="H2513" s="2097"/>
      <c r="I2513" s="2097"/>
      <c r="J2513" s="2097"/>
      <c r="K2513" s="2097"/>
      <c r="L2513" s="2097"/>
      <c r="M2513" s="2097"/>
      <c r="N2513" s="2097"/>
      <c r="O2513" s="2097"/>
      <c r="P2513" s="2097"/>
      <c r="Q2513" s="2097"/>
      <c r="R2513" s="2097"/>
      <c r="S2513" s="2097"/>
    </row>
    <row r="2514" spans="1:19" x14ac:dyDescent="0.15">
      <c r="A2514" s="2097"/>
      <c r="B2514" s="2097"/>
      <c r="C2514" s="2097"/>
      <c r="D2514" s="2097"/>
      <c r="E2514" s="2097"/>
      <c r="F2514" s="2097"/>
      <c r="G2514" s="2097"/>
      <c r="H2514" s="2097"/>
      <c r="I2514" s="2097"/>
      <c r="J2514" s="2097"/>
      <c r="K2514" s="2097"/>
      <c r="L2514" s="2097"/>
      <c r="M2514" s="2097"/>
      <c r="N2514" s="2097"/>
      <c r="O2514" s="2097"/>
      <c r="P2514" s="2097"/>
      <c r="Q2514" s="2097"/>
      <c r="R2514" s="2097"/>
      <c r="S2514" s="2097"/>
    </row>
    <row r="2515" spans="1:19" x14ac:dyDescent="0.15">
      <c r="A2515" s="2097"/>
      <c r="B2515" s="2097"/>
      <c r="C2515" s="2097"/>
      <c r="D2515" s="2097"/>
      <c r="E2515" s="2097"/>
      <c r="F2515" s="2097"/>
      <c r="G2515" s="2097"/>
      <c r="H2515" s="2097"/>
      <c r="I2515" s="2097"/>
      <c r="J2515" s="2097"/>
      <c r="K2515" s="2097"/>
      <c r="L2515" s="2097"/>
      <c r="M2515" s="2097"/>
      <c r="N2515" s="2097"/>
      <c r="O2515" s="2097"/>
      <c r="P2515" s="2097"/>
      <c r="Q2515" s="2097"/>
      <c r="R2515" s="2097"/>
      <c r="S2515" s="2097"/>
    </row>
    <row r="2516" spans="1:19" x14ac:dyDescent="0.15">
      <c r="A2516" s="2097"/>
      <c r="B2516" s="2097"/>
      <c r="C2516" s="2097"/>
      <c r="D2516" s="2097"/>
      <c r="E2516" s="2097"/>
      <c r="F2516" s="2097"/>
      <c r="G2516" s="2097"/>
      <c r="H2516" s="2097"/>
      <c r="I2516" s="2097"/>
      <c r="J2516" s="2097"/>
      <c r="K2516" s="2097"/>
      <c r="L2516" s="2097"/>
      <c r="M2516" s="2097"/>
      <c r="N2516" s="2097"/>
      <c r="O2516" s="2097"/>
      <c r="P2516" s="2097"/>
      <c r="Q2516" s="2097"/>
      <c r="R2516" s="2097"/>
      <c r="S2516" s="2097"/>
    </row>
    <row r="2517" spans="1:19" x14ac:dyDescent="0.15">
      <c r="A2517" s="2097"/>
      <c r="B2517" s="2097"/>
      <c r="C2517" s="2097"/>
      <c r="D2517" s="2097"/>
      <c r="E2517" s="2097"/>
      <c r="F2517" s="2097"/>
      <c r="G2517" s="2097"/>
      <c r="H2517" s="2097"/>
      <c r="I2517" s="2097"/>
      <c r="J2517" s="2097"/>
      <c r="K2517" s="2097"/>
      <c r="L2517" s="2097"/>
      <c r="M2517" s="2097"/>
      <c r="N2517" s="2097"/>
      <c r="O2517" s="2097"/>
      <c r="P2517" s="2097"/>
      <c r="Q2517" s="2097"/>
      <c r="R2517" s="2097"/>
      <c r="S2517" s="2097"/>
    </row>
    <row r="2518" spans="1:19" x14ac:dyDescent="0.15">
      <c r="A2518" s="2097"/>
      <c r="B2518" s="2097"/>
      <c r="C2518" s="2097"/>
      <c r="D2518" s="2097"/>
      <c r="E2518" s="2097"/>
      <c r="F2518" s="2097"/>
      <c r="G2518" s="2097"/>
      <c r="H2518" s="2097"/>
      <c r="I2518" s="2097"/>
      <c r="J2518" s="2097"/>
      <c r="K2518" s="2097"/>
      <c r="L2518" s="2097"/>
      <c r="M2518" s="2097"/>
      <c r="N2518" s="2097"/>
      <c r="O2518" s="2097"/>
      <c r="P2518" s="2097"/>
      <c r="Q2518" s="2097"/>
      <c r="R2518" s="2097"/>
      <c r="S2518" s="2097"/>
    </row>
    <row r="2519" spans="1:19" x14ac:dyDescent="0.15">
      <c r="A2519" s="2097"/>
      <c r="B2519" s="2097"/>
      <c r="C2519" s="2097"/>
      <c r="D2519" s="2097"/>
      <c r="E2519" s="2097"/>
      <c r="F2519" s="2097"/>
      <c r="G2519" s="2097"/>
      <c r="H2519" s="2097"/>
      <c r="I2519" s="2097"/>
      <c r="J2519" s="2097"/>
      <c r="K2519" s="2097"/>
      <c r="L2519" s="2097"/>
      <c r="M2519" s="2097"/>
      <c r="N2519" s="2097"/>
      <c r="O2519" s="2097"/>
      <c r="P2519" s="2097"/>
      <c r="Q2519" s="2097"/>
      <c r="R2519" s="2097"/>
      <c r="S2519" s="2097"/>
    </row>
    <row r="2520" spans="1:19" x14ac:dyDescent="0.15">
      <c r="A2520" s="2097"/>
      <c r="B2520" s="2097"/>
      <c r="C2520" s="2097"/>
      <c r="D2520" s="2097"/>
      <c r="E2520" s="2097"/>
      <c r="F2520" s="2097"/>
      <c r="G2520" s="2097"/>
      <c r="H2520" s="2097"/>
      <c r="I2520" s="2097"/>
      <c r="J2520" s="2097"/>
      <c r="K2520" s="2097"/>
      <c r="L2520" s="2097"/>
      <c r="M2520" s="2097"/>
      <c r="N2520" s="2097"/>
      <c r="O2520" s="2097"/>
      <c r="P2520" s="2097"/>
      <c r="Q2520" s="2097"/>
      <c r="R2520" s="2097"/>
      <c r="S2520" s="2097"/>
    </row>
    <row r="2521" spans="1:19" x14ac:dyDescent="0.15">
      <c r="A2521" s="2097"/>
      <c r="B2521" s="2097"/>
      <c r="C2521" s="2097"/>
      <c r="D2521" s="2097"/>
      <c r="E2521" s="2097"/>
      <c r="F2521" s="2097"/>
      <c r="G2521" s="2097"/>
      <c r="H2521" s="2097"/>
      <c r="I2521" s="2097"/>
      <c r="J2521" s="2097"/>
      <c r="K2521" s="2097"/>
      <c r="L2521" s="2097"/>
      <c r="M2521" s="2097"/>
      <c r="N2521" s="2097"/>
      <c r="O2521" s="2097"/>
      <c r="P2521" s="2097"/>
      <c r="Q2521" s="2097"/>
      <c r="R2521" s="2097"/>
      <c r="S2521" s="2097"/>
    </row>
    <row r="2522" spans="1:19" x14ac:dyDescent="0.15">
      <c r="A2522" s="2097"/>
      <c r="B2522" s="2097"/>
      <c r="C2522" s="2097"/>
      <c r="D2522" s="2097"/>
      <c r="E2522" s="2097"/>
      <c r="F2522" s="2097"/>
      <c r="G2522" s="2097"/>
      <c r="H2522" s="2097"/>
      <c r="I2522" s="2097"/>
      <c r="J2522" s="2097"/>
      <c r="K2522" s="2097"/>
      <c r="L2522" s="2097"/>
      <c r="M2522" s="2097"/>
      <c r="N2522" s="2097"/>
      <c r="O2522" s="2097"/>
      <c r="P2522" s="2097"/>
      <c r="Q2522" s="2097"/>
      <c r="R2522" s="2097"/>
      <c r="S2522" s="2097"/>
    </row>
    <row r="2523" spans="1:19" x14ac:dyDescent="0.15">
      <c r="A2523" s="2097"/>
      <c r="B2523" s="2097"/>
      <c r="C2523" s="2097"/>
      <c r="D2523" s="2097"/>
      <c r="E2523" s="2097"/>
      <c r="F2523" s="2097"/>
      <c r="G2523" s="2097"/>
      <c r="H2523" s="2097"/>
      <c r="I2523" s="2097"/>
      <c r="J2523" s="2097"/>
      <c r="K2523" s="2097"/>
      <c r="L2523" s="2097"/>
      <c r="M2523" s="2097"/>
      <c r="N2523" s="2097"/>
      <c r="O2523" s="2097"/>
      <c r="P2523" s="2097"/>
      <c r="Q2523" s="2097"/>
      <c r="R2523" s="2097"/>
      <c r="S2523" s="2097"/>
    </row>
    <row r="2524" spans="1:19" x14ac:dyDescent="0.15">
      <c r="A2524" s="2097"/>
      <c r="B2524" s="2097"/>
      <c r="C2524" s="2097"/>
      <c r="D2524" s="2097"/>
      <c r="E2524" s="2097"/>
      <c r="F2524" s="2097"/>
      <c r="G2524" s="2097"/>
      <c r="H2524" s="2097"/>
      <c r="I2524" s="2097"/>
      <c r="J2524" s="2097"/>
      <c r="K2524" s="2097"/>
      <c r="L2524" s="2097"/>
      <c r="M2524" s="2097"/>
      <c r="N2524" s="2097"/>
      <c r="O2524" s="2097"/>
      <c r="P2524" s="2097"/>
      <c r="Q2524" s="2097"/>
      <c r="R2524" s="2097"/>
      <c r="S2524" s="2097"/>
    </row>
    <row r="2525" spans="1:19" x14ac:dyDescent="0.15">
      <c r="A2525" s="2097"/>
      <c r="B2525" s="2097"/>
      <c r="C2525" s="2097"/>
      <c r="D2525" s="2097"/>
      <c r="E2525" s="2097"/>
      <c r="F2525" s="2097"/>
      <c r="G2525" s="2097"/>
      <c r="H2525" s="2097"/>
      <c r="I2525" s="2097"/>
      <c r="J2525" s="2097"/>
      <c r="K2525" s="2097"/>
      <c r="L2525" s="2097"/>
      <c r="M2525" s="2097"/>
      <c r="N2525" s="2097"/>
      <c r="O2525" s="2097"/>
      <c r="P2525" s="2097"/>
      <c r="Q2525" s="2097"/>
      <c r="R2525" s="2097"/>
      <c r="S2525" s="2097"/>
    </row>
    <row r="2526" spans="1:19" x14ac:dyDescent="0.15">
      <c r="A2526" s="2097"/>
      <c r="B2526" s="2097"/>
      <c r="C2526" s="2097"/>
      <c r="D2526" s="2097"/>
      <c r="E2526" s="2097"/>
      <c r="F2526" s="2097"/>
      <c r="G2526" s="2097"/>
      <c r="H2526" s="2097"/>
      <c r="I2526" s="2097"/>
      <c r="J2526" s="2097"/>
      <c r="K2526" s="2097"/>
      <c r="L2526" s="2097"/>
      <c r="M2526" s="2097"/>
      <c r="N2526" s="2097"/>
      <c r="O2526" s="2097"/>
      <c r="P2526" s="2097"/>
      <c r="Q2526" s="2097"/>
      <c r="R2526" s="2097"/>
      <c r="S2526" s="2097"/>
    </row>
    <row r="2527" spans="1:19" x14ac:dyDescent="0.15">
      <c r="A2527" s="2097"/>
      <c r="B2527" s="2097"/>
      <c r="C2527" s="2097"/>
      <c r="D2527" s="2097"/>
      <c r="E2527" s="2097"/>
      <c r="F2527" s="2097"/>
      <c r="G2527" s="2097"/>
      <c r="H2527" s="2097"/>
      <c r="I2527" s="2097"/>
      <c r="J2527" s="2097"/>
      <c r="K2527" s="2097"/>
      <c r="L2527" s="2097"/>
      <c r="M2527" s="2097"/>
      <c r="N2527" s="2097"/>
      <c r="O2527" s="2097"/>
      <c r="P2527" s="2097"/>
      <c r="Q2527" s="2097"/>
      <c r="R2527" s="2097"/>
      <c r="S2527" s="2097"/>
    </row>
    <row r="2528" spans="1:19" x14ac:dyDescent="0.15">
      <c r="A2528" s="2097"/>
      <c r="B2528" s="2097"/>
      <c r="C2528" s="2097"/>
      <c r="D2528" s="2097"/>
      <c r="E2528" s="2097"/>
      <c r="F2528" s="2097"/>
      <c r="G2528" s="2097"/>
      <c r="H2528" s="2097"/>
      <c r="I2528" s="2097"/>
      <c r="J2528" s="2097"/>
      <c r="K2528" s="2097"/>
      <c r="L2528" s="2097"/>
      <c r="M2528" s="2097"/>
      <c r="N2528" s="2097"/>
      <c r="O2528" s="2097"/>
      <c r="P2528" s="2097"/>
      <c r="Q2528" s="2097"/>
      <c r="R2528" s="2097"/>
      <c r="S2528" s="2097"/>
    </row>
    <row r="2529" spans="1:19" x14ac:dyDescent="0.15">
      <c r="A2529" s="2097"/>
      <c r="B2529" s="2097"/>
      <c r="C2529" s="2097"/>
      <c r="D2529" s="2097"/>
      <c r="E2529" s="2097"/>
      <c r="F2529" s="2097"/>
      <c r="G2529" s="2097"/>
      <c r="H2529" s="2097"/>
      <c r="I2529" s="2097"/>
      <c r="J2529" s="2097"/>
      <c r="K2529" s="2097"/>
      <c r="L2529" s="2097"/>
      <c r="M2529" s="2097"/>
      <c r="N2529" s="2097"/>
      <c r="O2529" s="2097"/>
      <c r="P2529" s="2097"/>
      <c r="Q2529" s="2097"/>
      <c r="R2529" s="2097"/>
      <c r="S2529" s="2097"/>
    </row>
    <row r="2530" spans="1:19" x14ac:dyDescent="0.15">
      <c r="A2530" s="2097"/>
      <c r="B2530" s="2097"/>
      <c r="C2530" s="2097"/>
      <c r="D2530" s="2097"/>
      <c r="E2530" s="2097"/>
      <c r="F2530" s="2097"/>
      <c r="G2530" s="2097"/>
      <c r="H2530" s="2097"/>
      <c r="I2530" s="2097"/>
      <c r="J2530" s="2097"/>
      <c r="K2530" s="2097"/>
      <c r="L2530" s="2097"/>
      <c r="M2530" s="2097"/>
      <c r="N2530" s="2097"/>
      <c r="O2530" s="2097"/>
      <c r="P2530" s="2097"/>
      <c r="Q2530" s="2097"/>
      <c r="R2530" s="2097"/>
      <c r="S2530" s="2097"/>
    </row>
    <row r="2531" spans="1:19" x14ac:dyDescent="0.15">
      <c r="A2531" s="2097"/>
      <c r="B2531" s="2097"/>
      <c r="C2531" s="2097"/>
      <c r="D2531" s="2097"/>
      <c r="E2531" s="2097"/>
      <c r="F2531" s="2097"/>
      <c r="G2531" s="2097"/>
      <c r="H2531" s="2097"/>
      <c r="I2531" s="2097"/>
      <c r="J2531" s="2097"/>
      <c r="K2531" s="2097"/>
      <c r="L2531" s="2097"/>
      <c r="M2531" s="2097"/>
      <c r="N2531" s="2097"/>
      <c r="O2531" s="2097"/>
      <c r="P2531" s="2097"/>
      <c r="Q2531" s="2097"/>
      <c r="R2531" s="2097"/>
      <c r="S2531" s="2097"/>
    </row>
    <row r="2532" spans="1:19" x14ac:dyDescent="0.15">
      <c r="A2532" s="2097"/>
      <c r="B2532" s="2097"/>
      <c r="C2532" s="2097"/>
      <c r="D2532" s="2097"/>
      <c r="E2532" s="2097"/>
      <c r="F2532" s="2097"/>
      <c r="G2532" s="2097"/>
      <c r="H2532" s="2097"/>
      <c r="I2532" s="2097"/>
      <c r="J2532" s="2097"/>
      <c r="K2532" s="2097"/>
      <c r="L2532" s="2097"/>
      <c r="M2532" s="2097"/>
      <c r="N2532" s="2097"/>
      <c r="O2532" s="2097"/>
      <c r="P2532" s="2097"/>
      <c r="Q2532" s="2097"/>
      <c r="R2532" s="2097"/>
      <c r="S2532" s="2097"/>
    </row>
    <row r="2533" spans="1:19" x14ac:dyDescent="0.15">
      <c r="A2533" s="2097"/>
      <c r="B2533" s="2097"/>
      <c r="C2533" s="2097"/>
      <c r="D2533" s="2097"/>
      <c r="E2533" s="2097"/>
      <c r="F2533" s="2097"/>
      <c r="G2533" s="2097"/>
      <c r="H2533" s="2097"/>
      <c r="I2533" s="2097"/>
      <c r="J2533" s="2097"/>
      <c r="K2533" s="2097"/>
      <c r="L2533" s="2097"/>
      <c r="M2533" s="2097"/>
      <c r="N2533" s="2097"/>
      <c r="O2533" s="2097"/>
      <c r="P2533" s="2097"/>
      <c r="Q2533" s="2097"/>
      <c r="R2533" s="2097"/>
      <c r="S2533" s="2097"/>
    </row>
    <row r="2534" spans="1:19" x14ac:dyDescent="0.15">
      <c r="A2534" s="2097"/>
      <c r="B2534" s="2097"/>
      <c r="C2534" s="2097"/>
      <c r="D2534" s="2097"/>
      <c r="E2534" s="2097"/>
      <c r="F2534" s="2097"/>
      <c r="G2534" s="2097"/>
      <c r="H2534" s="2097"/>
      <c r="I2534" s="2097"/>
      <c r="J2534" s="2097"/>
      <c r="K2534" s="2097"/>
      <c r="L2534" s="2097"/>
      <c r="M2534" s="2097"/>
      <c r="N2534" s="2097"/>
      <c r="O2534" s="2097"/>
      <c r="P2534" s="2097"/>
      <c r="Q2534" s="2097"/>
      <c r="R2534" s="2097"/>
      <c r="S2534" s="2097"/>
    </row>
    <row r="2535" spans="1:19" x14ac:dyDescent="0.15">
      <c r="A2535" s="2097"/>
      <c r="B2535" s="2097"/>
      <c r="C2535" s="2097"/>
      <c r="D2535" s="2097"/>
      <c r="E2535" s="2097"/>
      <c r="F2535" s="2097"/>
      <c r="G2535" s="2097"/>
      <c r="H2535" s="2097"/>
      <c r="I2535" s="2097"/>
      <c r="J2535" s="2097"/>
      <c r="K2535" s="2097"/>
      <c r="L2535" s="2097"/>
      <c r="M2535" s="2097"/>
      <c r="N2535" s="2097"/>
      <c r="O2535" s="2097"/>
      <c r="P2535" s="2097"/>
      <c r="Q2535" s="2097"/>
      <c r="R2535" s="2097"/>
      <c r="S2535" s="2097"/>
    </row>
    <row r="2536" spans="1:19" x14ac:dyDescent="0.15">
      <c r="A2536" s="2097"/>
      <c r="B2536" s="2097"/>
      <c r="C2536" s="2097"/>
      <c r="D2536" s="2097"/>
      <c r="E2536" s="2097"/>
      <c r="F2536" s="2097"/>
      <c r="G2536" s="2097"/>
      <c r="H2536" s="2097"/>
      <c r="I2536" s="2097"/>
      <c r="J2536" s="2097"/>
      <c r="K2536" s="2097"/>
      <c r="L2536" s="2097"/>
      <c r="M2536" s="2097"/>
      <c r="N2536" s="2097"/>
      <c r="O2536" s="2097"/>
      <c r="P2536" s="2097"/>
      <c r="Q2536" s="2097"/>
      <c r="R2536" s="2097"/>
      <c r="S2536" s="2097"/>
    </row>
    <row r="2537" spans="1:19" x14ac:dyDescent="0.15">
      <c r="A2537" s="2097"/>
      <c r="B2537" s="2097"/>
      <c r="C2537" s="2097"/>
      <c r="D2537" s="2097"/>
      <c r="E2537" s="2097"/>
      <c r="F2537" s="2097"/>
      <c r="G2537" s="2097"/>
      <c r="H2537" s="2097"/>
      <c r="I2537" s="2097"/>
      <c r="J2537" s="2097"/>
      <c r="K2537" s="2097"/>
      <c r="L2537" s="2097"/>
      <c r="M2537" s="2097"/>
      <c r="N2537" s="2097"/>
      <c r="O2537" s="2097"/>
      <c r="P2537" s="2097"/>
      <c r="Q2537" s="2097"/>
      <c r="R2537" s="2097"/>
      <c r="S2537" s="2097"/>
    </row>
    <row r="2538" spans="1:19" x14ac:dyDescent="0.15">
      <c r="A2538" s="2097"/>
      <c r="B2538" s="2097"/>
      <c r="C2538" s="2097"/>
      <c r="D2538" s="2097"/>
      <c r="E2538" s="2097"/>
      <c r="F2538" s="2097"/>
      <c r="G2538" s="2097"/>
      <c r="H2538" s="2097"/>
      <c r="I2538" s="2097"/>
      <c r="J2538" s="2097"/>
      <c r="K2538" s="2097"/>
      <c r="L2538" s="2097"/>
      <c r="M2538" s="2097"/>
      <c r="N2538" s="2097"/>
      <c r="O2538" s="2097"/>
      <c r="P2538" s="2097"/>
      <c r="Q2538" s="2097"/>
      <c r="R2538" s="2097"/>
      <c r="S2538" s="2097"/>
    </row>
    <row r="2539" spans="1:19" x14ac:dyDescent="0.15">
      <c r="A2539" s="2097"/>
      <c r="B2539" s="2097"/>
      <c r="C2539" s="2097"/>
      <c r="D2539" s="2097"/>
      <c r="E2539" s="2097"/>
      <c r="F2539" s="2097"/>
      <c r="G2539" s="2097"/>
      <c r="H2539" s="2097"/>
      <c r="I2539" s="2097"/>
      <c r="J2539" s="2097"/>
      <c r="K2539" s="2097"/>
      <c r="L2539" s="2097"/>
      <c r="M2539" s="2097"/>
      <c r="N2539" s="2097"/>
      <c r="O2539" s="2097"/>
      <c r="P2539" s="2097"/>
      <c r="Q2539" s="2097"/>
      <c r="R2539" s="2097"/>
      <c r="S2539" s="2097"/>
    </row>
    <row r="2540" spans="1:19" x14ac:dyDescent="0.15">
      <c r="A2540" s="2097"/>
      <c r="B2540" s="2097"/>
      <c r="C2540" s="2097"/>
      <c r="D2540" s="2097"/>
      <c r="E2540" s="2097"/>
      <c r="F2540" s="2097"/>
      <c r="G2540" s="2097"/>
      <c r="H2540" s="2097"/>
      <c r="I2540" s="2097"/>
      <c r="J2540" s="2097"/>
      <c r="K2540" s="2097"/>
      <c r="L2540" s="2097"/>
      <c r="M2540" s="2097"/>
      <c r="N2540" s="2097"/>
      <c r="O2540" s="2097"/>
      <c r="P2540" s="2097"/>
      <c r="Q2540" s="2097"/>
      <c r="R2540" s="2097"/>
      <c r="S2540" s="2097"/>
    </row>
    <row r="2541" spans="1:19" x14ac:dyDescent="0.15">
      <c r="A2541" s="2097"/>
      <c r="B2541" s="2097"/>
      <c r="C2541" s="2097"/>
      <c r="D2541" s="2097"/>
      <c r="E2541" s="2097"/>
      <c r="F2541" s="2097"/>
      <c r="G2541" s="2097"/>
      <c r="H2541" s="2097"/>
      <c r="I2541" s="2097"/>
      <c r="J2541" s="2097"/>
      <c r="K2541" s="2097"/>
      <c r="L2541" s="2097"/>
      <c r="M2541" s="2097"/>
      <c r="N2541" s="2097"/>
      <c r="O2541" s="2097"/>
      <c r="P2541" s="2097"/>
      <c r="Q2541" s="2097"/>
      <c r="R2541" s="2097"/>
      <c r="S2541" s="2097"/>
    </row>
    <row r="2542" spans="1:19" x14ac:dyDescent="0.15">
      <c r="A2542" s="2097"/>
      <c r="B2542" s="2097"/>
      <c r="C2542" s="2097"/>
      <c r="D2542" s="2097"/>
      <c r="E2542" s="2097"/>
      <c r="F2542" s="2097"/>
      <c r="G2542" s="2097"/>
      <c r="H2542" s="2097"/>
      <c r="I2542" s="2097"/>
      <c r="J2542" s="2097"/>
      <c r="K2542" s="2097"/>
      <c r="L2542" s="2097"/>
      <c r="M2542" s="2097"/>
      <c r="N2542" s="2097"/>
      <c r="O2542" s="2097"/>
      <c r="P2542" s="2097"/>
      <c r="Q2542" s="2097"/>
      <c r="R2542" s="2097"/>
      <c r="S2542" s="2097"/>
    </row>
    <row r="2543" spans="1:19" x14ac:dyDescent="0.15">
      <c r="A2543" s="2097"/>
      <c r="B2543" s="2097"/>
      <c r="C2543" s="2097"/>
      <c r="D2543" s="2097"/>
      <c r="E2543" s="2097"/>
      <c r="F2543" s="2097"/>
      <c r="G2543" s="2097"/>
      <c r="H2543" s="2097"/>
      <c r="I2543" s="2097"/>
      <c r="J2543" s="2097"/>
      <c r="K2543" s="2097"/>
      <c r="L2543" s="2097"/>
      <c r="M2543" s="2097"/>
      <c r="N2543" s="2097"/>
      <c r="O2543" s="2097"/>
      <c r="P2543" s="2097"/>
      <c r="Q2543" s="2097"/>
      <c r="R2543" s="2097"/>
      <c r="S2543" s="2097"/>
    </row>
    <row r="2544" spans="1:19" x14ac:dyDescent="0.15">
      <c r="A2544" s="2097"/>
      <c r="B2544" s="2097"/>
      <c r="C2544" s="2097"/>
      <c r="D2544" s="2097"/>
      <c r="E2544" s="2097"/>
      <c r="F2544" s="2097"/>
      <c r="G2544" s="2097"/>
      <c r="H2544" s="2097"/>
      <c r="I2544" s="2097"/>
      <c r="J2544" s="2097"/>
      <c r="K2544" s="2097"/>
      <c r="L2544" s="2097"/>
      <c r="M2544" s="2097"/>
      <c r="N2544" s="2097"/>
      <c r="O2544" s="2097"/>
      <c r="P2544" s="2097"/>
      <c r="Q2544" s="2097"/>
      <c r="R2544" s="2097"/>
      <c r="S2544" s="2097"/>
    </row>
    <row r="2545" spans="1:19" x14ac:dyDescent="0.15">
      <c r="A2545" s="2097"/>
      <c r="B2545" s="2097"/>
      <c r="C2545" s="2097"/>
      <c r="D2545" s="2097"/>
      <c r="E2545" s="2097"/>
      <c r="F2545" s="2097"/>
      <c r="G2545" s="2097"/>
      <c r="H2545" s="2097"/>
      <c r="I2545" s="2097"/>
      <c r="J2545" s="2097"/>
      <c r="K2545" s="2097"/>
      <c r="L2545" s="2097"/>
      <c r="M2545" s="2097"/>
      <c r="N2545" s="2097"/>
      <c r="O2545" s="2097"/>
      <c r="P2545" s="2097"/>
      <c r="Q2545" s="2097"/>
      <c r="R2545" s="2097"/>
      <c r="S2545" s="2097"/>
    </row>
    <row r="2546" spans="1:19" x14ac:dyDescent="0.15">
      <c r="A2546" s="2097"/>
      <c r="B2546" s="2097"/>
      <c r="C2546" s="2097"/>
      <c r="D2546" s="2097"/>
      <c r="E2546" s="2097"/>
      <c r="F2546" s="2097"/>
      <c r="G2546" s="2097"/>
      <c r="H2546" s="2097"/>
      <c r="I2546" s="2097"/>
      <c r="J2546" s="2097"/>
      <c r="K2546" s="2097"/>
      <c r="L2546" s="2097"/>
      <c r="M2546" s="2097"/>
      <c r="N2546" s="2097"/>
      <c r="O2546" s="2097"/>
      <c r="P2546" s="2097"/>
      <c r="Q2546" s="2097"/>
      <c r="R2546" s="2097"/>
      <c r="S2546" s="2097"/>
    </row>
    <row r="2547" spans="1:19" x14ac:dyDescent="0.15">
      <c r="A2547" s="2097"/>
      <c r="B2547" s="2097"/>
      <c r="C2547" s="2097"/>
      <c r="D2547" s="2097"/>
      <c r="E2547" s="2097"/>
      <c r="F2547" s="2097"/>
      <c r="G2547" s="2097"/>
      <c r="H2547" s="2097"/>
      <c r="I2547" s="2097"/>
      <c r="J2547" s="2097"/>
      <c r="K2547" s="2097"/>
      <c r="L2547" s="2097"/>
      <c r="M2547" s="2097"/>
      <c r="N2547" s="2097"/>
      <c r="O2547" s="2097"/>
      <c r="P2547" s="2097"/>
      <c r="Q2547" s="2097"/>
      <c r="R2547" s="2097"/>
      <c r="S2547" s="2097"/>
    </row>
    <row r="2548" spans="1:19" x14ac:dyDescent="0.15">
      <c r="A2548" s="2097"/>
      <c r="B2548" s="2097"/>
      <c r="C2548" s="2097"/>
      <c r="D2548" s="2097"/>
      <c r="E2548" s="2097"/>
      <c r="F2548" s="2097"/>
      <c r="G2548" s="2097"/>
      <c r="H2548" s="2097"/>
      <c r="I2548" s="2097"/>
      <c r="J2548" s="2097"/>
      <c r="K2548" s="2097"/>
      <c r="L2548" s="2097"/>
      <c r="M2548" s="2097"/>
      <c r="N2548" s="2097"/>
      <c r="O2548" s="2097"/>
      <c r="P2548" s="2097"/>
      <c r="Q2548" s="2097"/>
      <c r="R2548" s="2097"/>
      <c r="S2548" s="2097"/>
    </row>
    <row r="2549" spans="1:19" x14ac:dyDescent="0.15">
      <c r="A2549" s="2097"/>
      <c r="B2549" s="2097"/>
      <c r="C2549" s="2097"/>
      <c r="D2549" s="2097"/>
      <c r="E2549" s="2097"/>
      <c r="F2549" s="2097"/>
      <c r="G2549" s="2097"/>
      <c r="H2549" s="2097"/>
      <c r="I2549" s="2097"/>
      <c r="J2549" s="2097"/>
      <c r="K2549" s="2097"/>
      <c r="L2549" s="2097"/>
      <c r="M2549" s="2097"/>
      <c r="N2549" s="2097"/>
      <c r="O2549" s="2097"/>
      <c r="P2549" s="2097"/>
      <c r="Q2549" s="2097"/>
      <c r="R2549" s="2097"/>
      <c r="S2549" s="2097"/>
    </row>
    <row r="2550" spans="1:19" x14ac:dyDescent="0.15">
      <c r="A2550" s="2097"/>
      <c r="B2550" s="2097"/>
      <c r="C2550" s="2097"/>
      <c r="D2550" s="2097"/>
      <c r="E2550" s="2097"/>
      <c r="F2550" s="2097"/>
      <c r="G2550" s="2097"/>
      <c r="H2550" s="2097"/>
      <c r="I2550" s="2097"/>
      <c r="J2550" s="2097"/>
      <c r="K2550" s="2097"/>
      <c r="L2550" s="2097"/>
      <c r="M2550" s="2097"/>
      <c r="N2550" s="2097"/>
      <c r="O2550" s="2097"/>
      <c r="P2550" s="2097"/>
      <c r="Q2550" s="2097"/>
      <c r="R2550" s="2097"/>
      <c r="S2550" s="2097"/>
    </row>
    <row r="2551" spans="1:19" x14ac:dyDescent="0.15">
      <c r="A2551" s="2097"/>
      <c r="B2551" s="2097"/>
      <c r="C2551" s="2097"/>
      <c r="D2551" s="2097"/>
      <c r="E2551" s="2097"/>
      <c r="F2551" s="2097"/>
      <c r="G2551" s="2097"/>
      <c r="H2551" s="2097"/>
      <c r="I2551" s="2097"/>
      <c r="J2551" s="2097"/>
      <c r="K2551" s="2097"/>
      <c r="L2551" s="2097"/>
      <c r="M2551" s="2097"/>
      <c r="N2551" s="2097"/>
      <c r="O2551" s="2097"/>
      <c r="P2551" s="2097"/>
      <c r="Q2551" s="2097"/>
      <c r="R2551" s="2097"/>
      <c r="S2551" s="2097"/>
    </row>
    <row r="2552" spans="1:19" x14ac:dyDescent="0.15">
      <c r="A2552" s="2097"/>
      <c r="B2552" s="2097"/>
      <c r="C2552" s="2097"/>
      <c r="D2552" s="2097"/>
      <c r="E2552" s="2097"/>
      <c r="F2552" s="2097"/>
      <c r="G2552" s="2097"/>
      <c r="H2552" s="2097"/>
      <c r="I2552" s="2097"/>
      <c r="J2552" s="2097"/>
      <c r="K2552" s="2097"/>
      <c r="L2552" s="2097"/>
      <c r="M2552" s="2097"/>
      <c r="N2552" s="2097"/>
      <c r="O2552" s="2097"/>
      <c r="P2552" s="2097"/>
      <c r="Q2552" s="2097"/>
      <c r="R2552" s="2097"/>
      <c r="S2552" s="2097"/>
    </row>
    <row r="2553" spans="1:19" x14ac:dyDescent="0.15">
      <c r="A2553" s="2097"/>
      <c r="B2553" s="2097"/>
      <c r="C2553" s="2097"/>
      <c r="D2553" s="2097"/>
      <c r="E2553" s="2097"/>
      <c r="F2553" s="2097"/>
      <c r="G2553" s="2097"/>
      <c r="H2553" s="2097"/>
      <c r="I2553" s="2097"/>
      <c r="J2553" s="2097"/>
      <c r="K2553" s="2097"/>
      <c r="L2553" s="2097"/>
      <c r="M2553" s="2097"/>
      <c r="N2553" s="2097"/>
      <c r="O2553" s="2097"/>
      <c r="P2553" s="2097"/>
      <c r="Q2553" s="2097"/>
      <c r="R2553" s="2097"/>
      <c r="S2553" s="2097"/>
    </row>
    <row r="2554" spans="1:19" x14ac:dyDescent="0.15">
      <c r="A2554" s="2097"/>
      <c r="B2554" s="2097"/>
      <c r="C2554" s="2097"/>
      <c r="D2554" s="2097"/>
      <c r="E2554" s="2097"/>
      <c r="F2554" s="2097"/>
      <c r="G2554" s="2097"/>
      <c r="H2554" s="2097"/>
      <c r="I2554" s="2097"/>
      <c r="J2554" s="2097"/>
      <c r="K2554" s="2097"/>
      <c r="L2554" s="2097"/>
      <c r="M2554" s="2097"/>
      <c r="N2554" s="2097"/>
      <c r="O2554" s="2097"/>
      <c r="P2554" s="2097"/>
      <c r="Q2554" s="2097"/>
      <c r="R2554" s="2097"/>
      <c r="S2554" s="2097"/>
    </row>
    <row r="2555" spans="1:19" x14ac:dyDescent="0.15">
      <c r="A2555" s="2097"/>
      <c r="B2555" s="2097"/>
      <c r="C2555" s="2097"/>
      <c r="D2555" s="2097"/>
      <c r="E2555" s="2097"/>
      <c r="F2555" s="2097"/>
      <c r="G2555" s="2097"/>
      <c r="H2555" s="2097"/>
      <c r="I2555" s="2097"/>
      <c r="J2555" s="2097"/>
      <c r="K2555" s="2097"/>
      <c r="L2555" s="2097"/>
      <c r="M2555" s="2097"/>
      <c r="N2555" s="2097"/>
      <c r="O2555" s="2097"/>
      <c r="P2555" s="2097"/>
      <c r="Q2555" s="2097"/>
      <c r="R2555" s="2097"/>
      <c r="S2555" s="2097"/>
    </row>
    <row r="2556" spans="1:19" x14ac:dyDescent="0.15">
      <c r="A2556" s="2097"/>
      <c r="B2556" s="2097"/>
      <c r="C2556" s="2097"/>
      <c r="D2556" s="2097"/>
      <c r="E2556" s="2097"/>
      <c r="F2556" s="2097"/>
      <c r="G2556" s="2097"/>
      <c r="H2556" s="2097"/>
      <c r="I2556" s="2097"/>
      <c r="J2556" s="2097"/>
      <c r="K2556" s="2097"/>
      <c r="L2556" s="2097"/>
      <c r="M2556" s="2097"/>
      <c r="N2556" s="2097"/>
      <c r="O2556" s="2097"/>
      <c r="P2556" s="2097"/>
      <c r="Q2556" s="2097"/>
      <c r="R2556" s="2097"/>
      <c r="S2556" s="2097"/>
    </row>
    <row r="2557" spans="1:19" x14ac:dyDescent="0.15">
      <c r="A2557" s="2097"/>
      <c r="B2557" s="2097"/>
      <c r="C2557" s="2097"/>
      <c r="D2557" s="2097"/>
      <c r="E2557" s="2097"/>
      <c r="F2557" s="2097"/>
      <c r="G2557" s="2097"/>
      <c r="H2557" s="2097"/>
      <c r="I2557" s="2097"/>
      <c r="J2557" s="2097"/>
      <c r="K2557" s="2097"/>
      <c r="L2557" s="2097"/>
      <c r="M2557" s="2097"/>
      <c r="N2557" s="2097"/>
      <c r="O2557" s="2097"/>
      <c r="P2557" s="2097"/>
      <c r="Q2557" s="2097"/>
      <c r="R2557" s="2097"/>
      <c r="S2557" s="2097"/>
    </row>
    <row r="2558" spans="1:19" x14ac:dyDescent="0.15">
      <c r="A2558" s="2097"/>
      <c r="B2558" s="2097"/>
      <c r="C2558" s="2097"/>
      <c r="D2558" s="2097"/>
      <c r="E2558" s="2097"/>
      <c r="F2558" s="2097"/>
      <c r="G2558" s="2097"/>
      <c r="H2558" s="2097"/>
      <c r="I2558" s="2097"/>
      <c r="J2558" s="2097"/>
      <c r="K2558" s="2097"/>
      <c r="L2558" s="2097"/>
      <c r="M2558" s="2097"/>
      <c r="N2558" s="2097"/>
      <c r="O2558" s="2097"/>
      <c r="P2558" s="2097"/>
      <c r="Q2558" s="2097"/>
      <c r="R2558" s="2097"/>
      <c r="S2558" s="2097"/>
    </row>
    <row r="2559" spans="1:19" x14ac:dyDescent="0.15">
      <c r="A2559" s="2097"/>
      <c r="B2559" s="2097"/>
      <c r="C2559" s="2097"/>
      <c r="D2559" s="2097"/>
      <c r="E2559" s="2097"/>
      <c r="F2559" s="2097"/>
      <c r="G2559" s="2097"/>
      <c r="H2559" s="2097"/>
      <c r="I2559" s="2097"/>
      <c r="J2559" s="2097"/>
      <c r="K2559" s="2097"/>
      <c r="L2559" s="2097"/>
      <c r="M2559" s="2097"/>
      <c r="N2559" s="2097"/>
      <c r="O2559" s="2097"/>
      <c r="P2559" s="2097"/>
      <c r="Q2559" s="2097"/>
      <c r="R2559" s="2097"/>
      <c r="S2559" s="2097"/>
    </row>
    <row r="2560" spans="1:19" x14ac:dyDescent="0.15">
      <c r="A2560" s="2097"/>
      <c r="B2560" s="2097"/>
      <c r="C2560" s="2097"/>
      <c r="D2560" s="2097"/>
      <c r="E2560" s="2097"/>
      <c r="F2560" s="2097"/>
      <c r="G2560" s="2097"/>
      <c r="H2560" s="2097"/>
      <c r="I2560" s="2097"/>
      <c r="J2560" s="2097"/>
      <c r="K2560" s="2097"/>
      <c r="L2560" s="2097"/>
      <c r="M2560" s="2097"/>
      <c r="N2560" s="2097"/>
      <c r="O2560" s="2097"/>
      <c r="P2560" s="2097"/>
      <c r="Q2560" s="2097"/>
      <c r="R2560" s="2097"/>
      <c r="S2560" s="2097"/>
    </row>
    <row r="2561" spans="1:19" x14ac:dyDescent="0.15">
      <c r="A2561" s="2097"/>
      <c r="B2561" s="2097"/>
      <c r="C2561" s="2097"/>
      <c r="D2561" s="2097"/>
      <c r="E2561" s="2097"/>
      <c r="F2561" s="2097"/>
      <c r="G2561" s="2097"/>
      <c r="H2561" s="2097"/>
      <c r="I2561" s="2097"/>
      <c r="J2561" s="2097"/>
      <c r="K2561" s="2097"/>
      <c r="L2561" s="2097"/>
      <c r="M2561" s="2097"/>
      <c r="N2561" s="2097"/>
      <c r="O2561" s="2097"/>
      <c r="P2561" s="2097"/>
      <c r="Q2561" s="2097"/>
      <c r="R2561" s="2097"/>
      <c r="S2561" s="2097"/>
    </row>
    <row r="2562" spans="1:19" x14ac:dyDescent="0.15">
      <c r="A2562" s="2097"/>
      <c r="B2562" s="2097"/>
      <c r="C2562" s="2097"/>
      <c r="D2562" s="2097"/>
      <c r="E2562" s="2097"/>
      <c r="F2562" s="2097"/>
      <c r="G2562" s="2097"/>
      <c r="H2562" s="2097"/>
      <c r="I2562" s="2097"/>
      <c r="J2562" s="2097"/>
      <c r="K2562" s="2097"/>
      <c r="L2562" s="2097"/>
      <c r="M2562" s="2097"/>
      <c r="N2562" s="2097"/>
      <c r="O2562" s="2097"/>
      <c r="P2562" s="2097"/>
      <c r="Q2562" s="2097"/>
      <c r="R2562" s="2097"/>
      <c r="S2562" s="2097"/>
    </row>
    <row r="2563" spans="1:19" x14ac:dyDescent="0.15">
      <c r="A2563" s="2097"/>
      <c r="B2563" s="2097"/>
      <c r="C2563" s="2097"/>
      <c r="D2563" s="2097"/>
      <c r="E2563" s="2097"/>
      <c r="F2563" s="2097"/>
      <c r="G2563" s="2097"/>
      <c r="H2563" s="2097"/>
      <c r="I2563" s="2097"/>
      <c r="J2563" s="2097"/>
      <c r="K2563" s="2097"/>
      <c r="L2563" s="2097"/>
      <c r="M2563" s="2097"/>
      <c r="N2563" s="2097"/>
      <c r="O2563" s="2097"/>
      <c r="P2563" s="2097"/>
      <c r="Q2563" s="2097"/>
      <c r="R2563" s="2097"/>
      <c r="S2563" s="2097"/>
    </row>
    <row r="2564" spans="1:19" x14ac:dyDescent="0.15">
      <c r="A2564" s="2097"/>
      <c r="B2564" s="2097"/>
      <c r="C2564" s="2097"/>
      <c r="D2564" s="2097"/>
      <c r="E2564" s="2097"/>
      <c r="F2564" s="2097"/>
      <c r="G2564" s="2097"/>
      <c r="H2564" s="2097"/>
      <c r="I2564" s="2097"/>
      <c r="J2564" s="2097"/>
      <c r="K2564" s="2097"/>
      <c r="L2564" s="2097"/>
      <c r="M2564" s="2097"/>
      <c r="N2564" s="2097"/>
      <c r="O2564" s="2097"/>
      <c r="P2564" s="2097"/>
      <c r="Q2564" s="2097"/>
      <c r="R2564" s="2097"/>
      <c r="S2564" s="2097"/>
    </row>
    <row r="2565" spans="1:19" x14ac:dyDescent="0.15">
      <c r="A2565" s="2097"/>
      <c r="B2565" s="2097"/>
      <c r="C2565" s="2097"/>
      <c r="D2565" s="2097"/>
      <c r="E2565" s="2097"/>
      <c r="F2565" s="2097"/>
      <c r="G2565" s="2097"/>
      <c r="H2565" s="2097"/>
      <c r="I2565" s="2097"/>
      <c r="J2565" s="2097"/>
      <c r="K2565" s="2097"/>
      <c r="L2565" s="2097"/>
      <c r="M2565" s="2097"/>
      <c r="N2565" s="2097"/>
      <c r="O2565" s="2097"/>
      <c r="P2565" s="2097"/>
      <c r="Q2565" s="2097"/>
      <c r="R2565" s="2097"/>
      <c r="S2565" s="2097"/>
    </row>
    <row r="2566" spans="1:19" x14ac:dyDescent="0.15">
      <c r="A2566" s="2097"/>
      <c r="B2566" s="2097"/>
      <c r="C2566" s="2097"/>
      <c r="D2566" s="2097"/>
      <c r="E2566" s="2097"/>
      <c r="F2566" s="2097"/>
      <c r="G2566" s="2097"/>
      <c r="H2566" s="2097"/>
      <c r="I2566" s="2097"/>
      <c r="J2566" s="2097"/>
      <c r="K2566" s="2097"/>
      <c r="L2566" s="2097"/>
      <c r="M2566" s="2097"/>
      <c r="N2566" s="2097"/>
      <c r="O2566" s="2097"/>
      <c r="P2566" s="2097"/>
      <c r="Q2566" s="2097"/>
      <c r="R2566" s="2097"/>
      <c r="S2566" s="2097"/>
    </row>
    <row r="2567" spans="1:19" x14ac:dyDescent="0.15">
      <c r="A2567" s="2097"/>
      <c r="B2567" s="2097"/>
      <c r="C2567" s="2097"/>
      <c r="D2567" s="2097"/>
      <c r="E2567" s="2097"/>
      <c r="F2567" s="2097"/>
      <c r="G2567" s="2097"/>
      <c r="H2567" s="2097"/>
      <c r="I2567" s="2097"/>
      <c r="J2567" s="2097"/>
      <c r="K2567" s="2097"/>
      <c r="L2567" s="2097"/>
      <c r="M2567" s="2097"/>
      <c r="N2567" s="2097"/>
      <c r="O2567" s="2097"/>
      <c r="P2567" s="2097"/>
      <c r="Q2567" s="2097"/>
      <c r="R2567" s="2097"/>
      <c r="S2567" s="2097"/>
    </row>
    <row r="2568" spans="1:19" x14ac:dyDescent="0.15">
      <c r="A2568" s="2097"/>
      <c r="B2568" s="2097"/>
      <c r="C2568" s="2097"/>
      <c r="D2568" s="2097"/>
      <c r="E2568" s="2097"/>
      <c r="F2568" s="2097"/>
      <c r="G2568" s="2097"/>
      <c r="H2568" s="2097"/>
      <c r="I2568" s="2097"/>
      <c r="J2568" s="2097"/>
      <c r="K2568" s="2097"/>
      <c r="L2568" s="2097"/>
      <c r="M2568" s="2097"/>
      <c r="N2568" s="2097"/>
      <c r="O2568" s="2097"/>
      <c r="P2568" s="2097"/>
      <c r="Q2568" s="2097"/>
      <c r="R2568" s="2097"/>
      <c r="S2568" s="2097"/>
    </row>
    <row r="2569" spans="1:19" x14ac:dyDescent="0.15">
      <c r="A2569" s="2097"/>
      <c r="B2569" s="2097"/>
      <c r="C2569" s="2097"/>
      <c r="D2569" s="2097"/>
      <c r="E2569" s="2097"/>
      <c r="F2569" s="2097"/>
      <c r="G2569" s="2097"/>
      <c r="H2569" s="2097"/>
      <c r="I2569" s="2097"/>
      <c r="J2569" s="2097"/>
      <c r="K2569" s="2097"/>
      <c r="L2569" s="2097"/>
      <c r="M2569" s="2097"/>
      <c r="N2569" s="2097"/>
      <c r="O2569" s="2097"/>
      <c r="P2569" s="2097"/>
      <c r="Q2569" s="2097"/>
      <c r="R2569" s="2097"/>
      <c r="S2569" s="2097"/>
    </row>
    <row r="2570" spans="1:19" x14ac:dyDescent="0.15">
      <c r="A2570" s="2097"/>
      <c r="B2570" s="2097"/>
      <c r="C2570" s="2097"/>
      <c r="D2570" s="2097"/>
      <c r="E2570" s="2097"/>
      <c r="F2570" s="2097"/>
      <c r="G2570" s="2097"/>
      <c r="H2570" s="2097"/>
      <c r="I2570" s="2097"/>
      <c r="J2570" s="2097"/>
      <c r="K2570" s="2097"/>
      <c r="L2570" s="2097"/>
      <c r="M2570" s="2097"/>
      <c r="N2570" s="2097"/>
      <c r="O2570" s="2097"/>
      <c r="P2570" s="2097"/>
      <c r="Q2570" s="2097"/>
      <c r="R2570" s="2097"/>
      <c r="S2570" s="2097"/>
    </row>
    <row r="2571" spans="1:19" x14ac:dyDescent="0.15">
      <c r="A2571" s="2097"/>
      <c r="B2571" s="2097"/>
      <c r="C2571" s="2097"/>
      <c r="D2571" s="2097"/>
      <c r="E2571" s="2097"/>
      <c r="F2571" s="2097"/>
      <c r="G2571" s="2097"/>
      <c r="H2571" s="2097"/>
      <c r="I2571" s="2097"/>
      <c r="J2571" s="2097"/>
      <c r="K2571" s="2097"/>
      <c r="L2571" s="2097"/>
      <c r="M2571" s="2097"/>
      <c r="N2571" s="2097"/>
      <c r="O2571" s="2097"/>
      <c r="P2571" s="2097"/>
      <c r="Q2571" s="2097"/>
      <c r="R2571" s="2097"/>
      <c r="S2571" s="2097"/>
    </row>
    <row r="2572" spans="1:19" x14ac:dyDescent="0.15">
      <c r="A2572" s="2097"/>
      <c r="B2572" s="2097"/>
      <c r="C2572" s="2097"/>
      <c r="D2572" s="2097"/>
      <c r="E2572" s="2097"/>
      <c r="F2572" s="2097"/>
      <c r="G2572" s="2097"/>
      <c r="H2572" s="2097"/>
      <c r="I2572" s="2097"/>
      <c r="J2572" s="2097"/>
      <c r="K2572" s="2097"/>
      <c r="L2572" s="2097"/>
      <c r="M2572" s="2097"/>
      <c r="N2572" s="2097"/>
      <c r="O2572" s="2097"/>
      <c r="P2572" s="2097"/>
      <c r="Q2572" s="2097"/>
      <c r="R2572" s="2097"/>
      <c r="S2572" s="2097"/>
    </row>
    <row r="2573" spans="1:19" x14ac:dyDescent="0.15">
      <c r="A2573" s="2097"/>
      <c r="B2573" s="2097"/>
      <c r="C2573" s="2097"/>
      <c r="D2573" s="2097"/>
      <c r="E2573" s="2097"/>
      <c r="F2573" s="2097"/>
      <c r="G2573" s="2097"/>
      <c r="H2573" s="2097"/>
      <c r="I2573" s="2097"/>
      <c r="J2573" s="2097"/>
      <c r="K2573" s="2097"/>
      <c r="L2573" s="2097"/>
      <c r="M2573" s="2097"/>
      <c r="N2573" s="2097"/>
      <c r="O2573" s="2097"/>
      <c r="P2573" s="2097"/>
      <c r="Q2573" s="2097"/>
      <c r="R2573" s="2097"/>
      <c r="S2573" s="2097"/>
    </row>
    <row r="2574" spans="1:19" x14ac:dyDescent="0.15">
      <c r="A2574" s="2097"/>
      <c r="B2574" s="2097"/>
      <c r="C2574" s="2097"/>
      <c r="D2574" s="2097"/>
      <c r="E2574" s="2097"/>
      <c r="F2574" s="2097"/>
      <c r="G2574" s="2097"/>
      <c r="H2574" s="2097"/>
      <c r="I2574" s="2097"/>
      <c r="J2574" s="2097"/>
      <c r="K2574" s="2097"/>
      <c r="L2574" s="2097"/>
      <c r="M2574" s="2097"/>
      <c r="N2574" s="2097"/>
      <c r="O2574" s="2097"/>
      <c r="P2574" s="2097"/>
      <c r="Q2574" s="2097"/>
      <c r="R2574" s="2097"/>
      <c r="S2574" s="2097"/>
    </row>
    <row r="2575" spans="1:19" x14ac:dyDescent="0.15">
      <c r="A2575" s="2097"/>
      <c r="B2575" s="2097"/>
      <c r="C2575" s="2097"/>
      <c r="D2575" s="2097"/>
      <c r="E2575" s="2097"/>
      <c r="F2575" s="2097"/>
      <c r="G2575" s="2097"/>
      <c r="H2575" s="2097"/>
      <c r="I2575" s="2097"/>
      <c r="J2575" s="2097"/>
      <c r="K2575" s="2097"/>
      <c r="L2575" s="2097"/>
      <c r="M2575" s="2097"/>
      <c r="N2575" s="2097"/>
      <c r="O2575" s="2097"/>
      <c r="P2575" s="2097"/>
      <c r="Q2575" s="2097"/>
      <c r="R2575" s="2097"/>
      <c r="S2575" s="2097"/>
    </row>
  </sheetData>
  <sheetProtection selectLockedCells="1" selectUnlockedCells="1"/>
  <mergeCells count="69">
    <mergeCell ref="A1875:B1875"/>
    <mergeCell ref="A1882:B1882"/>
    <mergeCell ref="A1889:B1889"/>
    <mergeCell ref="A1896:B1896"/>
    <mergeCell ref="A1903:B1903"/>
    <mergeCell ref="A1910:B1910"/>
    <mergeCell ref="A1:B1"/>
    <mergeCell ref="A1840:B1840"/>
    <mergeCell ref="A1847:B1847"/>
    <mergeCell ref="A1854:B1854"/>
    <mergeCell ref="A1861:B1861"/>
    <mergeCell ref="A1868:B1868"/>
    <mergeCell ref="A1959:B1959"/>
    <mergeCell ref="A1966:B1966"/>
    <mergeCell ref="A1973:B1973"/>
    <mergeCell ref="A1980:B1980"/>
    <mergeCell ref="A1987:B1987"/>
    <mergeCell ref="A1994:B1994"/>
    <mergeCell ref="A1917:B1917"/>
    <mergeCell ref="A1924:B1924"/>
    <mergeCell ref="A1931:B1931"/>
    <mergeCell ref="A1938:B1938"/>
    <mergeCell ref="A1945:B1945"/>
    <mergeCell ref="A1952:B1952"/>
    <mergeCell ref="A2043:B2043"/>
    <mergeCell ref="A2050:B2050"/>
    <mergeCell ref="A2057:B2057"/>
    <mergeCell ref="A2064:B2064"/>
    <mergeCell ref="A2071:B2071"/>
    <mergeCell ref="A2001:B2001"/>
    <mergeCell ref="A2008:B2008"/>
    <mergeCell ref="A2015:B2015"/>
    <mergeCell ref="A2022:B2022"/>
    <mergeCell ref="A2029:B2029"/>
    <mergeCell ref="A2036:B2036"/>
    <mergeCell ref="A2113:B2113"/>
    <mergeCell ref="A2120:B2120"/>
    <mergeCell ref="A2127:B2127"/>
    <mergeCell ref="A2134:B2134"/>
    <mergeCell ref="A2141:B2141"/>
    <mergeCell ref="A2148:B2148"/>
    <mergeCell ref="A2078:B2078"/>
    <mergeCell ref="A2085:B2085"/>
    <mergeCell ref="A2092:B2092"/>
    <mergeCell ref="A2099:B2099"/>
    <mergeCell ref="A2106:B2106"/>
    <mergeCell ref="A2197:B2197"/>
    <mergeCell ref="A2204:B2204"/>
    <mergeCell ref="A2211:B2211"/>
    <mergeCell ref="A2218:B2218"/>
    <mergeCell ref="A2225:B2225"/>
    <mergeCell ref="A2232:B2232"/>
    <mergeCell ref="A2155:B2155"/>
    <mergeCell ref="A2162:B2162"/>
    <mergeCell ref="A2169:B2169"/>
    <mergeCell ref="A2176:B2176"/>
    <mergeCell ref="A2183:B2183"/>
    <mergeCell ref="A2190:B2190"/>
    <mergeCell ref="A2274:B2274"/>
    <mergeCell ref="A2281:B2281"/>
    <mergeCell ref="A2288:B2288"/>
    <mergeCell ref="A2295:B2295"/>
    <mergeCell ref="A2302:B2302"/>
    <mergeCell ref="A2239:B2239"/>
    <mergeCell ref="A2246:B2246"/>
    <mergeCell ref="A2253:B2253"/>
    <mergeCell ref="A2260:B2260"/>
    <mergeCell ref="A2267:B2267"/>
    <mergeCell ref="A2309:B2309"/>
  </mergeCells>
  <conditionalFormatting sqref="B15">
    <cfRule type="cellIs" dxfId="3600" priority="3639" operator="greaterThan">
      <formula>50</formula>
    </cfRule>
    <cfRule type="cellIs" dxfId="3599" priority="3640" operator="between">
      <formula>35</formula>
      <formula>50</formula>
    </cfRule>
    <cfRule type="cellIs" dxfId="3598" priority="3641" operator="lessThan">
      <formula>35</formula>
    </cfRule>
  </conditionalFormatting>
  <conditionalFormatting sqref="B17">
    <cfRule type="cellIs" dxfId="3597" priority="3642" operator="greaterThan">
      <formula>350</formula>
    </cfRule>
    <cfRule type="cellIs" dxfId="3596" priority="3643" operator="between">
      <formula>250</formula>
      <formula>350</formula>
    </cfRule>
    <cfRule type="cellIs" dxfId="3595" priority="3644" operator="lessThan">
      <formula>250</formula>
    </cfRule>
  </conditionalFormatting>
  <conditionalFormatting sqref="B19">
    <cfRule type="cellIs" dxfId="3594" priority="3634" operator="lessThan">
      <formula>0.8</formula>
    </cfRule>
    <cfRule type="cellIs" dxfId="3593" priority="3635" operator="between">
      <formula>0.8</formula>
      <formula>0.99999</formula>
    </cfRule>
    <cfRule type="cellIs" dxfId="3592" priority="3636" operator="between">
      <formula>1</formula>
      <formula>1.3</formula>
    </cfRule>
    <cfRule type="cellIs" dxfId="3591" priority="3637" operator="between">
      <formula>1.3</formula>
      <formula>1.5</formula>
    </cfRule>
    <cfRule type="cellIs" dxfId="3590" priority="3638" operator="greaterThan">
      <formula>1.5</formula>
    </cfRule>
  </conditionalFormatting>
  <conditionalFormatting sqref="B22">
    <cfRule type="cellIs" dxfId="3589" priority="3650" operator="greaterThan">
      <formula>50</formula>
    </cfRule>
    <cfRule type="cellIs" dxfId="3588" priority="3651" operator="between">
      <formula>35</formula>
      <formula>50</formula>
    </cfRule>
    <cfRule type="cellIs" dxfId="3587" priority="3652" operator="lessThan">
      <formula>35</formula>
    </cfRule>
  </conditionalFormatting>
  <conditionalFormatting sqref="B24">
    <cfRule type="cellIs" dxfId="3586" priority="3653" operator="greaterThan">
      <formula>350</formula>
    </cfRule>
    <cfRule type="cellIs" dxfId="3585" priority="3654" operator="between">
      <formula>250</formula>
      <formula>350</formula>
    </cfRule>
    <cfRule type="cellIs" dxfId="3584" priority="3655" operator="lessThan">
      <formula>250</formula>
    </cfRule>
  </conditionalFormatting>
  <conditionalFormatting sqref="B26">
    <cfRule type="cellIs" dxfId="3583" priority="3645" operator="lessThan">
      <formula>0.8</formula>
    </cfRule>
    <cfRule type="cellIs" dxfId="3582" priority="3646" operator="between">
      <formula>0.8</formula>
      <formula>0.99999</formula>
    </cfRule>
    <cfRule type="cellIs" dxfId="3581" priority="3647" operator="between">
      <formula>1</formula>
      <formula>1.3</formula>
    </cfRule>
    <cfRule type="cellIs" dxfId="3580" priority="3648" operator="between">
      <formula>1.3</formula>
      <formula>1.5</formula>
    </cfRule>
    <cfRule type="cellIs" dxfId="3579" priority="3649" operator="greaterThan">
      <formula>1.5</formula>
    </cfRule>
  </conditionalFormatting>
  <conditionalFormatting sqref="B29">
    <cfRule type="cellIs" dxfId="3578" priority="3661" operator="greaterThan">
      <formula>50</formula>
    </cfRule>
    <cfRule type="cellIs" dxfId="3577" priority="3662" operator="between">
      <formula>35</formula>
      <formula>50</formula>
    </cfRule>
    <cfRule type="cellIs" dxfId="3576" priority="3663" operator="lessThan">
      <formula>35</formula>
    </cfRule>
  </conditionalFormatting>
  <conditionalFormatting sqref="B31">
    <cfRule type="cellIs" dxfId="3575" priority="3664" operator="greaterThan">
      <formula>350</formula>
    </cfRule>
    <cfRule type="cellIs" dxfId="3574" priority="3665" operator="between">
      <formula>250</formula>
      <formula>350</formula>
    </cfRule>
    <cfRule type="cellIs" dxfId="3573" priority="3666" operator="lessThan">
      <formula>250</formula>
    </cfRule>
  </conditionalFormatting>
  <conditionalFormatting sqref="B33">
    <cfRule type="cellIs" dxfId="3572" priority="3656" operator="lessThan">
      <formula>0.8</formula>
    </cfRule>
    <cfRule type="cellIs" dxfId="3571" priority="3657" operator="between">
      <formula>0.8</formula>
      <formula>0.99999</formula>
    </cfRule>
    <cfRule type="cellIs" dxfId="3570" priority="3658" operator="between">
      <formula>1</formula>
      <formula>1.3</formula>
    </cfRule>
    <cfRule type="cellIs" dxfId="3569" priority="3659" operator="between">
      <formula>1.3</formula>
      <formula>1.5</formula>
    </cfRule>
    <cfRule type="cellIs" dxfId="3568" priority="3660" operator="greaterThan">
      <formula>1.5</formula>
    </cfRule>
  </conditionalFormatting>
  <conditionalFormatting sqref="B36">
    <cfRule type="cellIs" dxfId="3567" priority="3667" operator="greaterThan">
      <formula>50</formula>
    </cfRule>
    <cfRule type="cellIs" dxfId="3566" priority="3668" operator="between">
      <formula>35</formula>
      <formula>50</formula>
    </cfRule>
    <cfRule type="cellIs" dxfId="3565" priority="3669" operator="lessThan">
      <formula>35</formula>
    </cfRule>
  </conditionalFormatting>
  <conditionalFormatting sqref="B38">
    <cfRule type="cellIs" dxfId="3564" priority="3670" operator="greaterThan">
      <formula>350</formula>
    </cfRule>
    <cfRule type="cellIs" dxfId="3563" priority="3671" operator="between">
      <formula>250</formula>
      <formula>350</formula>
    </cfRule>
    <cfRule type="cellIs" dxfId="3562" priority="3672" operator="lessThan">
      <formula>250</formula>
    </cfRule>
  </conditionalFormatting>
  <conditionalFormatting sqref="B40">
    <cfRule type="cellIs" dxfId="3561" priority="2600" operator="lessThan">
      <formula>0.8</formula>
    </cfRule>
    <cfRule type="cellIs" dxfId="3560" priority="2601" operator="between">
      <formula>0.8</formula>
      <formula>0.99999</formula>
    </cfRule>
    <cfRule type="cellIs" dxfId="3559" priority="2602" operator="between">
      <formula>1</formula>
      <formula>1.3</formula>
    </cfRule>
    <cfRule type="cellIs" dxfId="3558" priority="2603" operator="between">
      <formula>1.3</formula>
      <formula>1.5</formula>
    </cfRule>
    <cfRule type="cellIs" dxfId="3557" priority="2604" operator="greaterThan">
      <formula>1.5</formula>
    </cfRule>
  </conditionalFormatting>
  <conditionalFormatting sqref="B43">
    <cfRule type="cellIs" dxfId="3556" priority="3673" operator="greaterThan">
      <formula>50</formula>
    </cfRule>
    <cfRule type="cellIs" dxfId="3555" priority="3674" operator="between">
      <formula>35</formula>
      <formula>50</formula>
    </cfRule>
    <cfRule type="cellIs" dxfId="3554" priority="3675" operator="lessThan">
      <formula>35</formula>
    </cfRule>
  </conditionalFormatting>
  <conditionalFormatting sqref="B45">
    <cfRule type="cellIs" dxfId="3553" priority="3676" operator="greaterThan">
      <formula>350</formula>
    </cfRule>
    <cfRule type="cellIs" dxfId="3552" priority="3677" operator="between">
      <formula>250</formula>
      <formula>350</formula>
    </cfRule>
    <cfRule type="cellIs" dxfId="3551" priority="3678" operator="lessThan">
      <formula>250</formula>
    </cfRule>
  </conditionalFormatting>
  <conditionalFormatting sqref="B47">
    <cfRule type="cellIs" dxfId="3550" priority="2605" operator="lessThan">
      <formula>0.8</formula>
    </cfRule>
    <cfRule type="cellIs" dxfId="3549" priority="2606" operator="between">
      <formula>0.8</formula>
      <formula>0.99999</formula>
    </cfRule>
    <cfRule type="cellIs" dxfId="3548" priority="2607" operator="between">
      <formula>1</formula>
      <formula>1.3</formula>
    </cfRule>
    <cfRule type="cellIs" dxfId="3547" priority="2608" operator="between">
      <formula>1.3</formula>
      <formula>1.5</formula>
    </cfRule>
    <cfRule type="cellIs" dxfId="3546" priority="2609" operator="greaterThan">
      <formula>1.5</formula>
    </cfRule>
  </conditionalFormatting>
  <conditionalFormatting sqref="B50">
    <cfRule type="cellIs" dxfId="3545" priority="3679" operator="greaterThan">
      <formula>50</formula>
    </cfRule>
    <cfRule type="cellIs" dxfId="3544" priority="3680" operator="between">
      <formula>35</formula>
      <formula>50</formula>
    </cfRule>
    <cfRule type="cellIs" dxfId="3543" priority="3681" operator="lessThan">
      <formula>35</formula>
    </cfRule>
  </conditionalFormatting>
  <conditionalFormatting sqref="B52">
    <cfRule type="cellIs" dxfId="3542" priority="3682" operator="greaterThan">
      <formula>350</formula>
    </cfRule>
    <cfRule type="cellIs" dxfId="3541" priority="3683" operator="between">
      <formula>250</formula>
      <formula>350</formula>
    </cfRule>
    <cfRule type="cellIs" dxfId="3540" priority="3684" operator="lessThan">
      <formula>250</formula>
    </cfRule>
  </conditionalFormatting>
  <conditionalFormatting sqref="B54">
    <cfRule type="cellIs" dxfId="3539" priority="2610" operator="lessThan">
      <formula>0.8</formula>
    </cfRule>
    <cfRule type="cellIs" dxfId="3538" priority="2611" operator="between">
      <formula>0.8</formula>
      <formula>0.99999</formula>
    </cfRule>
    <cfRule type="cellIs" dxfId="3537" priority="2612" operator="between">
      <formula>1</formula>
      <formula>1.3</formula>
    </cfRule>
    <cfRule type="cellIs" dxfId="3536" priority="2613" operator="between">
      <formula>1.3</formula>
      <formula>1.5</formula>
    </cfRule>
    <cfRule type="cellIs" dxfId="3535" priority="2614" operator="greaterThan">
      <formula>1.5</formula>
    </cfRule>
  </conditionalFormatting>
  <conditionalFormatting sqref="B57">
    <cfRule type="cellIs" dxfId="3534" priority="3685" operator="greaterThan">
      <formula>50</formula>
    </cfRule>
    <cfRule type="cellIs" dxfId="3533" priority="3686" operator="between">
      <formula>35</formula>
      <formula>50</formula>
    </cfRule>
    <cfRule type="cellIs" dxfId="3532" priority="3687" operator="lessThan">
      <formula>35</formula>
    </cfRule>
  </conditionalFormatting>
  <conditionalFormatting sqref="B59">
    <cfRule type="cellIs" dxfId="3531" priority="3688" operator="greaterThan">
      <formula>350</formula>
    </cfRule>
    <cfRule type="cellIs" dxfId="3530" priority="3689" operator="between">
      <formula>250</formula>
      <formula>350</formula>
    </cfRule>
    <cfRule type="cellIs" dxfId="3529" priority="3690" operator="lessThan">
      <formula>250</formula>
    </cfRule>
  </conditionalFormatting>
  <conditionalFormatting sqref="B61">
    <cfRule type="cellIs" dxfId="3528" priority="2615" operator="lessThan">
      <formula>0.8</formula>
    </cfRule>
    <cfRule type="cellIs" dxfId="3527" priority="2616" operator="between">
      <formula>0.8</formula>
      <formula>0.99999</formula>
    </cfRule>
    <cfRule type="cellIs" dxfId="3526" priority="2617" operator="between">
      <formula>1</formula>
      <formula>1.3</formula>
    </cfRule>
    <cfRule type="cellIs" dxfId="3525" priority="2618" operator="between">
      <formula>1.3</formula>
      <formula>1.5</formula>
    </cfRule>
    <cfRule type="cellIs" dxfId="3524" priority="2619" operator="greaterThan">
      <formula>1.5</formula>
    </cfRule>
  </conditionalFormatting>
  <conditionalFormatting sqref="B64">
    <cfRule type="cellIs" dxfId="3523" priority="3691" operator="greaterThan">
      <formula>50</formula>
    </cfRule>
    <cfRule type="cellIs" dxfId="3522" priority="3692" operator="between">
      <formula>35</formula>
      <formula>50</formula>
    </cfRule>
    <cfRule type="cellIs" dxfId="3521" priority="3693" operator="lessThan">
      <formula>35</formula>
    </cfRule>
  </conditionalFormatting>
  <conditionalFormatting sqref="B66">
    <cfRule type="cellIs" dxfId="3520" priority="3694" operator="greaterThan">
      <formula>350</formula>
    </cfRule>
    <cfRule type="cellIs" dxfId="3519" priority="3695" operator="between">
      <formula>250</formula>
      <formula>350</formula>
    </cfRule>
    <cfRule type="cellIs" dxfId="3518" priority="3696" operator="lessThan">
      <formula>250</formula>
    </cfRule>
  </conditionalFormatting>
  <conditionalFormatting sqref="B68">
    <cfRule type="cellIs" dxfId="3517" priority="2620" operator="lessThan">
      <formula>0.8</formula>
    </cfRule>
    <cfRule type="cellIs" dxfId="3516" priority="2621" operator="between">
      <formula>0.8</formula>
      <formula>0.99999</formula>
    </cfRule>
    <cfRule type="cellIs" dxfId="3515" priority="2622" operator="between">
      <formula>1</formula>
      <formula>1.3</formula>
    </cfRule>
    <cfRule type="cellIs" dxfId="3514" priority="2623" operator="between">
      <formula>1.3</formula>
      <formula>1.5</formula>
    </cfRule>
    <cfRule type="cellIs" dxfId="3513" priority="2624" operator="greaterThan">
      <formula>1.5</formula>
    </cfRule>
  </conditionalFormatting>
  <conditionalFormatting sqref="B71">
    <cfRule type="cellIs" dxfId="3512" priority="3697" operator="greaterThan">
      <formula>50</formula>
    </cfRule>
    <cfRule type="cellIs" dxfId="3511" priority="3698" operator="between">
      <formula>35</formula>
      <formula>50</formula>
    </cfRule>
    <cfRule type="cellIs" dxfId="3510" priority="3699" operator="lessThan">
      <formula>35</formula>
    </cfRule>
  </conditionalFormatting>
  <conditionalFormatting sqref="B73">
    <cfRule type="cellIs" dxfId="3509" priority="3700" operator="greaterThan">
      <formula>350</formula>
    </cfRule>
    <cfRule type="cellIs" dxfId="3508" priority="3701" operator="between">
      <formula>250</formula>
      <formula>350</formula>
    </cfRule>
    <cfRule type="cellIs" dxfId="3507" priority="3702" operator="lessThan">
      <formula>250</formula>
    </cfRule>
  </conditionalFormatting>
  <conditionalFormatting sqref="B75">
    <cfRule type="cellIs" dxfId="3506" priority="2625" operator="lessThan">
      <formula>0.8</formula>
    </cfRule>
    <cfRule type="cellIs" dxfId="3505" priority="2626" operator="between">
      <formula>0.8</formula>
      <formula>0.99999</formula>
    </cfRule>
    <cfRule type="cellIs" dxfId="3504" priority="2627" operator="between">
      <formula>1</formula>
      <formula>1.3</formula>
    </cfRule>
    <cfRule type="cellIs" dxfId="3503" priority="2628" operator="between">
      <formula>1.3</formula>
      <formula>1.5</formula>
    </cfRule>
    <cfRule type="cellIs" dxfId="3502" priority="2629" operator="greaterThan">
      <formula>1.5</formula>
    </cfRule>
  </conditionalFormatting>
  <conditionalFormatting sqref="B78">
    <cfRule type="cellIs" dxfId="3501" priority="3703" operator="greaterThan">
      <formula>50</formula>
    </cfRule>
    <cfRule type="cellIs" dxfId="3500" priority="3704" operator="between">
      <formula>35</formula>
      <formula>50</formula>
    </cfRule>
    <cfRule type="cellIs" dxfId="3499" priority="3705" operator="lessThan">
      <formula>35</formula>
    </cfRule>
  </conditionalFormatting>
  <conditionalFormatting sqref="B80">
    <cfRule type="cellIs" dxfId="3498" priority="3706" operator="greaterThan">
      <formula>350</formula>
    </cfRule>
    <cfRule type="cellIs" dxfId="3497" priority="3707" operator="between">
      <formula>250</formula>
      <formula>350</formula>
    </cfRule>
    <cfRule type="cellIs" dxfId="3496" priority="3708" operator="lessThan">
      <formula>250</formula>
    </cfRule>
  </conditionalFormatting>
  <conditionalFormatting sqref="B82">
    <cfRule type="cellIs" dxfId="3495" priority="2630" operator="lessThan">
      <formula>0.8</formula>
    </cfRule>
    <cfRule type="cellIs" dxfId="3494" priority="2631" operator="between">
      <formula>0.8</formula>
      <formula>0.99999</formula>
    </cfRule>
    <cfRule type="cellIs" dxfId="3493" priority="2632" operator="between">
      <formula>1</formula>
      <formula>1.3</formula>
    </cfRule>
    <cfRule type="cellIs" dxfId="3492" priority="2633" operator="between">
      <formula>1.3</formula>
      <formula>1.5</formula>
    </cfRule>
    <cfRule type="cellIs" dxfId="3491" priority="2634" operator="greaterThan">
      <formula>1.5</formula>
    </cfRule>
  </conditionalFormatting>
  <conditionalFormatting sqref="B85">
    <cfRule type="cellIs" dxfId="3490" priority="3709" operator="greaterThan">
      <formula>50</formula>
    </cfRule>
    <cfRule type="cellIs" dxfId="3489" priority="3710" operator="between">
      <formula>35</formula>
      <formula>50</formula>
    </cfRule>
    <cfRule type="cellIs" dxfId="3488" priority="3711" operator="lessThan">
      <formula>35</formula>
    </cfRule>
  </conditionalFormatting>
  <conditionalFormatting sqref="B87">
    <cfRule type="cellIs" dxfId="3487" priority="3712" operator="greaterThan">
      <formula>350</formula>
    </cfRule>
    <cfRule type="cellIs" dxfId="3486" priority="3713" operator="between">
      <formula>250</formula>
      <formula>350</formula>
    </cfRule>
    <cfRule type="cellIs" dxfId="3485" priority="3714" operator="lessThan">
      <formula>250</formula>
    </cfRule>
  </conditionalFormatting>
  <conditionalFormatting sqref="B89">
    <cfRule type="cellIs" dxfId="3484" priority="3241" operator="lessThan">
      <formula>0.8</formula>
    </cfRule>
    <cfRule type="cellIs" dxfId="3483" priority="3242" operator="between">
      <formula>0.8</formula>
      <formula>0.99999</formula>
    </cfRule>
    <cfRule type="cellIs" dxfId="3482" priority="3243" operator="between">
      <formula>1</formula>
      <formula>1.3</formula>
    </cfRule>
    <cfRule type="cellIs" dxfId="3481" priority="3244" operator="between">
      <formula>1.3</formula>
      <formula>1.5</formula>
    </cfRule>
    <cfRule type="cellIs" dxfId="3480" priority="3245" operator="greaterThan">
      <formula>1.5</formula>
    </cfRule>
  </conditionalFormatting>
  <conditionalFormatting sqref="B92">
    <cfRule type="cellIs" dxfId="3479" priority="3715" operator="greaterThan">
      <formula>50</formula>
    </cfRule>
    <cfRule type="cellIs" dxfId="3478" priority="3716" operator="between">
      <formula>35</formula>
      <formula>50</formula>
    </cfRule>
    <cfRule type="cellIs" dxfId="3477" priority="3717" operator="lessThan">
      <formula>35</formula>
    </cfRule>
  </conditionalFormatting>
  <conditionalFormatting sqref="B94">
    <cfRule type="cellIs" dxfId="3476" priority="3718" operator="greaterThan">
      <formula>350</formula>
    </cfRule>
    <cfRule type="cellIs" dxfId="3475" priority="3719" operator="between">
      <formula>250</formula>
      <formula>350</formula>
    </cfRule>
    <cfRule type="cellIs" dxfId="3474" priority="3720" operator="lessThan">
      <formula>250</formula>
    </cfRule>
  </conditionalFormatting>
  <conditionalFormatting sqref="B96">
    <cfRule type="cellIs" dxfId="3473" priority="3236" operator="lessThan">
      <formula>0.8</formula>
    </cfRule>
    <cfRule type="cellIs" dxfId="3472" priority="3237" operator="between">
      <formula>0.8</formula>
      <formula>0.99999</formula>
    </cfRule>
    <cfRule type="cellIs" dxfId="3471" priority="3238" operator="between">
      <formula>1</formula>
      <formula>1.3</formula>
    </cfRule>
    <cfRule type="cellIs" dxfId="3470" priority="3239" operator="between">
      <formula>1.3</formula>
      <formula>1.5</formula>
    </cfRule>
    <cfRule type="cellIs" dxfId="3469" priority="3240" operator="greaterThan">
      <formula>1.5</formula>
    </cfRule>
  </conditionalFormatting>
  <conditionalFormatting sqref="B99">
    <cfRule type="cellIs" dxfId="3468" priority="3721" operator="greaterThan">
      <formula>50</formula>
    </cfRule>
    <cfRule type="cellIs" dxfId="3467" priority="3722" operator="between">
      <formula>35</formula>
      <formula>50</formula>
    </cfRule>
    <cfRule type="cellIs" dxfId="3466" priority="3723" operator="lessThan">
      <formula>35</formula>
    </cfRule>
  </conditionalFormatting>
  <conditionalFormatting sqref="B101">
    <cfRule type="cellIs" dxfId="3465" priority="3724" operator="greaterThan">
      <formula>350</formula>
    </cfRule>
    <cfRule type="cellIs" dxfId="3464" priority="3725" operator="between">
      <formula>250</formula>
      <formula>350</formula>
    </cfRule>
    <cfRule type="cellIs" dxfId="3463" priority="3726" operator="lessThan">
      <formula>250</formula>
    </cfRule>
  </conditionalFormatting>
  <conditionalFormatting sqref="B103">
    <cfRule type="cellIs" dxfId="3462" priority="3231" operator="lessThan">
      <formula>0.8</formula>
    </cfRule>
    <cfRule type="cellIs" dxfId="3461" priority="3232" operator="between">
      <formula>0.8</formula>
      <formula>0.99999</formula>
    </cfRule>
    <cfRule type="cellIs" dxfId="3460" priority="3233" operator="between">
      <formula>1</formula>
      <formula>1.3</formula>
    </cfRule>
    <cfRule type="cellIs" dxfId="3459" priority="3234" operator="between">
      <formula>1.3</formula>
      <formula>1.5</formula>
    </cfRule>
    <cfRule type="cellIs" dxfId="3458" priority="3235" operator="greaterThan">
      <formula>1.5</formula>
    </cfRule>
  </conditionalFormatting>
  <conditionalFormatting sqref="B106">
    <cfRule type="cellIs" dxfId="3457" priority="3727" operator="greaterThan">
      <formula>50</formula>
    </cfRule>
    <cfRule type="cellIs" dxfId="3456" priority="3728" operator="between">
      <formula>35</formula>
      <formula>50</formula>
    </cfRule>
    <cfRule type="cellIs" dxfId="3455" priority="3729" operator="lessThan">
      <formula>35</formula>
    </cfRule>
  </conditionalFormatting>
  <conditionalFormatting sqref="B108">
    <cfRule type="cellIs" dxfId="3454" priority="3730" operator="greaterThan">
      <formula>350</formula>
    </cfRule>
    <cfRule type="cellIs" dxfId="3453" priority="3731" operator="between">
      <formula>250</formula>
      <formula>350</formula>
    </cfRule>
    <cfRule type="cellIs" dxfId="3452" priority="3732" operator="lessThan">
      <formula>250</formula>
    </cfRule>
  </conditionalFormatting>
  <conditionalFormatting sqref="B110">
    <cfRule type="cellIs" dxfId="3451" priority="3226" operator="lessThan">
      <formula>0.8</formula>
    </cfRule>
    <cfRule type="cellIs" dxfId="3450" priority="3227" operator="between">
      <formula>0.8</formula>
      <formula>0.99999</formula>
    </cfRule>
    <cfRule type="cellIs" dxfId="3449" priority="3228" operator="between">
      <formula>1</formula>
      <formula>1.3</formula>
    </cfRule>
    <cfRule type="cellIs" dxfId="3448" priority="3229" operator="between">
      <formula>1.3</formula>
      <formula>1.5</formula>
    </cfRule>
    <cfRule type="cellIs" dxfId="3447" priority="3230" operator="greaterThan">
      <formula>1.5</formula>
    </cfRule>
  </conditionalFormatting>
  <conditionalFormatting sqref="B113">
    <cfRule type="cellIs" dxfId="3446" priority="3733" operator="greaterThan">
      <formula>50</formula>
    </cfRule>
    <cfRule type="cellIs" dxfId="3445" priority="3734" operator="between">
      <formula>35</formula>
      <formula>50</formula>
    </cfRule>
    <cfRule type="cellIs" dxfId="3444" priority="3735" operator="lessThan">
      <formula>35</formula>
    </cfRule>
  </conditionalFormatting>
  <conditionalFormatting sqref="B115">
    <cfRule type="cellIs" dxfId="3443" priority="3736" operator="greaterThan">
      <formula>350</formula>
    </cfRule>
    <cfRule type="cellIs" dxfId="3442" priority="3737" operator="between">
      <formula>250</formula>
      <formula>350</formula>
    </cfRule>
    <cfRule type="cellIs" dxfId="3441" priority="3738" operator="lessThan">
      <formula>250</formula>
    </cfRule>
  </conditionalFormatting>
  <conditionalFormatting sqref="B117">
    <cfRule type="cellIs" dxfId="3440" priority="3221" operator="lessThan">
      <formula>0.8</formula>
    </cfRule>
    <cfRule type="cellIs" dxfId="3439" priority="3222" operator="between">
      <formula>0.8</formula>
      <formula>0.99999</formula>
    </cfRule>
    <cfRule type="cellIs" dxfId="3438" priority="3223" operator="between">
      <formula>1</formula>
      <formula>1.3</formula>
    </cfRule>
    <cfRule type="cellIs" dxfId="3437" priority="3224" operator="between">
      <formula>1.3</formula>
      <formula>1.5</formula>
    </cfRule>
    <cfRule type="cellIs" dxfId="3436" priority="3225" operator="greaterThan">
      <formula>1.5</formula>
    </cfRule>
  </conditionalFormatting>
  <conditionalFormatting sqref="B120">
    <cfRule type="cellIs" dxfId="3435" priority="3739" operator="greaterThan">
      <formula>50</formula>
    </cfRule>
    <cfRule type="cellIs" dxfId="3434" priority="3740" operator="between">
      <formula>35</formula>
      <formula>50</formula>
    </cfRule>
    <cfRule type="cellIs" dxfId="3433" priority="3741" operator="lessThan">
      <formula>35</formula>
    </cfRule>
  </conditionalFormatting>
  <conditionalFormatting sqref="B122">
    <cfRule type="cellIs" dxfId="3432" priority="3742" operator="greaterThan">
      <formula>350</formula>
    </cfRule>
    <cfRule type="cellIs" dxfId="3431" priority="3743" operator="between">
      <formula>250</formula>
      <formula>350</formula>
    </cfRule>
    <cfRule type="cellIs" dxfId="3430" priority="3744" operator="lessThan">
      <formula>250</formula>
    </cfRule>
  </conditionalFormatting>
  <conditionalFormatting sqref="B124">
    <cfRule type="cellIs" dxfId="3429" priority="3216" operator="lessThan">
      <formula>0.8</formula>
    </cfRule>
    <cfRule type="cellIs" dxfId="3428" priority="3217" operator="between">
      <formula>0.8</formula>
      <formula>0.99999</formula>
    </cfRule>
    <cfRule type="cellIs" dxfId="3427" priority="3218" operator="between">
      <formula>1</formula>
      <formula>1.3</formula>
    </cfRule>
    <cfRule type="cellIs" dxfId="3426" priority="3219" operator="between">
      <formula>1.3</formula>
      <formula>1.5</formula>
    </cfRule>
    <cfRule type="cellIs" dxfId="3425" priority="3220" operator="greaterThan">
      <formula>1.5</formula>
    </cfRule>
  </conditionalFormatting>
  <conditionalFormatting sqref="B127">
    <cfRule type="cellIs" dxfId="3424" priority="3745" operator="greaterThan">
      <formula>50</formula>
    </cfRule>
    <cfRule type="cellIs" dxfId="3423" priority="3746" operator="between">
      <formula>35</formula>
      <formula>50</formula>
    </cfRule>
    <cfRule type="cellIs" dxfId="3422" priority="3747" operator="lessThan">
      <formula>35</formula>
    </cfRule>
  </conditionalFormatting>
  <conditionalFormatting sqref="B129">
    <cfRule type="cellIs" dxfId="3421" priority="3748" operator="greaterThan">
      <formula>350</formula>
    </cfRule>
    <cfRule type="cellIs" dxfId="3420" priority="3749" operator="between">
      <formula>250</formula>
      <formula>350</formula>
    </cfRule>
    <cfRule type="cellIs" dxfId="3419" priority="3750" operator="lessThan">
      <formula>250</formula>
    </cfRule>
  </conditionalFormatting>
  <conditionalFormatting sqref="B131">
    <cfRule type="cellIs" dxfId="3418" priority="3211" operator="lessThan">
      <formula>0.8</formula>
    </cfRule>
    <cfRule type="cellIs" dxfId="3417" priority="3212" operator="between">
      <formula>0.8</formula>
      <formula>0.99999</formula>
    </cfRule>
    <cfRule type="cellIs" dxfId="3416" priority="3213" operator="between">
      <formula>1</formula>
      <formula>1.3</formula>
    </cfRule>
    <cfRule type="cellIs" dxfId="3415" priority="3214" operator="between">
      <formula>1.3</formula>
      <formula>1.5</formula>
    </cfRule>
    <cfRule type="cellIs" dxfId="3414" priority="3215" operator="greaterThan">
      <formula>1.5</formula>
    </cfRule>
  </conditionalFormatting>
  <conditionalFormatting sqref="B134">
    <cfRule type="cellIs" dxfId="3413" priority="3751" operator="greaterThan">
      <formula>50</formula>
    </cfRule>
    <cfRule type="cellIs" dxfId="3412" priority="3752" operator="between">
      <formula>35</formula>
      <formula>50</formula>
    </cfRule>
    <cfRule type="cellIs" dxfId="3411" priority="3753" operator="lessThan">
      <formula>35</formula>
    </cfRule>
  </conditionalFormatting>
  <conditionalFormatting sqref="B136">
    <cfRule type="cellIs" dxfId="3410" priority="3754" operator="greaterThan">
      <formula>350</formula>
    </cfRule>
    <cfRule type="cellIs" dxfId="3409" priority="3755" operator="between">
      <formula>250</formula>
      <formula>350</formula>
    </cfRule>
    <cfRule type="cellIs" dxfId="3408" priority="3756" operator="lessThan">
      <formula>250</formula>
    </cfRule>
  </conditionalFormatting>
  <conditionalFormatting sqref="B138">
    <cfRule type="cellIs" dxfId="3407" priority="3206" operator="lessThan">
      <formula>0.8</formula>
    </cfRule>
    <cfRule type="cellIs" dxfId="3406" priority="3207" operator="between">
      <formula>0.8</formula>
      <formula>0.99999</formula>
    </cfRule>
    <cfRule type="cellIs" dxfId="3405" priority="3208" operator="between">
      <formula>1</formula>
      <formula>1.3</formula>
    </cfRule>
    <cfRule type="cellIs" dxfId="3404" priority="3209" operator="between">
      <formula>1.3</formula>
      <formula>1.5</formula>
    </cfRule>
    <cfRule type="cellIs" dxfId="3403" priority="3210" operator="greaterThan">
      <formula>1.5</formula>
    </cfRule>
  </conditionalFormatting>
  <conditionalFormatting sqref="B141">
    <cfRule type="cellIs" dxfId="3402" priority="3757" operator="greaterThan">
      <formula>50</formula>
    </cfRule>
    <cfRule type="cellIs" dxfId="3401" priority="3758" operator="between">
      <formula>35</formula>
      <formula>50</formula>
    </cfRule>
    <cfRule type="cellIs" dxfId="3400" priority="3759" operator="lessThan">
      <formula>35</formula>
    </cfRule>
  </conditionalFormatting>
  <conditionalFormatting sqref="B143">
    <cfRule type="cellIs" dxfId="3399" priority="3760" operator="greaterThan">
      <formula>350</formula>
    </cfRule>
    <cfRule type="cellIs" dxfId="3398" priority="3761" operator="between">
      <formula>250</formula>
      <formula>350</formula>
    </cfRule>
    <cfRule type="cellIs" dxfId="3397" priority="3762" operator="lessThan">
      <formula>250</formula>
    </cfRule>
  </conditionalFormatting>
  <conditionalFormatting sqref="B145">
    <cfRule type="cellIs" dxfId="3396" priority="3201" operator="lessThan">
      <formula>0.8</formula>
    </cfRule>
    <cfRule type="cellIs" dxfId="3395" priority="3202" operator="between">
      <formula>0.8</formula>
      <formula>0.99999</formula>
    </cfRule>
    <cfRule type="cellIs" dxfId="3394" priority="3203" operator="between">
      <formula>1</formula>
      <formula>1.3</formula>
    </cfRule>
    <cfRule type="cellIs" dxfId="3393" priority="3204" operator="between">
      <formula>1.3</formula>
      <formula>1.5</formula>
    </cfRule>
    <cfRule type="cellIs" dxfId="3392" priority="3205" operator="greaterThan">
      <formula>1.5</formula>
    </cfRule>
  </conditionalFormatting>
  <conditionalFormatting sqref="B148">
    <cfRule type="cellIs" dxfId="3391" priority="3763" operator="greaterThan">
      <formula>50</formula>
    </cfRule>
    <cfRule type="cellIs" dxfId="3390" priority="3764" operator="between">
      <formula>35</formula>
      <formula>50</formula>
    </cfRule>
    <cfRule type="cellIs" dxfId="3389" priority="3765" operator="lessThan">
      <formula>35</formula>
    </cfRule>
  </conditionalFormatting>
  <conditionalFormatting sqref="B150">
    <cfRule type="cellIs" dxfId="3388" priority="3766" operator="greaterThan">
      <formula>350</formula>
    </cfRule>
    <cfRule type="cellIs" dxfId="3387" priority="3767" operator="between">
      <formula>250</formula>
      <formula>350</formula>
    </cfRule>
    <cfRule type="cellIs" dxfId="3386" priority="3768" operator="lessThan">
      <formula>250</formula>
    </cfRule>
  </conditionalFormatting>
  <conditionalFormatting sqref="B152">
    <cfRule type="cellIs" dxfId="3385" priority="3196" operator="lessThan">
      <formula>0.8</formula>
    </cfRule>
    <cfRule type="cellIs" dxfId="3384" priority="3197" operator="between">
      <formula>0.8</formula>
      <formula>0.99999</formula>
    </cfRule>
    <cfRule type="cellIs" dxfId="3383" priority="3198" operator="between">
      <formula>1</formula>
      <formula>1.3</formula>
    </cfRule>
    <cfRule type="cellIs" dxfId="3382" priority="3199" operator="between">
      <formula>1.3</formula>
      <formula>1.5</formula>
    </cfRule>
    <cfRule type="cellIs" dxfId="3381" priority="3200" operator="greaterThan">
      <formula>1.5</formula>
    </cfRule>
  </conditionalFormatting>
  <conditionalFormatting sqref="B155">
    <cfRule type="cellIs" dxfId="3380" priority="3769" operator="greaterThan">
      <formula>50</formula>
    </cfRule>
    <cfRule type="cellIs" dxfId="3379" priority="3770" operator="between">
      <formula>35</formula>
      <formula>50</formula>
    </cfRule>
    <cfRule type="cellIs" dxfId="3378" priority="3771" operator="lessThan">
      <formula>35</formula>
    </cfRule>
  </conditionalFormatting>
  <conditionalFormatting sqref="B157">
    <cfRule type="cellIs" dxfId="3377" priority="3772" operator="greaterThan">
      <formula>350</formula>
    </cfRule>
    <cfRule type="cellIs" dxfId="3376" priority="3773" operator="between">
      <formula>250</formula>
      <formula>350</formula>
    </cfRule>
    <cfRule type="cellIs" dxfId="3375" priority="3774" operator="lessThan">
      <formula>250</formula>
    </cfRule>
  </conditionalFormatting>
  <conditionalFormatting sqref="B159">
    <cfRule type="cellIs" dxfId="3374" priority="3191" operator="lessThan">
      <formula>0.8</formula>
    </cfRule>
    <cfRule type="cellIs" dxfId="3373" priority="3192" operator="between">
      <formula>0.8</formula>
      <formula>0.99999</formula>
    </cfRule>
    <cfRule type="cellIs" dxfId="3372" priority="3193" operator="between">
      <formula>1</formula>
      <formula>1.3</formula>
    </cfRule>
    <cfRule type="cellIs" dxfId="3371" priority="3194" operator="between">
      <formula>1.3</formula>
      <formula>1.5</formula>
    </cfRule>
    <cfRule type="cellIs" dxfId="3370" priority="3195" operator="greaterThan">
      <formula>1.5</formula>
    </cfRule>
  </conditionalFormatting>
  <conditionalFormatting sqref="B162">
    <cfRule type="cellIs" dxfId="3369" priority="3775" operator="greaterThan">
      <formula>50</formula>
    </cfRule>
    <cfRule type="cellIs" dxfId="3368" priority="3776" operator="between">
      <formula>35</formula>
      <formula>50</formula>
    </cfRule>
    <cfRule type="cellIs" dxfId="3367" priority="3777" operator="lessThan">
      <formula>35</formula>
    </cfRule>
  </conditionalFormatting>
  <conditionalFormatting sqref="B164">
    <cfRule type="cellIs" dxfId="3366" priority="3778" operator="greaterThan">
      <formula>350</formula>
    </cfRule>
    <cfRule type="cellIs" dxfId="3365" priority="3779" operator="between">
      <formula>250</formula>
      <formula>350</formula>
    </cfRule>
    <cfRule type="cellIs" dxfId="3364" priority="3780" operator="lessThan">
      <formula>250</formula>
    </cfRule>
  </conditionalFormatting>
  <conditionalFormatting sqref="B166">
    <cfRule type="cellIs" dxfId="3363" priority="3186" operator="lessThan">
      <formula>0.8</formula>
    </cfRule>
    <cfRule type="cellIs" dxfId="3362" priority="3187" operator="between">
      <formula>0.8</formula>
      <formula>0.99999</formula>
    </cfRule>
    <cfRule type="cellIs" dxfId="3361" priority="3188" operator="between">
      <formula>1</formula>
      <formula>1.3</formula>
    </cfRule>
    <cfRule type="cellIs" dxfId="3360" priority="3189" operator="between">
      <formula>1.3</formula>
      <formula>1.5</formula>
    </cfRule>
    <cfRule type="cellIs" dxfId="3359" priority="3190" operator="greaterThan">
      <formula>1.5</formula>
    </cfRule>
  </conditionalFormatting>
  <conditionalFormatting sqref="B169">
    <cfRule type="cellIs" dxfId="3358" priority="3781" operator="greaterThan">
      <formula>50</formula>
    </cfRule>
    <cfRule type="cellIs" dxfId="3357" priority="3782" operator="between">
      <formula>35</formula>
      <formula>50</formula>
    </cfRule>
    <cfRule type="cellIs" dxfId="3356" priority="3783" operator="lessThan">
      <formula>35</formula>
    </cfRule>
  </conditionalFormatting>
  <conditionalFormatting sqref="B171">
    <cfRule type="cellIs" dxfId="3355" priority="3784" operator="greaterThan">
      <formula>350</formula>
    </cfRule>
    <cfRule type="cellIs" dxfId="3354" priority="3785" operator="between">
      <formula>250</formula>
      <formula>350</formula>
    </cfRule>
    <cfRule type="cellIs" dxfId="3353" priority="3786" operator="lessThan">
      <formula>250</formula>
    </cfRule>
  </conditionalFormatting>
  <conditionalFormatting sqref="B173">
    <cfRule type="cellIs" dxfId="3352" priority="3181" operator="lessThan">
      <formula>0.8</formula>
    </cfRule>
    <cfRule type="cellIs" dxfId="3351" priority="3182" operator="between">
      <formula>0.8</formula>
      <formula>0.99999</formula>
    </cfRule>
    <cfRule type="cellIs" dxfId="3350" priority="3183" operator="between">
      <formula>1</formula>
      <formula>1.3</formula>
    </cfRule>
    <cfRule type="cellIs" dxfId="3349" priority="3184" operator="between">
      <formula>1.3</formula>
      <formula>1.5</formula>
    </cfRule>
    <cfRule type="cellIs" dxfId="3348" priority="3185" operator="greaterThan">
      <formula>1.5</formula>
    </cfRule>
  </conditionalFormatting>
  <conditionalFormatting sqref="B176">
    <cfRule type="cellIs" dxfId="3347" priority="3787" operator="greaterThan">
      <formula>50</formula>
    </cfRule>
    <cfRule type="cellIs" dxfId="3346" priority="3788" operator="between">
      <formula>35</formula>
      <formula>50</formula>
    </cfRule>
    <cfRule type="cellIs" dxfId="3345" priority="3789" operator="lessThan">
      <formula>35</formula>
    </cfRule>
  </conditionalFormatting>
  <conditionalFormatting sqref="B178">
    <cfRule type="cellIs" dxfId="3344" priority="3790" operator="greaterThan">
      <formula>350</formula>
    </cfRule>
    <cfRule type="cellIs" dxfId="3343" priority="3791" operator="between">
      <formula>250</formula>
      <formula>350</formula>
    </cfRule>
    <cfRule type="cellIs" dxfId="3342" priority="3792" operator="lessThan">
      <formula>250</formula>
    </cfRule>
  </conditionalFormatting>
  <conditionalFormatting sqref="B180">
    <cfRule type="cellIs" dxfId="3341" priority="3176" operator="lessThan">
      <formula>0.8</formula>
    </cfRule>
    <cfRule type="cellIs" dxfId="3340" priority="3177" operator="between">
      <formula>0.8</formula>
      <formula>0.99999</formula>
    </cfRule>
    <cfRule type="cellIs" dxfId="3339" priority="3178" operator="between">
      <formula>1</formula>
      <formula>1.3</formula>
    </cfRule>
    <cfRule type="cellIs" dxfId="3338" priority="3179" operator="between">
      <formula>1.3</formula>
      <formula>1.5</formula>
    </cfRule>
    <cfRule type="cellIs" dxfId="3337" priority="3180" operator="greaterThan">
      <formula>1.5</formula>
    </cfRule>
  </conditionalFormatting>
  <conditionalFormatting sqref="B183">
    <cfRule type="cellIs" dxfId="3336" priority="3793" operator="greaterThan">
      <formula>50</formula>
    </cfRule>
    <cfRule type="cellIs" dxfId="3335" priority="3794" operator="between">
      <formula>35</formula>
      <formula>50</formula>
    </cfRule>
    <cfRule type="cellIs" dxfId="3334" priority="3795" operator="lessThan">
      <formula>35</formula>
    </cfRule>
  </conditionalFormatting>
  <conditionalFormatting sqref="B185">
    <cfRule type="cellIs" dxfId="3333" priority="3796" operator="greaterThan">
      <formula>350</formula>
    </cfRule>
    <cfRule type="cellIs" dxfId="3332" priority="3797" operator="between">
      <formula>250</formula>
      <formula>350</formula>
    </cfRule>
    <cfRule type="cellIs" dxfId="3331" priority="3798" operator="lessThan">
      <formula>250</formula>
    </cfRule>
  </conditionalFormatting>
  <conditionalFormatting sqref="B187">
    <cfRule type="cellIs" dxfId="3330" priority="2635" operator="lessThan">
      <formula>0.8</formula>
    </cfRule>
    <cfRule type="cellIs" dxfId="3329" priority="2636" operator="between">
      <formula>0.8</formula>
      <formula>0.99999</formula>
    </cfRule>
    <cfRule type="cellIs" dxfId="3328" priority="2637" operator="between">
      <formula>1</formula>
      <formula>1.3</formula>
    </cfRule>
    <cfRule type="cellIs" dxfId="3327" priority="2638" operator="between">
      <formula>1.3</formula>
      <formula>1.5</formula>
    </cfRule>
    <cfRule type="cellIs" dxfId="3326" priority="2639" operator="greaterThan">
      <formula>1.5</formula>
    </cfRule>
  </conditionalFormatting>
  <conditionalFormatting sqref="B190">
    <cfRule type="cellIs" dxfId="3325" priority="3799" operator="greaterThan">
      <formula>50</formula>
    </cfRule>
    <cfRule type="cellIs" dxfId="3324" priority="3800" operator="between">
      <formula>35</formula>
      <formula>50</formula>
    </cfRule>
    <cfRule type="cellIs" dxfId="3323" priority="3801" operator="lessThan">
      <formula>35</formula>
    </cfRule>
  </conditionalFormatting>
  <conditionalFormatting sqref="B192">
    <cfRule type="cellIs" dxfId="3322" priority="3802" operator="greaterThan">
      <formula>350</formula>
    </cfRule>
    <cfRule type="cellIs" dxfId="3321" priority="3803" operator="between">
      <formula>250</formula>
      <formula>350</formula>
    </cfRule>
    <cfRule type="cellIs" dxfId="3320" priority="3804" operator="lessThan">
      <formula>250</formula>
    </cfRule>
  </conditionalFormatting>
  <conditionalFormatting sqref="B194">
    <cfRule type="cellIs" dxfId="3319" priority="3171" operator="lessThan">
      <formula>0.8</formula>
    </cfRule>
    <cfRule type="cellIs" dxfId="3318" priority="3172" operator="between">
      <formula>0.8</formula>
      <formula>0.99999</formula>
    </cfRule>
    <cfRule type="cellIs" dxfId="3317" priority="3173" operator="between">
      <formula>1</formula>
      <formula>1.3</formula>
    </cfRule>
    <cfRule type="cellIs" dxfId="3316" priority="3174" operator="between">
      <formula>1.3</formula>
      <formula>1.5</formula>
    </cfRule>
    <cfRule type="cellIs" dxfId="3315" priority="3175" operator="greaterThan">
      <formula>1.5</formula>
    </cfRule>
  </conditionalFormatting>
  <conditionalFormatting sqref="B197">
    <cfRule type="cellIs" dxfId="3314" priority="3805" operator="greaterThan">
      <formula>50</formula>
    </cfRule>
    <cfRule type="cellIs" dxfId="3313" priority="3806" operator="between">
      <formula>35</formula>
      <formula>50</formula>
    </cfRule>
    <cfRule type="cellIs" dxfId="3312" priority="3807" operator="lessThan">
      <formula>35</formula>
    </cfRule>
  </conditionalFormatting>
  <conditionalFormatting sqref="B199">
    <cfRule type="cellIs" dxfId="3311" priority="3808" operator="greaterThan">
      <formula>350</formula>
    </cfRule>
    <cfRule type="cellIs" dxfId="3310" priority="3809" operator="between">
      <formula>250</formula>
      <formula>350</formula>
    </cfRule>
    <cfRule type="cellIs" dxfId="3309" priority="3810" operator="lessThan">
      <formula>250</formula>
    </cfRule>
  </conditionalFormatting>
  <conditionalFormatting sqref="B201">
    <cfRule type="cellIs" dxfId="3308" priority="2640" operator="lessThan">
      <formula>0.8</formula>
    </cfRule>
    <cfRule type="cellIs" dxfId="3307" priority="2641" operator="between">
      <formula>0.8</formula>
      <formula>0.99999</formula>
    </cfRule>
    <cfRule type="cellIs" dxfId="3306" priority="2642" operator="between">
      <formula>1</formula>
      <formula>1.3</formula>
    </cfRule>
    <cfRule type="cellIs" dxfId="3305" priority="2643" operator="between">
      <formula>1.3</formula>
      <formula>1.5</formula>
    </cfRule>
    <cfRule type="cellIs" dxfId="3304" priority="2644" operator="greaterThan">
      <formula>1.5</formula>
    </cfRule>
  </conditionalFormatting>
  <conditionalFormatting sqref="B204">
    <cfRule type="cellIs" dxfId="3303" priority="3811" operator="greaterThan">
      <formula>50</formula>
    </cfRule>
    <cfRule type="cellIs" dxfId="3302" priority="3812" operator="between">
      <formula>35</formula>
      <formula>50</formula>
    </cfRule>
    <cfRule type="cellIs" dxfId="3301" priority="3813" operator="lessThan">
      <formula>35</formula>
    </cfRule>
  </conditionalFormatting>
  <conditionalFormatting sqref="B206">
    <cfRule type="cellIs" dxfId="3300" priority="3814" operator="greaterThan">
      <formula>350</formula>
    </cfRule>
    <cfRule type="cellIs" dxfId="3299" priority="3815" operator="between">
      <formula>250</formula>
      <formula>350</formula>
    </cfRule>
    <cfRule type="cellIs" dxfId="3298" priority="3816" operator="lessThan">
      <formula>250</formula>
    </cfRule>
  </conditionalFormatting>
  <conditionalFormatting sqref="B208">
    <cfRule type="cellIs" dxfId="3297" priority="3166" operator="lessThan">
      <formula>0.8</formula>
    </cfRule>
    <cfRule type="cellIs" dxfId="3296" priority="3167" operator="between">
      <formula>0.8</formula>
      <formula>0.99999</formula>
    </cfRule>
    <cfRule type="cellIs" dxfId="3295" priority="3168" operator="between">
      <formula>1</formula>
      <formula>1.3</formula>
    </cfRule>
    <cfRule type="cellIs" dxfId="3294" priority="3169" operator="between">
      <formula>1.3</formula>
      <formula>1.5</formula>
    </cfRule>
    <cfRule type="cellIs" dxfId="3293" priority="3170" operator="greaterThan">
      <formula>1.5</formula>
    </cfRule>
  </conditionalFormatting>
  <conditionalFormatting sqref="B211">
    <cfRule type="cellIs" dxfId="3292" priority="3817" operator="greaterThan">
      <formula>50</formula>
    </cfRule>
    <cfRule type="cellIs" dxfId="3291" priority="3818" operator="between">
      <formula>35</formula>
      <formula>50</formula>
    </cfRule>
    <cfRule type="cellIs" dxfId="3290" priority="3819" operator="lessThan">
      <formula>35</formula>
    </cfRule>
  </conditionalFormatting>
  <conditionalFormatting sqref="B213">
    <cfRule type="cellIs" dxfId="3289" priority="3820" operator="greaterThan">
      <formula>350</formula>
    </cfRule>
    <cfRule type="cellIs" dxfId="3288" priority="3821" operator="between">
      <formula>250</formula>
      <formula>350</formula>
    </cfRule>
    <cfRule type="cellIs" dxfId="3287" priority="3822" operator="lessThan">
      <formula>250</formula>
    </cfRule>
  </conditionalFormatting>
  <conditionalFormatting sqref="B215">
    <cfRule type="cellIs" dxfId="3286" priority="3161" operator="lessThan">
      <formula>0.8</formula>
    </cfRule>
    <cfRule type="cellIs" dxfId="3285" priority="3162" operator="between">
      <formula>0.8</formula>
      <formula>0.99999</formula>
    </cfRule>
    <cfRule type="cellIs" dxfId="3284" priority="3163" operator="between">
      <formula>1</formula>
      <formula>1.3</formula>
    </cfRule>
    <cfRule type="cellIs" dxfId="3283" priority="3164" operator="between">
      <formula>1.3</formula>
      <formula>1.5</formula>
    </cfRule>
    <cfRule type="cellIs" dxfId="3282" priority="3165" operator="greaterThan">
      <formula>1.5</formula>
    </cfRule>
  </conditionalFormatting>
  <conditionalFormatting sqref="B218">
    <cfRule type="cellIs" dxfId="3281" priority="3823" operator="greaterThan">
      <formula>50</formula>
    </cfRule>
    <cfRule type="cellIs" dxfId="3280" priority="3824" operator="between">
      <formula>35</formula>
      <formula>50</formula>
    </cfRule>
    <cfRule type="cellIs" dxfId="3279" priority="3825" operator="lessThan">
      <formula>35</formula>
    </cfRule>
  </conditionalFormatting>
  <conditionalFormatting sqref="B220">
    <cfRule type="cellIs" dxfId="3278" priority="3826" operator="greaterThan">
      <formula>350</formula>
    </cfRule>
    <cfRule type="cellIs" dxfId="3277" priority="3827" operator="between">
      <formula>250</formula>
      <formula>350</formula>
    </cfRule>
    <cfRule type="cellIs" dxfId="3276" priority="3828" operator="lessThan">
      <formula>250</formula>
    </cfRule>
  </conditionalFormatting>
  <conditionalFormatting sqref="B222">
    <cfRule type="cellIs" dxfId="3275" priority="2645" operator="lessThan">
      <formula>0.8</formula>
    </cfRule>
    <cfRule type="cellIs" dxfId="3274" priority="2646" operator="between">
      <formula>0.8</formula>
      <formula>0.99999</formula>
    </cfRule>
    <cfRule type="cellIs" dxfId="3273" priority="2647" operator="between">
      <formula>1</formula>
      <formula>1.3</formula>
    </cfRule>
    <cfRule type="cellIs" dxfId="3272" priority="2648" operator="between">
      <formula>1.3</formula>
      <formula>1.5</formula>
    </cfRule>
    <cfRule type="cellIs" dxfId="3271" priority="2649" operator="greaterThan">
      <formula>1.5</formula>
    </cfRule>
  </conditionalFormatting>
  <conditionalFormatting sqref="B225">
    <cfRule type="cellIs" dxfId="3270" priority="3829" operator="greaterThan">
      <formula>50</formula>
    </cfRule>
    <cfRule type="cellIs" dxfId="3269" priority="3830" operator="between">
      <formula>35</formula>
      <formula>50</formula>
    </cfRule>
    <cfRule type="cellIs" dxfId="3268" priority="3831" operator="lessThan">
      <formula>35</formula>
    </cfRule>
  </conditionalFormatting>
  <conditionalFormatting sqref="B227">
    <cfRule type="cellIs" dxfId="3267" priority="3832" operator="greaterThan">
      <formula>350</formula>
    </cfRule>
    <cfRule type="cellIs" dxfId="3266" priority="3833" operator="between">
      <formula>250</formula>
      <formula>350</formula>
    </cfRule>
    <cfRule type="cellIs" dxfId="3265" priority="3834" operator="lessThan">
      <formula>250</formula>
    </cfRule>
  </conditionalFormatting>
  <conditionalFormatting sqref="B229">
    <cfRule type="cellIs" dxfId="3264" priority="3156" operator="lessThan">
      <formula>0.8</formula>
    </cfRule>
    <cfRule type="cellIs" dxfId="3263" priority="3157" operator="between">
      <formula>0.8</formula>
      <formula>0.99999</formula>
    </cfRule>
    <cfRule type="cellIs" dxfId="3262" priority="3158" operator="between">
      <formula>1</formula>
      <formula>1.3</formula>
    </cfRule>
    <cfRule type="cellIs" dxfId="3261" priority="3159" operator="between">
      <formula>1.3</formula>
      <formula>1.5</formula>
    </cfRule>
    <cfRule type="cellIs" dxfId="3260" priority="3160" operator="greaterThan">
      <formula>1.5</formula>
    </cfRule>
  </conditionalFormatting>
  <conditionalFormatting sqref="B232">
    <cfRule type="cellIs" dxfId="3259" priority="3835" operator="greaterThan">
      <formula>50</formula>
    </cfRule>
    <cfRule type="cellIs" dxfId="3258" priority="3836" operator="between">
      <formula>35</formula>
      <formula>50</formula>
    </cfRule>
    <cfRule type="cellIs" dxfId="3257" priority="3837" operator="lessThan">
      <formula>35</formula>
    </cfRule>
  </conditionalFormatting>
  <conditionalFormatting sqref="B234">
    <cfRule type="cellIs" dxfId="3256" priority="3838" operator="greaterThan">
      <formula>350</formula>
    </cfRule>
    <cfRule type="cellIs" dxfId="3255" priority="3839" operator="between">
      <formula>250</formula>
      <formula>350</formula>
    </cfRule>
    <cfRule type="cellIs" dxfId="3254" priority="3840" operator="lessThan">
      <formula>250</formula>
    </cfRule>
  </conditionalFormatting>
  <conditionalFormatting sqref="B236">
    <cfRule type="cellIs" dxfId="3253" priority="3151" operator="lessThan">
      <formula>0.8</formula>
    </cfRule>
    <cfRule type="cellIs" dxfId="3252" priority="3152" operator="between">
      <formula>0.8</formula>
      <formula>0.99999</formula>
    </cfRule>
    <cfRule type="cellIs" dxfId="3251" priority="3153" operator="between">
      <formula>1</formula>
      <formula>1.3</formula>
    </cfRule>
    <cfRule type="cellIs" dxfId="3250" priority="3154" operator="between">
      <formula>1.3</formula>
      <formula>1.5</formula>
    </cfRule>
    <cfRule type="cellIs" dxfId="3249" priority="3155" operator="greaterThan">
      <formula>1.5</formula>
    </cfRule>
  </conditionalFormatting>
  <conditionalFormatting sqref="B239">
    <cfRule type="cellIs" dxfId="3248" priority="3841" operator="greaterThan">
      <formula>50</formula>
    </cfRule>
    <cfRule type="cellIs" dxfId="3247" priority="3842" operator="between">
      <formula>35</formula>
      <formula>50</formula>
    </cfRule>
    <cfRule type="cellIs" dxfId="3246" priority="3843" operator="lessThan">
      <formula>35</formula>
    </cfRule>
  </conditionalFormatting>
  <conditionalFormatting sqref="B241">
    <cfRule type="cellIs" dxfId="3245" priority="3844" operator="greaterThan">
      <formula>350</formula>
    </cfRule>
    <cfRule type="cellIs" dxfId="3244" priority="3845" operator="between">
      <formula>250</formula>
      <formula>350</formula>
    </cfRule>
    <cfRule type="cellIs" dxfId="3243" priority="3846" operator="lessThan">
      <formula>250</formula>
    </cfRule>
  </conditionalFormatting>
  <conditionalFormatting sqref="B243">
    <cfRule type="cellIs" dxfId="3242" priority="3146" operator="lessThan">
      <formula>0.8</formula>
    </cfRule>
    <cfRule type="cellIs" dxfId="3241" priority="3147" operator="between">
      <formula>0.8</formula>
      <formula>0.99999</formula>
    </cfRule>
    <cfRule type="cellIs" dxfId="3240" priority="3148" operator="between">
      <formula>1</formula>
      <formula>1.3</formula>
    </cfRule>
    <cfRule type="cellIs" dxfId="3239" priority="3149" operator="between">
      <formula>1.3</formula>
      <formula>1.5</formula>
    </cfRule>
    <cfRule type="cellIs" dxfId="3238" priority="3150" operator="greaterThan">
      <formula>1.5</formula>
    </cfRule>
  </conditionalFormatting>
  <conditionalFormatting sqref="B246">
    <cfRule type="cellIs" dxfId="3237" priority="3847" operator="greaterThan">
      <formula>50</formula>
    </cfRule>
    <cfRule type="cellIs" dxfId="3236" priority="3848" operator="between">
      <formula>35</formula>
      <formula>50</formula>
    </cfRule>
    <cfRule type="cellIs" dxfId="3235" priority="3849" operator="lessThan">
      <formula>35</formula>
    </cfRule>
  </conditionalFormatting>
  <conditionalFormatting sqref="B248">
    <cfRule type="cellIs" dxfId="3234" priority="3850" operator="greaterThan">
      <formula>350</formula>
    </cfRule>
    <cfRule type="cellIs" dxfId="3233" priority="3851" operator="between">
      <formula>250</formula>
      <formula>350</formula>
    </cfRule>
    <cfRule type="cellIs" dxfId="3232" priority="3852" operator="lessThan">
      <formula>250</formula>
    </cfRule>
  </conditionalFormatting>
  <conditionalFormatting sqref="B250">
    <cfRule type="cellIs" dxfId="3231" priority="3141" operator="lessThan">
      <formula>0.8</formula>
    </cfRule>
    <cfRule type="cellIs" dxfId="3230" priority="3142" operator="between">
      <formula>0.8</formula>
      <formula>0.99999</formula>
    </cfRule>
    <cfRule type="cellIs" dxfId="3229" priority="3143" operator="between">
      <formula>1</formula>
      <formula>1.3</formula>
    </cfRule>
    <cfRule type="cellIs" dxfId="3228" priority="3144" operator="between">
      <formula>1.3</formula>
      <formula>1.5</formula>
    </cfRule>
    <cfRule type="cellIs" dxfId="3227" priority="3145" operator="greaterThan">
      <formula>1.5</formula>
    </cfRule>
  </conditionalFormatting>
  <conditionalFormatting sqref="B253">
    <cfRule type="cellIs" dxfId="3226" priority="3853" operator="greaterThan">
      <formula>50</formula>
    </cfRule>
    <cfRule type="cellIs" dxfId="3225" priority="3854" operator="between">
      <formula>35</formula>
      <formula>50</formula>
    </cfRule>
    <cfRule type="cellIs" dxfId="3224" priority="3855" operator="lessThan">
      <formula>35</formula>
    </cfRule>
  </conditionalFormatting>
  <conditionalFormatting sqref="B255">
    <cfRule type="cellIs" dxfId="3223" priority="3856" operator="greaterThan">
      <formula>350</formula>
    </cfRule>
    <cfRule type="cellIs" dxfId="3222" priority="3857" operator="between">
      <formula>250</formula>
      <formula>350</formula>
    </cfRule>
    <cfRule type="cellIs" dxfId="3221" priority="3858" operator="lessThan">
      <formula>250</formula>
    </cfRule>
  </conditionalFormatting>
  <conditionalFormatting sqref="B257">
    <cfRule type="cellIs" dxfId="3220" priority="3136" operator="lessThan">
      <formula>0.8</formula>
    </cfRule>
    <cfRule type="cellIs" dxfId="3219" priority="3137" operator="between">
      <formula>0.8</formula>
      <formula>0.99999</formula>
    </cfRule>
    <cfRule type="cellIs" dxfId="3218" priority="3138" operator="between">
      <formula>1</formula>
      <formula>1.3</formula>
    </cfRule>
    <cfRule type="cellIs" dxfId="3217" priority="3139" operator="between">
      <formula>1.3</formula>
      <formula>1.5</formula>
    </cfRule>
    <cfRule type="cellIs" dxfId="3216" priority="3140" operator="greaterThan">
      <formula>1.5</formula>
    </cfRule>
  </conditionalFormatting>
  <conditionalFormatting sqref="B260">
    <cfRule type="cellIs" dxfId="3215" priority="3859" operator="greaterThan">
      <formula>50</formula>
    </cfRule>
    <cfRule type="cellIs" dxfId="3214" priority="3860" operator="between">
      <formula>35</formula>
      <formula>50</formula>
    </cfRule>
    <cfRule type="cellIs" dxfId="3213" priority="3861" operator="lessThan">
      <formula>35</formula>
    </cfRule>
  </conditionalFormatting>
  <conditionalFormatting sqref="B262">
    <cfRule type="cellIs" dxfId="3212" priority="3862" operator="greaterThan">
      <formula>350</formula>
    </cfRule>
    <cfRule type="cellIs" dxfId="3211" priority="3863" operator="between">
      <formula>250</formula>
      <formula>350</formula>
    </cfRule>
    <cfRule type="cellIs" dxfId="3210" priority="3864" operator="lessThan">
      <formula>250</formula>
    </cfRule>
  </conditionalFormatting>
  <conditionalFormatting sqref="B264">
    <cfRule type="cellIs" dxfId="3209" priority="3131" operator="lessThan">
      <formula>0.8</formula>
    </cfRule>
    <cfRule type="cellIs" dxfId="3208" priority="3132" operator="between">
      <formula>0.8</formula>
      <formula>0.99999</formula>
    </cfRule>
    <cfRule type="cellIs" dxfId="3207" priority="3133" operator="between">
      <formula>1</formula>
      <formula>1.3</formula>
    </cfRule>
    <cfRule type="cellIs" dxfId="3206" priority="3134" operator="between">
      <formula>1.3</formula>
      <formula>1.5</formula>
    </cfRule>
    <cfRule type="cellIs" dxfId="3205" priority="3135" operator="greaterThan">
      <formula>1.5</formula>
    </cfRule>
  </conditionalFormatting>
  <conditionalFormatting sqref="B267">
    <cfRule type="cellIs" dxfId="3204" priority="3865" operator="greaterThan">
      <formula>50</formula>
    </cfRule>
    <cfRule type="cellIs" dxfId="3203" priority="3866" operator="between">
      <formula>35</formula>
      <formula>50</formula>
    </cfRule>
    <cfRule type="cellIs" dxfId="3202" priority="3867" operator="lessThan">
      <formula>35</formula>
    </cfRule>
  </conditionalFormatting>
  <conditionalFormatting sqref="B269">
    <cfRule type="cellIs" dxfId="3201" priority="3868" operator="greaterThan">
      <formula>350</formula>
    </cfRule>
    <cfRule type="cellIs" dxfId="3200" priority="3869" operator="between">
      <formula>250</formula>
      <formula>350</formula>
    </cfRule>
    <cfRule type="cellIs" dxfId="3199" priority="3870" operator="lessThan">
      <formula>250</formula>
    </cfRule>
  </conditionalFormatting>
  <conditionalFormatting sqref="B271">
    <cfRule type="cellIs" dxfId="3198" priority="3126" operator="lessThan">
      <formula>0.8</formula>
    </cfRule>
    <cfRule type="cellIs" dxfId="3197" priority="3127" operator="between">
      <formula>0.8</formula>
      <formula>0.99999</formula>
    </cfRule>
    <cfRule type="cellIs" dxfId="3196" priority="3128" operator="between">
      <formula>1</formula>
      <formula>1.3</formula>
    </cfRule>
    <cfRule type="cellIs" dxfId="3195" priority="3129" operator="between">
      <formula>1.3</formula>
      <formula>1.5</formula>
    </cfRule>
    <cfRule type="cellIs" dxfId="3194" priority="3130" operator="greaterThan">
      <formula>1.5</formula>
    </cfRule>
  </conditionalFormatting>
  <conditionalFormatting sqref="B274">
    <cfRule type="cellIs" dxfId="3193" priority="3871" operator="greaterThan">
      <formula>50</formula>
    </cfRule>
    <cfRule type="cellIs" dxfId="3192" priority="3872" operator="between">
      <formula>35</formula>
      <formula>50</formula>
    </cfRule>
    <cfRule type="cellIs" dxfId="3191" priority="3873" operator="lessThan">
      <formula>35</formula>
    </cfRule>
  </conditionalFormatting>
  <conditionalFormatting sqref="B276">
    <cfRule type="cellIs" dxfId="3190" priority="3874" operator="greaterThan">
      <formula>350</formula>
    </cfRule>
    <cfRule type="cellIs" dxfId="3189" priority="3875" operator="between">
      <formula>250</formula>
      <formula>350</formula>
    </cfRule>
    <cfRule type="cellIs" dxfId="3188" priority="3876" operator="lessThan">
      <formula>250</formula>
    </cfRule>
  </conditionalFormatting>
  <conditionalFormatting sqref="B278">
    <cfRule type="cellIs" dxfId="3187" priority="3121" operator="lessThan">
      <formula>0.8</formula>
    </cfRule>
    <cfRule type="cellIs" dxfId="3186" priority="3122" operator="between">
      <formula>0.8</formula>
      <formula>0.99999</formula>
    </cfRule>
    <cfRule type="cellIs" dxfId="3185" priority="3123" operator="between">
      <formula>1</formula>
      <formula>1.3</formula>
    </cfRule>
    <cfRule type="cellIs" dxfId="3184" priority="3124" operator="between">
      <formula>1.3</formula>
      <formula>1.5</formula>
    </cfRule>
    <cfRule type="cellIs" dxfId="3183" priority="3125" operator="greaterThan">
      <formula>1.5</formula>
    </cfRule>
  </conditionalFormatting>
  <conditionalFormatting sqref="B281">
    <cfRule type="cellIs" dxfId="3182" priority="3877" operator="greaterThan">
      <formula>50</formula>
    </cfRule>
    <cfRule type="cellIs" dxfId="3181" priority="3878" operator="between">
      <formula>35</formula>
      <formula>50</formula>
    </cfRule>
    <cfRule type="cellIs" dxfId="3180" priority="3879" operator="lessThan">
      <formula>35</formula>
    </cfRule>
  </conditionalFormatting>
  <conditionalFormatting sqref="B283">
    <cfRule type="cellIs" dxfId="3179" priority="3880" operator="greaterThan">
      <formula>350</formula>
    </cfRule>
    <cfRule type="cellIs" dxfId="3178" priority="3881" operator="between">
      <formula>250</formula>
      <formula>350</formula>
    </cfRule>
    <cfRule type="cellIs" dxfId="3177" priority="3882" operator="lessThan">
      <formula>250</formula>
    </cfRule>
  </conditionalFormatting>
  <conditionalFormatting sqref="B285">
    <cfRule type="cellIs" dxfId="3176" priority="3116" operator="lessThan">
      <formula>0.8</formula>
    </cfRule>
    <cfRule type="cellIs" dxfId="3175" priority="3117" operator="between">
      <formula>0.8</formula>
      <formula>0.99999</formula>
    </cfRule>
    <cfRule type="cellIs" dxfId="3174" priority="3118" operator="between">
      <formula>1</formula>
      <formula>1.3</formula>
    </cfRule>
    <cfRule type="cellIs" dxfId="3173" priority="3119" operator="between">
      <formula>1.3</formula>
      <formula>1.5</formula>
    </cfRule>
    <cfRule type="cellIs" dxfId="3172" priority="3120" operator="greaterThan">
      <formula>1.5</formula>
    </cfRule>
  </conditionalFormatting>
  <conditionalFormatting sqref="B288">
    <cfRule type="cellIs" dxfId="3171" priority="3883" operator="greaterThan">
      <formula>50</formula>
    </cfRule>
    <cfRule type="cellIs" dxfId="3170" priority="3884" operator="between">
      <formula>35</formula>
      <formula>50</formula>
    </cfRule>
    <cfRule type="cellIs" dxfId="3169" priority="3885" operator="lessThan">
      <formula>35</formula>
    </cfRule>
  </conditionalFormatting>
  <conditionalFormatting sqref="B290">
    <cfRule type="cellIs" dxfId="3168" priority="3886" operator="greaterThan">
      <formula>350</formula>
    </cfRule>
    <cfRule type="cellIs" dxfId="3167" priority="3887" operator="between">
      <formula>250</formula>
      <formula>350</formula>
    </cfRule>
    <cfRule type="cellIs" dxfId="3166" priority="3888" operator="lessThan">
      <formula>250</formula>
    </cfRule>
  </conditionalFormatting>
  <conditionalFormatting sqref="B292">
    <cfRule type="cellIs" dxfId="3165" priority="3111" operator="lessThan">
      <formula>0.8</formula>
    </cfRule>
    <cfRule type="cellIs" dxfId="3164" priority="3112" operator="between">
      <formula>0.8</formula>
      <formula>0.99999</formula>
    </cfRule>
    <cfRule type="cellIs" dxfId="3163" priority="3113" operator="between">
      <formula>1</formula>
      <formula>1.3</formula>
    </cfRule>
    <cfRule type="cellIs" dxfId="3162" priority="3114" operator="between">
      <formula>1.3</formula>
      <formula>1.5</formula>
    </cfRule>
    <cfRule type="cellIs" dxfId="3161" priority="3115" operator="greaterThan">
      <formula>1.5</formula>
    </cfRule>
  </conditionalFormatting>
  <conditionalFormatting sqref="B295">
    <cfRule type="cellIs" dxfId="3160" priority="3889" operator="greaterThan">
      <formula>50</formula>
    </cfRule>
    <cfRule type="cellIs" dxfId="3159" priority="3890" operator="between">
      <formula>35</formula>
      <formula>50</formula>
    </cfRule>
    <cfRule type="cellIs" dxfId="3158" priority="3891" operator="lessThan">
      <formula>35</formula>
    </cfRule>
  </conditionalFormatting>
  <conditionalFormatting sqref="B297">
    <cfRule type="cellIs" dxfId="3157" priority="3892" operator="greaterThan">
      <formula>350</formula>
    </cfRule>
    <cfRule type="cellIs" dxfId="3156" priority="3893" operator="between">
      <formula>250</formula>
      <formula>350</formula>
    </cfRule>
    <cfRule type="cellIs" dxfId="3155" priority="3894" operator="lessThan">
      <formula>250</formula>
    </cfRule>
  </conditionalFormatting>
  <conditionalFormatting sqref="B299">
    <cfRule type="cellIs" dxfId="3154" priority="3106" operator="lessThan">
      <formula>0.8</formula>
    </cfRule>
    <cfRule type="cellIs" dxfId="3153" priority="3107" operator="between">
      <formula>0.8</formula>
      <formula>0.99999</formula>
    </cfRule>
    <cfRule type="cellIs" dxfId="3152" priority="3108" operator="between">
      <formula>1</formula>
      <formula>1.3</formula>
    </cfRule>
    <cfRule type="cellIs" dxfId="3151" priority="3109" operator="between">
      <formula>1.3</formula>
      <formula>1.5</formula>
    </cfRule>
    <cfRule type="cellIs" dxfId="3150" priority="3110" operator="greaterThan">
      <formula>1.5</formula>
    </cfRule>
  </conditionalFormatting>
  <conditionalFormatting sqref="B302">
    <cfRule type="cellIs" dxfId="3149" priority="3895" operator="greaterThan">
      <formula>50</formula>
    </cfRule>
    <cfRule type="cellIs" dxfId="3148" priority="3896" operator="between">
      <formula>35</formula>
      <formula>50</formula>
    </cfRule>
    <cfRule type="cellIs" dxfId="3147" priority="3897" operator="lessThan">
      <formula>35</formula>
    </cfRule>
  </conditionalFormatting>
  <conditionalFormatting sqref="B304">
    <cfRule type="cellIs" dxfId="3146" priority="3898" operator="greaterThan">
      <formula>350</formula>
    </cfRule>
    <cfRule type="cellIs" dxfId="3145" priority="3899" operator="between">
      <formula>250</formula>
      <formula>350</formula>
    </cfRule>
    <cfRule type="cellIs" dxfId="3144" priority="3900" operator="lessThan">
      <formula>250</formula>
    </cfRule>
  </conditionalFormatting>
  <conditionalFormatting sqref="B306">
    <cfRule type="cellIs" dxfId="3143" priority="3101" operator="lessThan">
      <formula>0.8</formula>
    </cfRule>
    <cfRule type="cellIs" dxfId="3142" priority="3102" operator="between">
      <formula>0.8</formula>
      <formula>0.99999</formula>
    </cfRule>
    <cfRule type="cellIs" dxfId="3141" priority="3103" operator="between">
      <formula>1</formula>
      <formula>1.3</formula>
    </cfRule>
    <cfRule type="cellIs" dxfId="3140" priority="3104" operator="between">
      <formula>1.3</formula>
      <formula>1.5</formula>
    </cfRule>
    <cfRule type="cellIs" dxfId="3139" priority="3105" operator="greaterThan">
      <formula>1.5</formula>
    </cfRule>
  </conditionalFormatting>
  <conditionalFormatting sqref="B309">
    <cfRule type="cellIs" dxfId="3138" priority="3901" operator="greaterThan">
      <formula>50</formula>
    </cfRule>
    <cfRule type="cellIs" dxfId="3137" priority="3902" operator="between">
      <formula>35</formula>
      <formula>50</formula>
    </cfRule>
    <cfRule type="cellIs" dxfId="3136" priority="3903" operator="lessThan">
      <formula>35</formula>
    </cfRule>
  </conditionalFormatting>
  <conditionalFormatting sqref="B311">
    <cfRule type="cellIs" dxfId="3135" priority="3904" operator="greaterThan">
      <formula>350</formula>
    </cfRule>
    <cfRule type="cellIs" dxfId="3134" priority="3905" operator="between">
      <formula>250</formula>
      <formula>350</formula>
    </cfRule>
    <cfRule type="cellIs" dxfId="3133" priority="3906" operator="lessThan">
      <formula>250</formula>
    </cfRule>
  </conditionalFormatting>
  <conditionalFormatting sqref="B313">
    <cfRule type="cellIs" dxfId="3132" priority="3096" operator="lessThan">
      <formula>0.8</formula>
    </cfRule>
    <cfRule type="cellIs" dxfId="3131" priority="3097" operator="between">
      <formula>0.8</formula>
      <formula>0.99999</formula>
    </cfRule>
    <cfRule type="cellIs" dxfId="3130" priority="3098" operator="between">
      <formula>1</formula>
      <formula>1.3</formula>
    </cfRule>
    <cfRule type="cellIs" dxfId="3129" priority="3099" operator="between">
      <formula>1.3</formula>
      <formula>1.5</formula>
    </cfRule>
    <cfRule type="cellIs" dxfId="3128" priority="3100" operator="greaterThan">
      <formula>1.5</formula>
    </cfRule>
  </conditionalFormatting>
  <conditionalFormatting sqref="B316">
    <cfRule type="cellIs" dxfId="3127" priority="3907" operator="greaterThan">
      <formula>50</formula>
    </cfRule>
    <cfRule type="cellIs" dxfId="3126" priority="3908" operator="between">
      <formula>35</formula>
      <formula>50</formula>
    </cfRule>
    <cfRule type="cellIs" dxfId="3125" priority="3909" operator="lessThan">
      <formula>35</formula>
    </cfRule>
  </conditionalFormatting>
  <conditionalFormatting sqref="B318">
    <cfRule type="cellIs" dxfId="3124" priority="3910" operator="greaterThan">
      <formula>350</formula>
    </cfRule>
    <cfRule type="cellIs" dxfId="3123" priority="3911" operator="between">
      <formula>250</formula>
      <formula>350</formula>
    </cfRule>
    <cfRule type="cellIs" dxfId="3122" priority="3912" operator="lessThan">
      <formula>250</formula>
    </cfRule>
  </conditionalFormatting>
  <conditionalFormatting sqref="B320">
    <cfRule type="cellIs" dxfId="3121" priority="3091" operator="lessThan">
      <formula>0.8</formula>
    </cfRule>
    <cfRule type="cellIs" dxfId="3120" priority="3092" operator="between">
      <formula>0.8</formula>
      <formula>0.99999</formula>
    </cfRule>
    <cfRule type="cellIs" dxfId="3119" priority="3093" operator="between">
      <formula>1</formula>
      <formula>1.3</formula>
    </cfRule>
    <cfRule type="cellIs" dxfId="3118" priority="3094" operator="between">
      <formula>1.3</formula>
      <formula>1.5</formula>
    </cfRule>
    <cfRule type="cellIs" dxfId="3117" priority="3095" operator="greaterThan">
      <formula>1.5</formula>
    </cfRule>
  </conditionalFormatting>
  <conditionalFormatting sqref="B323">
    <cfRule type="cellIs" dxfId="3116" priority="3913" operator="greaterThan">
      <formula>50</formula>
    </cfRule>
    <cfRule type="cellIs" dxfId="3115" priority="3914" operator="between">
      <formula>35</formula>
      <formula>50</formula>
    </cfRule>
    <cfRule type="cellIs" dxfId="3114" priority="3915" operator="lessThan">
      <formula>35</formula>
    </cfRule>
  </conditionalFormatting>
  <conditionalFormatting sqref="B325">
    <cfRule type="cellIs" dxfId="3113" priority="3916" operator="greaterThan">
      <formula>350</formula>
    </cfRule>
    <cfRule type="cellIs" dxfId="3112" priority="3917" operator="between">
      <formula>250</formula>
      <formula>350</formula>
    </cfRule>
    <cfRule type="cellIs" dxfId="3111" priority="3918" operator="lessThan">
      <formula>250</formula>
    </cfRule>
  </conditionalFormatting>
  <conditionalFormatting sqref="B327">
    <cfRule type="cellIs" dxfId="3110" priority="3086" operator="lessThan">
      <formula>0.8</formula>
    </cfRule>
    <cfRule type="cellIs" dxfId="3109" priority="3087" operator="between">
      <formula>0.8</formula>
      <formula>0.99999</formula>
    </cfRule>
    <cfRule type="cellIs" dxfId="3108" priority="3088" operator="between">
      <formula>1</formula>
      <formula>1.3</formula>
    </cfRule>
    <cfRule type="cellIs" dxfId="3107" priority="3089" operator="between">
      <formula>1.3</formula>
      <formula>1.5</formula>
    </cfRule>
    <cfRule type="cellIs" dxfId="3106" priority="3090" operator="greaterThan">
      <formula>1.5</formula>
    </cfRule>
  </conditionalFormatting>
  <conditionalFormatting sqref="B330">
    <cfRule type="cellIs" dxfId="3105" priority="3919" operator="greaterThan">
      <formula>50</formula>
    </cfRule>
    <cfRule type="cellIs" dxfId="3104" priority="3920" operator="between">
      <formula>35</formula>
      <formula>50</formula>
    </cfRule>
    <cfRule type="cellIs" dxfId="3103" priority="3921" operator="lessThan">
      <formula>35</formula>
    </cfRule>
  </conditionalFormatting>
  <conditionalFormatting sqref="B332">
    <cfRule type="cellIs" dxfId="3102" priority="3922" operator="greaterThan">
      <formula>350</formula>
    </cfRule>
    <cfRule type="cellIs" dxfId="3101" priority="3923" operator="between">
      <formula>250</formula>
      <formula>350</formula>
    </cfRule>
    <cfRule type="cellIs" dxfId="3100" priority="3924" operator="lessThan">
      <formula>250</formula>
    </cfRule>
  </conditionalFormatting>
  <conditionalFormatting sqref="B334">
    <cfRule type="cellIs" dxfId="3099" priority="3081" operator="lessThan">
      <formula>0.8</formula>
    </cfRule>
    <cfRule type="cellIs" dxfId="3098" priority="3082" operator="between">
      <formula>0.8</formula>
      <formula>0.99999</formula>
    </cfRule>
    <cfRule type="cellIs" dxfId="3097" priority="3083" operator="between">
      <formula>1</formula>
      <formula>1.3</formula>
    </cfRule>
    <cfRule type="cellIs" dxfId="3096" priority="3084" operator="between">
      <formula>1.3</formula>
      <formula>1.5</formula>
    </cfRule>
    <cfRule type="cellIs" dxfId="3095" priority="3085" operator="greaterThan">
      <formula>1.5</formula>
    </cfRule>
  </conditionalFormatting>
  <conditionalFormatting sqref="B337">
    <cfRule type="cellIs" dxfId="3094" priority="3925" operator="greaterThan">
      <formula>50</formula>
    </cfRule>
    <cfRule type="cellIs" dxfId="3093" priority="3926" operator="between">
      <formula>35</formula>
      <formula>50</formula>
    </cfRule>
    <cfRule type="cellIs" dxfId="3092" priority="3927" operator="lessThan">
      <formula>35</formula>
    </cfRule>
  </conditionalFormatting>
  <conditionalFormatting sqref="B339">
    <cfRule type="cellIs" dxfId="3091" priority="3928" operator="greaterThan">
      <formula>350</formula>
    </cfRule>
    <cfRule type="cellIs" dxfId="3090" priority="3929" operator="between">
      <formula>250</formula>
      <formula>350</formula>
    </cfRule>
    <cfRule type="cellIs" dxfId="3089" priority="3930" operator="lessThan">
      <formula>250</formula>
    </cfRule>
  </conditionalFormatting>
  <conditionalFormatting sqref="B341">
    <cfRule type="cellIs" dxfId="3088" priority="3076" operator="lessThan">
      <formula>0.8</formula>
    </cfRule>
    <cfRule type="cellIs" dxfId="3087" priority="3077" operator="between">
      <formula>0.8</formula>
      <formula>0.99999</formula>
    </cfRule>
    <cfRule type="cellIs" dxfId="3086" priority="3078" operator="between">
      <formula>1</formula>
      <formula>1.3</formula>
    </cfRule>
    <cfRule type="cellIs" dxfId="3085" priority="3079" operator="between">
      <formula>1.3</formula>
      <formula>1.5</formula>
    </cfRule>
    <cfRule type="cellIs" dxfId="3084" priority="3080" operator="greaterThan">
      <formula>1.5</formula>
    </cfRule>
  </conditionalFormatting>
  <conditionalFormatting sqref="B344">
    <cfRule type="cellIs" dxfId="3083" priority="3931" operator="greaterThan">
      <formula>50</formula>
    </cfRule>
    <cfRule type="cellIs" dxfId="3082" priority="3932" operator="between">
      <formula>35</formula>
      <formula>50</formula>
    </cfRule>
    <cfRule type="cellIs" dxfId="3081" priority="3933" operator="lessThan">
      <formula>35</formula>
    </cfRule>
  </conditionalFormatting>
  <conditionalFormatting sqref="B346">
    <cfRule type="cellIs" dxfId="3080" priority="3934" operator="greaterThan">
      <formula>350</formula>
    </cfRule>
    <cfRule type="cellIs" dxfId="3079" priority="3935" operator="between">
      <formula>250</formula>
      <formula>350</formula>
    </cfRule>
    <cfRule type="cellIs" dxfId="3078" priority="3936" operator="lessThan">
      <formula>250</formula>
    </cfRule>
  </conditionalFormatting>
  <conditionalFormatting sqref="B348">
    <cfRule type="cellIs" dxfId="3077" priority="3071" operator="lessThan">
      <formula>0.8</formula>
    </cfRule>
    <cfRule type="cellIs" dxfId="3076" priority="3072" operator="between">
      <formula>0.8</formula>
      <formula>0.99999</formula>
    </cfRule>
    <cfRule type="cellIs" dxfId="3075" priority="3073" operator="between">
      <formula>1</formula>
      <formula>1.3</formula>
    </cfRule>
    <cfRule type="cellIs" dxfId="3074" priority="3074" operator="between">
      <formula>1.3</formula>
      <formula>1.5</formula>
    </cfRule>
    <cfRule type="cellIs" dxfId="3073" priority="3075" operator="greaterThan">
      <formula>1.5</formula>
    </cfRule>
  </conditionalFormatting>
  <conditionalFormatting sqref="B351">
    <cfRule type="cellIs" dxfId="3072" priority="3937" operator="greaterThan">
      <formula>50</formula>
    </cfRule>
    <cfRule type="cellIs" dxfId="3071" priority="3938" operator="between">
      <formula>35</formula>
      <formula>50</formula>
    </cfRule>
    <cfRule type="cellIs" dxfId="3070" priority="3939" operator="lessThan">
      <formula>35</formula>
    </cfRule>
  </conditionalFormatting>
  <conditionalFormatting sqref="B353">
    <cfRule type="cellIs" dxfId="3069" priority="3940" operator="greaterThan">
      <formula>350</formula>
    </cfRule>
    <cfRule type="cellIs" dxfId="3068" priority="3941" operator="between">
      <formula>250</formula>
      <formula>350</formula>
    </cfRule>
    <cfRule type="cellIs" dxfId="3067" priority="3942" operator="lessThan">
      <formula>250</formula>
    </cfRule>
  </conditionalFormatting>
  <conditionalFormatting sqref="B355">
    <cfRule type="cellIs" dxfId="3066" priority="3066" operator="lessThan">
      <formula>0.8</formula>
    </cfRule>
    <cfRule type="cellIs" dxfId="3065" priority="3067" operator="between">
      <formula>0.8</formula>
      <formula>0.99999</formula>
    </cfRule>
    <cfRule type="cellIs" dxfId="3064" priority="3068" operator="between">
      <formula>1</formula>
      <formula>1.3</formula>
    </cfRule>
    <cfRule type="cellIs" dxfId="3063" priority="3069" operator="between">
      <formula>1.3</formula>
      <formula>1.5</formula>
    </cfRule>
    <cfRule type="cellIs" dxfId="3062" priority="3070" operator="greaterThan">
      <formula>1.5</formula>
    </cfRule>
  </conditionalFormatting>
  <conditionalFormatting sqref="B358">
    <cfRule type="cellIs" dxfId="3061" priority="3943" operator="greaterThan">
      <formula>50</formula>
    </cfRule>
    <cfRule type="cellIs" dxfId="3060" priority="3944" operator="between">
      <formula>35</formula>
      <formula>50</formula>
    </cfRule>
    <cfRule type="cellIs" dxfId="3059" priority="3945" operator="lessThan">
      <formula>35</formula>
    </cfRule>
  </conditionalFormatting>
  <conditionalFormatting sqref="B360">
    <cfRule type="cellIs" dxfId="3058" priority="3946" operator="greaterThan">
      <formula>350</formula>
    </cfRule>
    <cfRule type="cellIs" dxfId="3057" priority="3947" operator="between">
      <formula>250</formula>
      <formula>350</formula>
    </cfRule>
    <cfRule type="cellIs" dxfId="3056" priority="3948" operator="lessThan">
      <formula>250</formula>
    </cfRule>
  </conditionalFormatting>
  <conditionalFormatting sqref="B362">
    <cfRule type="cellIs" dxfId="3055" priority="3061" operator="lessThan">
      <formula>0.8</formula>
    </cfRule>
    <cfRule type="cellIs" dxfId="3054" priority="3062" operator="between">
      <formula>0.8</formula>
      <formula>0.99999</formula>
    </cfRule>
    <cfRule type="cellIs" dxfId="3053" priority="3063" operator="between">
      <formula>1</formula>
      <formula>1.3</formula>
    </cfRule>
    <cfRule type="cellIs" dxfId="3052" priority="3064" operator="between">
      <formula>1.3</formula>
      <formula>1.5</formula>
    </cfRule>
    <cfRule type="cellIs" dxfId="3051" priority="3065" operator="greaterThan">
      <formula>1.5</formula>
    </cfRule>
  </conditionalFormatting>
  <conditionalFormatting sqref="B365">
    <cfRule type="cellIs" dxfId="3050" priority="3949" operator="greaterThan">
      <formula>50</formula>
    </cfRule>
    <cfRule type="cellIs" dxfId="3049" priority="3950" operator="between">
      <formula>35</formula>
      <formula>50</formula>
    </cfRule>
    <cfRule type="cellIs" dxfId="3048" priority="3951" operator="lessThan">
      <formula>35</formula>
    </cfRule>
  </conditionalFormatting>
  <conditionalFormatting sqref="B367">
    <cfRule type="cellIs" dxfId="3047" priority="3952" operator="greaterThan">
      <formula>350</formula>
    </cfRule>
    <cfRule type="cellIs" dxfId="3046" priority="3953" operator="between">
      <formula>250</formula>
      <formula>350</formula>
    </cfRule>
    <cfRule type="cellIs" dxfId="3045" priority="3954" operator="lessThan">
      <formula>250</formula>
    </cfRule>
  </conditionalFormatting>
  <conditionalFormatting sqref="B369">
    <cfRule type="cellIs" dxfId="3044" priority="3056" operator="lessThan">
      <formula>0.8</formula>
    </cfRule>
    <cfRule type="cellIs" dxfId="3043" priority="3057" operator="between">
      <formula>0.8</formula>
      <formula>0.99999</formula>
    </cfRule>
    <cfRule type="cellIs" dxfId="3042" priority="3058" operator="between">
      <formula>1</formula>
      <formula>1.3</formula>
    </cfRule>
    <cfRule type="cellIs" dxfId="3041" priority="3059" operator="between">
      <formula>1.3</formula>
      <formula>1.5</formula>
    </cfRule>
    <cfRule type="cellIs" dxfId="3040" priority="3060" operator="greaterThan">
      <formula>1.5</formula>
    </cfRule>
  </conditionalFormatting>
  <conditionalFormatting sqref="B372">
    <cfRule type="cellIs" dxfId="3039" priority="3955" operator="greaterThan">
      <formula>50</formula>
    </cfRule>
    <cfRule type="cellIs" dxfId="3038" priority="3956" operator="between">
      <formula>35</formula>
      <formula>50</formula>
    </cfRule>
    <cfRule type="cellIs" dxfId="3037" priority="3957" operator="lessThan">
      <formula>35</formula>
    </cfRule>
  </conditionalFormatting>
  <conditionalFormatting sqref="B374">
    <cfRule type="cellIs" dxfId="3036" priority="3958" operator="greaterThan">
      <formula>350</formula>
    </cfRule>
    <cfRule type="cellIs" dxfId="3035" priority="3959" operator="between">
      <formula>250</formula>
      <formula>350</formula>
    </cfRule>
    <cfRule type="cellIs" dxfId="3034" priority="3960" operator="lessThan">
      <formula>250</formula>
    </cfRule>
  </conditionalFormatting>
  <conditionalFormatting sqref="B376">
    <cfRule type="cellIs" dxfId="3033" priority="3051" operator="lessThan">
      <formula>0.8</formula>
    </cfRule>
    <cfRule type="cellIs" dxfId="3032" priority="3052" operator="between">
      <formula>0.8</formula>
      <formula>0.99999</formula>
    </cfRule>
    <cfRule type="cellIs" dxfId="3031" priority="3053" operator="between">
      <formula>1</formula>
      <formula>1.3</formula>
    </cfRule>
    <cfRule type="cellIs" dxfId="3030" priority="3054" operator="between">
      <formula>1.3</formula>
      <formula>1.5</formula>
    </cfRule>
    <cfRule type="cellIs" dxfId="3029" priority="3055" operator="greaterThan">
      <formula>1.5</formula>
    </cfRule>
  </conditionalFormatting>
  <conditionalFormatting sqref="B379">
    <cfRule type="cellIs" dxfId="3028" priority="3961" operator="greaterThan">
      <formula>50</formula>
    </cfRule>
    <cfRule type="cellIs" dxfId="3027" priority="3962" operator="between">
      <formula>35</formula>
      <formula>50</formula>
    </cfRule>
    <cfRule type="cellIs" dxfId="3026" priority="3963" operator="lessThan">
      <formula>35</formula>
    </cfRule>
  </conditionalFormatting>
  <conditionalFormatting sqref="B381">
    <cfRule type="cellIs" dxfId="3025" priority="3964" operator="greaterThan">
      <formula>350</formula>
    </cfRule>
    <cfRule type="cellIs" dxfId="3024" priority="3965" operator="between">
      <formula>250</formula>
      <formula>350</formula>
    </cfRule>
    <cfRule type="cellIs" dxfId="3023" priority="3966" operator="lessThan">
      <formula>250</formula>
    </cfRule>
  </conditionalFormatting>
  <conditionalFormatting sqref="B383">
    <cfRule type="cellIs" dxfId="3022" priority="3046" operator="lessThan">
      <formula>0.8</formula>
    </cfRule>
    <cfRule type="cellIs" dxfId="3021" priority="3047" operator="between">
      <formula>0.8</formula>
      <formula>0.99999</formula>
    </cfRule>
    <cfRule type="cellIs" dxfId="3020" priority="3048" operator="between">
      <formula>1</formula>
      <formula>1.3</formula>
    </cfRule>
    <cfRule type="cellIs" dxfId="3019" priority="3049" operator="between">
      <formula>1.3</formula>
      <formula>1.5</formula>
    </cfRule>
    <cfRule type="cellIs" dxfId="3018" priority="3050" operator="greaterThan">
      <formula>1.5</formula>
    </cfRule>
  </conditionalFormatting>
  <conditionalFormatting sqref="B386">
    <cfRule type="cellIs" dxfId="3017" priority="3967" operator="greaterThan">
      <formula>50</formula>
    </cfRule>
    <cfRule type="cellIs" dxfId="3016" priority="3968" operator="between">
      <formula>35</formula>
      <formula>50</formula>
    </cfRule>
    <cfRule type="cellIs" dxfId="3015" priority="3969" operator="lessThan">
      <formula>35</formula>
    </cfRule>
  </conditionalFormatting>
  <conditionalFormatting sqref="B388">
    <cfRule type="cellIs" dxfId="3014" priority="3970" operator="greaterThan">
      <formula>350</formula>
    </cfRule>
    <cfRule type="cellIs" dxfId="3013" priority="3971" operator="between">
      <formula>250</formula>
      <formula>350</formula>
    </cfRule>
    <cfRule type="cellIs" dxfId="3012" priority="3972" operator="lessThan">
      <formula>250</formula>
    </cfRule>
  </conditionalFormatting>
  <conditionalFormatting sqref="B390">
    <cfRule type="cellIs" dxfId="3011" priority="3041" operator="lessThan">
      <formula>0.8</formula>
    </cfRule>
    <cfRule type="cellIs" dxfId="3010" priority="3042" operator="between">
      <formula>0.8</formula>
      <formula>0.99999</formula>
    </cfRule>
    <cfRule type="cellIs" dxfId="3009" priority="3043" operator="between">
      <formula>1</formula>
      <formula>1.3</formula>
    </cfRule>
    <cfRule type="cellIs" dxfId="3008" priority="3044" operator="between">
      <formula>1.3</formula>
      <formula>1.5</formula>
    </cfRule>
    <cfRule type="cellIs" dxfId="3007" priority="3045" operator="greaterThan">
      <formula>1.5</formula>
    </cfRule>
  </conditionalFormatting>
  <conditionalFormatting sqref="B393">
    <cfRule type="cellIs" dxfId="3006" priority="3973" operator="greaterThan">
      <formula>50</formula>
    </cfRule>
    <cfRule type="cellIs" dxfId="3005" priority="3974" operator="between">
      <formula>35</formula>
      <formula>50</formula>
    </cfRule>
    <cfRule type="cellIs" dxfId="3004" priority="3975" operator="lessThan">
      <formula>35</formula>
    </cfRule>
  </conditionalFormatting>
  <conditionalFormatting sqref="B395">
    <cfRule type="cellIs" dxfId="3003" priority="3976" operator="greaterThan">
      <formula>350</formula>
    </cfRule>
    <cfRule type="cellIs" dxfId="3002" priority="3977" operator="between">
      <formula>250</formula>
      <formula>350</formula>
    </cfRule>
    <cfRule type="cellIs" dxfId="3001" priority="3978" operator="lessThan">
      <formula>250</formula>
    </cfRule>
  </conditionalFormatting>
  <conditionalFormatting sqref="B397">
    <cfRule type="cellIs" dxfId="3000" priority="3036" operator="lessThan">
      <formula>0.8</formula>
    </cfRule>
    <cfRule type="cellIs" dxfId="2999" priority="3037" operator="between">
      <formula>0.8</formula>
      <formula>0.99999</formula>
    </cfRule>
    <cfRule type="cellIs" dxfId="2998" priority="3038" operator="between">
      <formula>1</formula>
      <formula>1.3</formula>
    </cfRule>
    <cfRule type="cellIs" dxfId="2997" priority="3039" operator="between">
      <formula>1.3</formula>
      <formula>1.5</formula>
    </cfRule>
    <cfRule type="cellIs" dxfId="2996" priority="3040" operator="greaterThan">
      <formula>1.5</formula>
    </cfRule>
  </conditionalFormatting>
  <conditionalFormatting sqref="B400">
    <cfRule type="cellIs" dxfId="2995" priority="3979" operator="greaterThan">
      <formula>50</formula>
    </cfRule>
    <cfRule type="cellIs" dxfId="2994" priority="3980" operator="between">
      <formula>35</formula>
      <formula>50</formula>
    </cfRule>
    <cfRule type="cellIs" dxfId="2993" priority="3981" operator="lessThan">
      <formula>35</formula>
    </cfRule>
  </conditionalFormatting>
  <conditionalFormatting sqref="B402">
    <cfRule type="cellIs" dxfId="2992" priority="3982" operator="greaterThan">
      <formula>350</formula>
    </cfRule>
    <cfRule type="cellIs" dxfId="2991" priority="3983" operator="between">
      <formula>250</formula>
      <formula>350</formula>
    </cfRule>
    <cfRule type="cellIs" dxfId="2990" priority="3984" operator="lessThan">
      <formula>250</formula>
    </cfRule>
  </conditionalFormatting>
  <conditionalFormatting sqref="B404">
    <cfRule type="cellIs" dxfId="2989" priority="3031" operator="lessThan">
      <formula>0.8</formula>
    </cfRule>
    <cfRule type="cellIs" dxfId="2988" priority="3032" operator="between">
      <formula>0.8</formula>
      <formula>0.99999</formula>
    </cfRule>
    <cfRule type="cellIs" dxfId="2987" priority="3033" operator="between">
      <formula>1</formula>
      <formula>1.3</formula>
    </cfRule>
    <cfRule type="cellIs" dxfId="2986" priority="3034" operator="between">
      <formula>1.3</formula>
      <formula>1.5</formula>
    </cfRule>
    <cfRule type="cellIs" dxfId="2985" priority="3035" operator="greaterThan">
      <formula>1.5</formula>
    </cfRule>
  </conditionalFormatting>
  <conditionalFormatting sqref="B407">
    <cfRule type="cellIs" dxfId="2984" priority="3985" operator="greaterThan">
      <formula>50</formula>
    </cfRule>
    <cfRule type="cellIs" dxfId="2983" priority="3986" operator="between">
      <formula>35</formula>
      <formula>50</formula>
    </cfRule>
    <cfRule type="cellIs" dxfId="2982" priority="3987" operator="lessThan">
      <formula>35</formula>
    </cfRule>
  </conditionalFormatting>
  <conditionalFormatting sqref="B409">
    <cfRule type="cellIs" dxfId="2981" priority="3988" operator="greaterThan">
      <formula>350</formula>
    </cfRule>
    <cfRule type="cellIs" dxfId="2980" priority="3989" operator="between">
      <formula>250</formula>
      <formula>350</formula>
    </cfRule>
    <cfRule type="cellIs" dxfId="2979" priority="3990" operator="lessThan">
      <formula>250</formula>
    </cfRule>
  </conditionalFormatting>
  <conditionalFormatting sqref="B411">
    <cfRule type="cellIs" dxfId="2978" priority="3026" operator="lessThan">
      <formula>0.8</formula>
    </cfRule>
    <cfRule type="cellIs" dxfId="2977" priority="3027" operator="between">
      <formula>0.8</formula>
      <formula>0.99999</formula>
    </cfRule>
    <cfRule type="cellIs" dxfId="2976" priority="3028" operator="between">
      <formula>1</formula>
      <formula>1.3</formula>
    </cfRule>
    <cfRule type="cellIs" dxfId="2975" priority="3029" operator="between">
      <formula>1.3</formula>
      <formula>1.5</formula>
    </cfRule>
    <cfRule type="cellIs" dxfId="2974" priority="3030" operator="greaterThan">
      <formula>1.5</formula>
    </cfRule>
  </conditionalFormatting>
  <conditionalFormatting sqref="B414">
    <cfRule type="cellIs" dxfId="2973" priority="3991" operator="greaterThan">
      <formula>50</formula>
    </cfRule>
    <cfRule type="cellIs" dxfId="2972" priority="3992" operator="between">
      <formula>35</formula>
      <formula>50</formula>
    </cfRule>
    <cfRule type="cellIs" dxfId="2971" priority="3993" operator="lessThan">
      <formula>35</formula>
    </cfRule>
  </conditionalFormatting>
  <conditionalFormatting sqref="B416">
    <cfRule type="cellIs" dxfId="2970" priority="3994" operator="greaterThan">
      <formula>350</formula>
    </cfRule>
    <cfRule type="cellIs" dxfId="2969" priority="3995" operator="between">
      <formula>250</formula>
      <formula>350</formula>
    </cfRule>
    <cfRule type="cellIs" dxfId="2968" priority="3996" operator="lessThan">
      <formula>250</formula>
    </cfRule>
  </conditionalFormatting>
  <conditionalFormatting sqref="B418">
    <cfRule type="cellIs" dxfId="2967" priority="3021" operator="lessThan">
      <formula>0.8</formula>
    </cfRule>
    <cfRule type="cellIs" dxfId="2966" priority="3022" operator="between">
      <formula>0.8</formula>
      <formula>0.99999</formula>
    </cfRule>
    <cfRule type="cellIs" dxfId="2965" priority="3023" operator="between">
      <formula>1</formula>
      <formula>1.3</formula>
    </cfRule>
    <cfRule type="cellIs" dxfId="2964" priority="3024" operator="between">
      <formula>1.3</formula>
      <formula>1.5</formula>
    </cfRule>
    <cfRule type="cellIs" dxfId="2963" priority="3025" operator="greaterThan">
      <formula>1.5</formula>
    </cfRule>
  </conditionalFormatting>
  <conditionalFormatting sqref="B421">
    <cfRule type="cellIs" dxfId="2962" priority="3997" operator="greaterThan">
      <formula>50</formula>
    </cfRule>
    <cfRule type="cellIs" dxfId="2961" priority="3998" operator="between">
      <formula>35</formula>
      <formula>50</formula>
    </cfRule>
    <cfRule type="cellIs" dxfId="2960" priority="3999" operator="lessThan">
      <formula>35</formula>
    </cfRule>
  </conditionalFormatting>
  <conditionalFormatting sqref="B423">
    <cfRule type="cellIs" dxfId="2959" priority="4000" operator="greaterThan">
      <formula>350</formula>
    </cfRule>
    <cfRule type="cellIs" dxfId="2958" priority="4001" operator="between">
      <formula>250</formula>
      <formula>350</formula>
    </cfRule>
    <cfRule type="cellIs" dxfId="2957" priority="4002" operator="lessThan">
      <formula>250</formula>
    </cfRule>
  </conditionalFormatting>
  <conditionalFormatting sqref="B425">
    <cfRule type="cellIs" dxfId="2956" priority="3016" operator="lessThan">
      <formula>0.8</formula>
    </cfRule>
    <cfRule type="cellIs" dxfId="2955" priority="3017" operator="between">
      <formula>0.8</formula>
      <formula>0.99999</formula>
    </cfRule>
    <cfRule type="cellIs" dxfId="2954" priority="3018" operator="between">
      <formula>1</formula>
      <formula>1.3</formula>
    </cfRule>
    <cfRule type="cellIs" dxfId="2953" priority="3019" operator="between">
      <formula>1.3</formula>
      <formula>1.5</formula>
    </cfRule>
    <cfRule type="cellIs" dxfId="2952" priority="3020" operator="greaterThan">
      <formula>1.5</formula>
    </cfRule>
  </conditionalFormatting>
  <conditionalFormatting sqref="B428">
    <cfRule type="cellIs" dxfId="2951" priority="4003" operator="greaterThan">
      <formula>50</formula>
    </cfRule>
    <cfRule type="cellIs" dxfId="2950" priority="4004" operator="between">
      <formula>35</formula>
      <formula>50</formula>
    </cfRule>
    <cfRule type="cellIs" dxfId="2949" priority="4005" operator="lessThan">
      <formula>35</formula>
    </cfRule>
  </conditionalFormatting>
  <conditionalFormatting sqref="B430">
    <cfRule type="cellIs" dxfId="2948" priority="4006" operator="greaterThan">
      <formula>350</formula>
    </cfRule>
    <cfRule type="cellIs" dxfId="2947" priority="4007" operator="between">
      <formula>250</formula>
      <formula>350</formula>
    </cfRule>
    <cfRule type="cellIs" dxfId="2946" priority="4008" operator="lessThan">
      <formula>250</formula>
    </cfRule>
  </conditionalFormatting>
  <conditionalFormatting sqref="B432">
    <cfRule type="cellIs" dxfId="2945" priority="3011" operator="lessThan">
      <formula>0.8</formula>
    </cfRule>
    <cfRule type="cellIs" dxfId="2944" priority="3012" operator="between">
      <formula>0.8</formula>
      <formula>0.99999</formula>
    </cfRule>
    <cfRule type="cellIs" dxfId="2943" priority="3013" operator="between">
      <formula>1</formula>
      <formula>1.3</formula>
    </cfRule>
    <cfRule type="cellIs" dxfId="2942" priority="3014" operator="between">
      <formula>1.3</formula>
      <formula>1.5</formula>
    </cfRule>
    <cfRule type="cellIs" dxfId="2941" priority="3015" operator="greaterThan">
      <formula>1.5</formula>
    </cfRule>
  </conditionalFormatting>
  <conditionalFormatting sqref="B435">
    <cfRule type="cellIs" dxfId="2940" priority="4009" operator="greaterThan">
      <formula>50</formula>
    </cfRule>
    <cfRule type="cellIs" dxfId="2939" priority="4010" operator="between">
      <formula>35</formula>
      <formula>50</formula>
    </cfRule>
    <cfRule type="cellIs" dxfId="2938" priority="4011" operator="lessThan">
      <formula>35</formula>
    </cfRule>
  </conditionalFormatting>
  <conditionalFormatting sqref="B437">
    <cfRule type="cellIs" dxfId="2937" priority="4012" operator="greaterThan">
      <formula>350</formula>
    </cfRule>
    <cfRule type="cellIs" dxfId="2936" priority="4013" operator="between">
      <formula>250</formula>
      <formula>350</formula>
    </cfRule>
    <cfRule type="cellIs" dxfId="2935" priority="4014" operator="lessThan">
      <formula>250</formula>
    </cfRule>
  </conditionalFormatting>
  <conditionalFormatting sqref="B439">
    <cfRule type="cellIs" dxfId="2934" priority="3006" operator="lessThan">
      <formula>0.8</formula>
    </cfRule>
    <cfRule type="cellIs" dxfId="2933" priority="3007" operator="between">
      <formula>0.8</formula>
      <formula>0.99999</formula>
    </cfRule>
    <cfRule type="cellIs" dxfId="2932" priority="3008" operator="between">
      <formula>1</formula>
      <formula>1.3</formula>
    </cfRule>
    <cfRule type="cellIs" dxfId="2931" priority="3009" operator="between">
      <formula>1.3</formula>
      <formula>1.5</formula>
    </cfRule>
    <cfRule type="cellIs" dxfId="2930" priority="3010" operator="greaterThan">
      <formula>1.5</formula>
    </cfRule>
  </conditionalFormatting>
  <conditionalFormatting sqref="B442">
    <cfRule type="cellIs" dxfId="2929" priority="4015" operator="greaterThan">
      <formula>50</formula>
    </cfRule>
    <cfRule type="cellIs" dxfId="2928" priority="4016" operator="between">
      <formula>35</formula>
      <formula>50</formula>
    </cfRule>
    <cfRule type="cellIs" dxfId="2927" priority="4017" operator="lessThan">
      <formula>35</formula>
    </cfRule>
  </conditionalFormatting>
  <conditionalFormatting sqref="B444">
    <cfRule type="cellIs" dxfId="2926" priority="4018" operator="greaterThan">
      <formula>350</formula>
    </cfRule>
    <cfRule type="cellIs" dxfId="2925" priority="4019" operator="between">
      <formula>250</formula>
      <formula>350</formula>
    </cfRule>
    <cfRule type="cellIs" dxfId="2924" priority="4020" operator="lessThan">
      <formula>250</formula>
    </cfRule>
  </conditionalFormatting>
  <conditionalFormatting sqref="B446">
    <cfRule type="cellIs" dxfId="2923" priority="3001" operator="lessThan">
      <formula>0.8</formula>
    </cfRule>
    <cfRule type="cellIs" dxfId="2922" priority="3002" operator="between">
      <formula>0.8</formula>
      <formula>0.99999</formula>
    </cfRule>
    <cfRule type="cellIs" dxfId="2921" priority="3003" operator="between">
      <formula>1</formula>
      <formula>1.3</formula>
    </cfRule>
    <cfRule type="cellIs" dxfId="2920" priority="3004" operator="between">
      <formula>1.3</formula>
      <formula>1.5</formula>
    </cfRule>
    <cfRule type="cellIs" dxfId="2919" priority="3005" operator="greaterThan">
      <formula>1.5</formula>
    </cfRule>
  </conditionalFormatting>
  <conditionalFormatting sqref="B449">
    <cfRule type="cellIs" dxfId="2918" priority="4021" operator="greaterThan">
      <formula>50</formula>
    </cfRule>
    <cfRule type="cellIs" dxfId="2917" priority="4022" operator="between">
      <formula>35</formula>
      <formula>50</formula>
    </cfRule>
    <cfRule type="cellIs" dxfId="2916" priority="4023" operator="lessThan">
      <formula>35</formula>
    </cfRule>
  </conditionalFormatting>
  <conditionalFormatting sqref="B451">
    <cfRule type="cellIs" dxfId="2915" priority="4024" operator="greaterThan">
      <formula>350</formula>
    </cfRule>
    <cfRule type="cellIs" dxfId="2914" priority="4025" operator="between">
      <formula>250</formula>
      <formula>350</formula>
    </cfRule>
    <cfRule type="cellIs" dxfId="2913" priority="4026" operator="lessThan">
      <formula>250</formula>
    </cfRule>
  </conditionalFormatting>
  <conditionalFormatting sqref="B453">
    <cfRule type="cellIs" dxfId="2912" priority="2996" operator="lessThan">
      <formula>0.8</formula>
    </cfRule>
    <cfRule type="cellIs" dxfId="2911" priority="2997" operator="between">
      <formula>0.8</formula>
      <formula>0.99999</formula>
    </cfRule>
    <cfRule type="cellIs" dxfId="2910" priority="2998" operator="between">
      <formula>1</formula>
      <formula>1.3</formula>
    </cfRule>
    <cfRule type="cellIs" dxfId="2909" priority="2999" operator="between">
      <formula>1.3</formula>
      <formula>1.5</formula>
    </cfRule>
    <cfRule type="cellIs" dxfId="2908" priority="3000" operator="greaterThan">
      <formula>1.5</formula>
    </cfRule>
  </conditionalFormatting>
  <conditionalFormatting sqref="B456">
    <cfRule type="cellIs" dxfId="2907" priority="4027" operator="greaterThan">
      <formula>50</formula>
    </cfRule>
    <cfRule type="cellIs" dxfId="2906" priority="4028" operator="between">
      <formula>35</formula>
      <formula>50</formula>
    </cfRule>
    <cfRule type="cellIs" dxfId="2905" priority="4029" operator="lessThan">
      <formula>35</formula>
    </cfRule>
  </conditionalFormatting>
  <conditionalFormatting sqref="B458">
    <cfRule type="cellIs" dxfId="2904" priority="4030" operator="greaterThan">
      <formula>350</formula>
    </cfRule>
    <cfRule type="cellIs" dxfId="2903" priority="4031" operator="between">
      <formula>250</formula>
      <formula>350</formula>
    </cfRule>
    <cfRule type="cellIs" dxfId="2902" priority="4032" operator="lessThan">
      <formula>250</formula>
    </cfRule>
  </conditionalFormatting>
  <conditionalFormatting sqref="B460">
    <cfRule type="cellIs" dxfId="2901" priority="2650" operator="lessThan">
      <formula>0.8</formula>
    </cfRule>
    <cfRule type="cellIs" dxfId="2900" priority="2651" operator="between">
      <formula>0.8</formula>
      <formula>0.99999</formula>
    </cfRule>
    <cfRule type="cellIs" dxfId="2899" priority="2652" operator="between">
      <formula>1</formula>
      <formula>1.3</formula>
    </cfRule>
    <cfRule type="cellIs" dxfId="2898" priority="2653" operator="between">
      <formula>1.3</formula>
      <formula>1.5</formula>
    </cfRule>
    <cfRule type="cellIs" dxfId="2897" priority="2654" operator="greaterThan">
      <formula>1.5</formula>
    </cfRule>
  </conditionalFormatting>
  <conditionalFormatting sqref="B463">
    <cfRule type="cellIs" dxfId="2896" priority="4033" operator="greaterThan">
      <formula>50</formula>
    </cfRule>
    <cfRule type="cellIs" dxfId="2895" priority="4034" operator="between">
      <formula>35</formula>
      <formula>50</formula>
    </cfRule>
    <cfRule type="cellIs" dxfId="2894" priority="4035" operator="lessThan">
      <formula>35</formula>
    </cfRule>
  </conditionalFormatting>
  <conditionalFormatting sqref="B465">
    <cfRule type="cellIs" dxfId="2893" priority="4036" operator="greaterThan">
      <formula>350</formula>
    </cfRule>
    <cfRule type="cellIs" dxfId="2892" priority="4037" operator="between">
      <formula>250</formula>
      <formula>350</formula>
    </cfRule>
    <cfRule type="cellIs" dxfId="2891" priority="4038" operator="lessThan">
      <formula>250</formula>
    </cfRule>
  </conditionalFormatting>
  <conditionalFormatting sqref="B467">
    <cfRule type="cellIs" dxfId="2890" priority="2991" operator="lessThan">
      <formula>0.8</formula>
    </cfRule>
    <cfRule type="cellIs" dxfId="2889" priority="2992" operator="between">
      <formula>0.8</formula>
      <formula>0.99999</formula>
    </cfRule>
    <cfRule type="cellIs" dxfId="2888" priority="2993" operator="between">
      <formula>1</formula>
      <formula>1.3</formula>
    </cfRule>
    <cfRule type="cellIs" dxfId="2887" priority="2994" operator="between">
      <formula>1.3</formula>
      <formula>1.5</formula>
    </cfRule>
    <cfRule type="cellIs" dxfId="2886" priority="2995" operator="greaterThan">
      <formula>1.5</formula>
    </cfRule>
  </conditionalFormatting>
  <conditionalFormatting sqref="B470">
    <cfRule type="cellIs" dxfId="2885" priority="4039" operator="greaterThan">
      <formula>50</formula>
    </cfRule>
    <cfRule type="cellIs" dxfId="2884" priority="4040" operator="between">
      <formula>35</formula>
      <formula>50</formula>
    </cfRule>
    <cfRule type="cellIs" dxfId="2883" priority="4041" operator="lessThan">
      <formula>35</formula>
    </cfRule>
  </conditionalFormatting>
  <conditionalFormatting sqref="B472">
    <cfRule type="cellIs" dxfId="2882" priority="4042" operator="greaterThan">
      <formula>350</formula>
    </cfRule>
    <cfRule type="cellIs" dxfId="2881" priority="4043" operator="between">
      <formula>250</formula>
      <formula>350</formula>
    </cfRule>
    <cfRule type="cellIs" dxfId="2880" priority="4044" operator="lessThan">
      <formula>250</formula>
    </cfRule>
  </conditionalFormatting>
  <conditionalFormatting sqref="B474">
    <cfRule type="cellIs" dxfId="2879" priority="2986" operator="lessThan">
      <formula>0.8</formula>
    </cfRule>
    <cfRule type="cellIs" dxfId="2878" priority="2987" operator="between">
      <formula>0.8</formula>
      <formula>0.99999</formula>
    </cfRule>
    <cfRule type="cellIs" dxfId="2877" priority="2988" operator="between">
      <formula>1</formula>
      <formula>1.3</formula>
    </cfRule>
    <cfRule type="cellIs" dxfId="2876" priority="2989" operator="between">
      <formula>1.3</formula>
      <formula>1.5</formula>
    </cfRule>
    <cfRule type="cellIs" dxfId="2875" priority="2990" operator="greaterThan">
      <formula>1.5</formula>
    </cfRule>
  </conditionalFormatting>
  <conditionalFormatting sqref="B477">
    <cfRule type="cellIs" dxfId="2874" priority="4045" operator="greaterThan">
      <formula>50</formula>
    </cfRule>
    <cfRule type="cellIs" dxfId="2873" priority="4046" operator="between">
      <formula>35</formula>
      <formula>50</formula>
    </cfRule>
    <cfRule type="cellIs" dxfId="2872" priority="4047" operator="lessThan">
      <formula>35</formula>
    </cfRule>
  </conditionalFormatting>
  <conditionalFormatting sqref="B479">
    <cfRule type="cellIs" dxfId="2871" priority="4048" operator="greaterThan">
      <formula>350</formula>
    </cfRule>
    <cfRule type="cellIs" dxfId="2870" priority="4049" operator="between">
      <formula>250</formula>
      <formula>350</formula>
    </cfRule>
    <cfRule type="cellIs" dxfId="2869" priority="4050" operator="lessThan">
      <formula>250</formula>
    </cfRule>
  </conditionalFormatting>
  <conditionalFormatting sqref="B481">
    <cfRule type="cellIs" dxfId="2868" priority="2981" operator="lessThan">
      <formula>0.8</formula>
    </cfRule>
    <cfRule type="cellIs" dxfId="2867" priority="2982" operator="between">
      <formula>0.8</formula>
      <formula>0.99999</formula>
    </cfRule>
    <cfRule type="cellIs" dxfId="2866" priority="2983" operator="between">
      <formula>1</formula>
      <formula>1.3</formula>
    </cfRule>
    <cfRule type="cellIs" dxfId="2865" priority="2984" operator="between">
      <formula>1.3</formula>
      <formula>1.5</formula>
    </cfRule>
    <cfRule type="cellIs" dxfId="2864" priority="2985" operator="greaterThan">
      <formula>1.5</formula>
    </cfRule>
  </conditionalFormatting>
  <conditionalFormatting sqref="B484">
    <cfRule type="cellIs" dxfId="2863" priority="4051" operator="greaterThan">
      <formula>50</formula>
    </cfRule>
    <cfRule type="cellIs" dxfId="2862" priority="4052" operator="between">
      <formula>35</formula>
      <formula>50</formula>
    </cfRule>
    <cfRule type="cellIs" dxfId="2861" priority="4053" operator="lessThan">
      <formula>35</formula>
    </cfRule>
  </conditionalFormatting>
  <conditionalFormatting sqref="B486">
    <cfRule type="cellIs" dxfId="2860" priority="4054" operator="greaterThan">
      <formula>350</formula>
    </cfRule>
    <cfRule type="cellIs" dxfId="2859" priority="4055" operator="between">
      <formula>250</formula>
      <formula>350</formula>
    </cfRule>
    <cfRule type="cellIs" dxfId="2858" priority="4056" operator="lessThan">
      <formula>250</formula>
    </cfRule>
  </conditionalFormatting>
  <conditionalFormatting sqref="B488">
    <cfRule type="cellIs" dxfId="2857" priority="2976" operator="lessThan">
      <formula>0.8</formula>
    </cfRule>
    <cfRule type="cellIs" dxfId="2856" priority="2977" operator="between">
      <formula>0.8</formula>
      <formula>0.99999</formula>
    </cfRule>
    <cfRule type="cellIs" dxfId="2855" priority="2978" operator="between">
      <formula>1</formula>
      <formula>1.3</formula>
    </cfRule>
    <cfRule type="cellIs" dxfId="2854" priority="2979" operator="between">
      <formula>1.3</formula>
      <formula>1.5</formula>
    </cfRule>
    <cfRule type="cellIs" dxfId="2853" priority="2980" operator="greaterThan">
      <formula>1.5</formula>
    </cfRule>
  </conditionalFormatting>
  <conditionalFormatting sqref="B491">
    <cfRule type="cellIs" dxfId="2852" priority="4057" operator="greaterThan">
      <formula>50</formula>
    </cfRule>
    <cfRule type="cellIs" dxfId="2851" priority="4058" operator="between">
      <formula>35</formula>
      <formula>50</formula>
    </cfRule>
    <cfRule type="cellIs" dxfId="2850" priority="4059" operator="lessThan">
      <formula>35</formula>
    </cfRule>
  </conditionalFormatting>
  <conditionalFormatting sqref="B493">
    <cfRule type="cellIs" dxfId="2849" priority="4060" operator="greaterThan">
      <formula>350</formula>
    </cfRule>
    <cfRule type="cellIs" dxfId="2848" priority="4061" operator="between">
      <formula>250</formula>
      <formula>350</formula>
    </cfRule>
    <cfRule type="cellIs" dxfId="2847" priority="4062" operator="lessThan">
      <formula>250</formula>
    </cfRule>
  </conditionalFormatting>
  <conditionalFormatting sqref="B495">
    <cfRule type="cellIs" dxfId="2846" priority="2971" operator="lessThan">
      <formula>0.8</formula>
    </cfRule>
    <cfRule type="cellIs" dxfId="2845" priority="2972" operator="between">
      <formula>0.8</formula>
      <formula>0.99999</formula>
    </cfRule>
    <cfRule type="cellIs" dxfId="2844" priority="2973" operator="between">
      <formula>1</formula>
      <formula>1.3</formula>
    </cfRule>
    <cfRule type="cellIs" dxfId="2843" priority="2974" operator="between">
      <formula>1.3</formula>
      <formula>1.5</formula>
    </cfRule>
    <cfRule type="cellIs" dxfId="2842" priority="2975" operator="greaterThan">
      <formula>1.5</formula>
    </cfRule>
  </conditionalFormatting>
  <conditionalFormatting sqref="B498">
    <cfRule type="cellIs" dxfId="2841" priority="4063" operator="greaterThan">
      <formula>50</formula>
    </cfRule>
    <cfRule type="cellIs" dxfId="2840" priority="4064" operator="between">
      <formula>35</formula>
      <formula>50</formula>
    </cfRule>
    <cfRule type="cellIs" dxfId="2839" priority="4065" operator="lessThan">
      <formula>35</formula>
    </cfRule>
  </conditionalFormatting>
  <conditionalFormatting sqref="B500">
    <cfRule type="cellIs" dxfId="2838" priority="4066" operator="greaterThan">
      <formula>350</formula>
    </cfRule>
    <cfRule type="cellIs" dxfId="2837" priority="4067" operator="between">
      <formula>250</formula>
      <formula>350</formula>
    </cfRule>
    <cfRule type="cellIs" dxfId="2836" priority="4068" operator="lessThan">
      <formula>250</formula>
    </cfRule>
  </conditionalFormatting>
  <conditionalFormatting sqref="B502">
    <cfRule type="cellIs" dxfId="2835" priority="2966" operator="lessThan">
      <formula>0.8</formula>
    </cfRule>
    <cfRule type="cellIs" dxfId="2834" priority="2967" operator="between">
      <formula>0.8</formula>
      <formula>0.99999</formula>
    </cfRule>
    <cfRule type="cellIs" dxfId="2833" priority="2968" operator="between">
      <formula>1</formula>
      <formula>1.3</formula>
    </cfRule>
    <cfRule type="cellIs" dxfId="2832" priority="2969" operator="between">
      <formula>1.3</formula>
      <formula>1.5</formula>
    </cfRule>
    <cfRule type="cellIs" dxfId="2831" priority="2970" operator="greaterThan">
      <formula>1.5</formula>
    </cfRule>
  </conditionalFormatting>
  <conditionalFormatting sqref="B505">
    <cfRule type="cellIs" dxfId="2830" priority="4069" operator="greaterThan">
      <formula>50</formula>
    </cfRule>
    <cfRule type="cellIs" dxfId="2829" priority="4070" operator="between">
      <formula>35</formula>
      <formula>50</formula>
    </cfRule>
    <cfRule type="cellIs" dxfId="2828" priority="4071" operator="lessThan">
      <formula>35</formula>
    </cfRule>
  </conditionalFormatting>
  <conditionalFormatting sqref="B507">
    <cfRule type="cellIs" dxfId="2827" priority="4072" operator="greaterThan">
      <formula>350</formula>
    </cfRule>
    <cfRule type="cellIs" dxfId="2826" priority="4073" operator="between">
      <formula>250</formula>
      <formula>350</formula>
    </cfRule>
    <cfRule type="cellIs" dxfId="2825" priority="4074" operator="lessThan">
      <formula>250</formula>
    </cfRule>
  </conditionalFormatting>
  <conditionalFormatting sqref="B509">
    <cfRule type="cellIs" dxfId="2824" priority="2961" operator="lessThan">
      <formula>0.8</formula>
    </cfRule>
    <cfRule type="cellIs" dxfId="2823" priority="2962" operator="between">
      <formula>0.8</formula>
      <formula>0.99999</formula>
    </cfRule>
    <cfRule type="cellIs" dxfId="2822" priority="2963" operator="between">
      <formula>1</formula>
      <formula>1.3</formula>
    </cfRule>
    <cfRule type="cellIs" dxfId="2821" priority="2964" operator="between">
      <formula>1.3</formula>
      <formula>1.5</formula>
    </cfRule>
    <cfRule type="cellIs" dxfId="2820" priority="2965" operator="greaterThan">
      <formula>1.5</formula>
    </cfRule>
  </conditionalFormatting>
  <conditionalFormatting sqref="B512">
    <cfRule type="cellIs" dxfId="2819" priority="4075" operator="greaterThan">
      <formula>50</formula>
    </cfRule>
    <cfRule type="cellIs" dxfId="2818" priority="4076" operator="between">
      <formula>35</formula>
      <formula>50</formula>
    </cfRule>
    <cfRule type="cellIs" dxfId="2817" priority="4077" operator="lessThan">
      <formula>35</formula>
    </cfRule>
  </conditionalFormatting>
  <conditionalFormatting sqref="B514">
    <cfRule type="cellIs" dxfId="2816" priority="4078" operator="greaterThan">
      <formula>350</formula>
    </cfRule>
    <cfRule type="cellIs" dxfId="2815" priority="4079" operator="between">
      <formula>250</formula>
      <formula>350</formula>
    </cfRule>
    <cfRule type="cellIs" dxfId="2814" priority="4080" operator="lessThan">
      <formula>250</formula>
    </cfRule>
  </conditionalFormatting>
  <conditionalFormatting sqref="B516">
    <cfRule type="cellIs" dxfId="2813" priority="2956" operator="lessThan">
      <formula>0.8</formula>
    </cfRule>
    <cfRule type="cellIs" dxfId="2812" priority="2957" operator="between">
      <formula>0.8</formula>
      <formula>0.99999</formula>
    </cfRule>
    <cfRule type="cellIs" dxfId="2811" priority="2958" operator="between">
      <formula>1</formula>
      <formula>1.3</formula>
    </cfRule>
    <cfRule type="cellIs" dxfId="2810" priority="2959" operator="between">
      <formula>1.3</formula>
      <formula>1.5</formula>
    </cfRule>
    <cfRule type="cellIs" dxfId="2809" priority="2960" operator="greaterThan">
      <formula>1.5</formula>
    </cfRule>
  </conditionalFormatting>
  <conditionalFormatting sqref="B519">
    <cfRule type="cellIs" dxfId="2808" priority="4081" operator="greaterThan">
      <formula>50</formula>
    </cfRule>
    <cfRule type="cellIs" dxfId="2807" priority="4082" operator="between">
      <formula>35</formula>
      <formula>50</formula>
    </cfRule>
    <cfRule type="cellIs" dxfId="2806" priority="4083" operator="lessThan">
      <formula>35</formula>
    </cfRule>
  </conditionalFormatting>
  <conditionalFormatting sqref="B521">
    <cfRule type="cellIs" dxfId="2805" priority="4084" operator="greaterThan">
      <formula>350</formula>
    </cfRule>
    <cfRule type="cellIs" dxfId="2804" priority="4085" operator="between">
      <formula>250</formula>
      <formula>350</formula>
    </cfRule>
    <cfRule type="cellIs" dxfId="2803" priority="4086" operator="lessThan">
      <formula>250</formula>
    </cfRule>
  </conditionalFormatting>
  <conditionalFormatting sqref="B523">
    <cfRule type="cellIs" dxfId="2802" priority="2951" operator="lessThan">
      <formula>0.8</formula>
    </cfRule>
    <cfRule type="cellIs" dxfId="2801" priority="2952" operator="between">
      <formula>0.8</formula>
      <formula>0.99999</formula>
    </cfRule>
    <cfRule type="cellIs" dxfId="2800" priority="2953" operator="between">
      <formula>1</formula>
      <formula>1.3</formula>
    </cfRule>
    <cfRule type="cellIs" dxfId="2799" priority="2954" operator="between">
      <formula>1.3</formula>
      <formula>1.5</formula>
    </cfRule>
    <cfRule type="cellIs" dxfId="2798" priority="2955" operator="greaterThan">
      <formula>1.5</formula>
    </cfRule>
  </conditionalFormatting>
  <conditionalFormatting sqref="B526">
    <cfRule type="cellIs" dxfId="2797" priority="4087" operator="greaterThan">
      <formula>50</formula>
    </cfRule>
    <cfRule type="cellIs" dxfId="2796" priority="4088" operator="between">
      <formula>35</formula>
      <formula>50</formula>
    </cfRule>
    <cfRule type="cellIs" dxfId="2795" priority="4089" operator="lessThan">
      <formula>35</formula>
    </cfRule>
  </conditionalFormatting>
  <conditionalFormatting sqref="B528">
    <cfRule type="cellIs" dxfId="2794" priority="4090" operator="greaterThan">
      <formula>350</formula>
    </cfRule>
    <cfRule type="cellIs" dxfId="2793" priority="4091" operator="between">
      <formula>250</formula>
      <formula>350</formula>
    </cfRule>
    <cfRule type="cellIs" dxfId="2792" priority="4092" operator="lessThan">
      <formula>250</formula>
    </cfRule>
  </conditionalFormatting>
  <conditionalFormatting sqref="B530">
    <cfRule type="cellIs" dxfId="2791" priority="2946" operator="lessThan">
      <formula>0.8</formula>
    </cfRule>
    <cfRule type="cellIs" dxfId="2790" priority="2947" operator="between">
      <formula>0.8</formula>
      <formula>0.99999</formula>
    </cfRule>
    <cfRule type="cellIs" dxfId="2789" priority="2948" operator="between">
      <formula>1</formula>
      <formula>1.3</formula>
    </cfRule>
    <cfRule type="cellIs" dxfId="2788" priority="2949" operator="between">
      <formula>1.3</formula>
      <formula>1.5</formula>
    </cfRule>
    <cfRule type="cellIs" dxfId="2787" priority="2950" operator="greaterThan">
      <formula>1.5</formula>
    </cfRule>
  </conditionalFormatting>
  <conditionalFormatting sqref="B533">
    <cfRule type="cellIs" dxfId="2786" priority="4093" operator="greaterThan">
      <formula>50</formula>
    </cfRule>
    <cfRule type="cellIs" dxfId="2785" priority="4094" operator="between">
      <formula>35</formula>
      <formula>50</formula>
    </cfRule>
    <cfRule type="cellIs" dxfId="2784" priority="4095" operator="lessThan">
      <formula>35</formula>
    </cfRule>
  </conditionalFormatting>
  <conditionalFormatting sqref="B535">
    <cfRule type="cellIs" dxfId="2783" priority="4096" operator="greaterThan">
      <formula>350</formula>
    </cfRule>
    <cfRule type="cellIs" dxfId="2782" priority="4097" operator="between">
      <formula>250</formula>
      <formula>350</formula>
    </cfRule>
    <cfRule type="cellIs" dxfId="2781" priority="4098" operator="lessThan">
      <formula>250</formula>
    </cfRule>
  </conditionalFormatting>
  <conditionalFormatting sqref="B537">
    <cfRule type="cellIs" dxfId="2780" priority="2941" operator="lessThan">
      <formula>0.8</formula>
    </cfRule>
    <cfRule type="cellIs" dxfId="2779" priority="2942" operator="between">
      <formula>0.8</formula>
      <formula>0.99999</formula>
    </cfRule>
    <cfRule type="cellIs" dxfId="2778" priority="2943" operator="between">
      <formula>1</formula>
      <formula>1.3</formula>
    </cfRule>
    <cfRule type="cellIs" dxfId="2777" priority="2944" operator="between">
      <formula>1.3</formula>
      <formula>1.5</formula>
    </cfRule>
    <cfRule type="cellIs" dxfId="2776" priority="2945" operator="greaterThan">
      <formula>1.5</formula>
    </cfRule>
  </conditionalFormatting>
  <conditionalFormatting sqref="B540">
    <cfRule type="cellIs" dxfId="2775" priority="4099" operator="greaterThan">
      <formula>50</formula>
    </cfRule>
    <cfRule type="cellIs" dxfId="2774" priority="4100" operator="between">
      <formula>35</formula>
      <formula>50</formula>
    </cfRule>
    <cfRule type="cellIs" dxfId="2773" priority="4101" operator="lessThan">
      <formula>35</formula>
    </cfRule>
  </conditionalFormatting>
  <conditionalFormatting sqref="B542">
    <cfRule type="cellIs" dxfId="2772" priority="4102" operator="greaterThan">
      <formula>350</formula>
    </cfRule>
    <cfRule type="cellIs" dxfId="2771" priority="4103" operator="between">
      <formula>250</formula>
      <formula>350</formula>
    </cfRule>
    <cfRule type="cellIs" dxfId="2770" priority="4104" operator="lessThan">
      <formula>250</formula>
    </cfRule>
  </conditionalFormatting>
  <conditionalFormatting sqref="B544">
    <cfRule type="cellIs" dxfId="2769" priority="2936" operator="lessThan">
      <formula>0.8</formula>
    </cfRule>
    <cfRule type="cellIs" dxfId="2768" priority="2937" operator="between">
      <formula>0.8</formula>
      <formula>0.99999</formula>
    </cfRule>
    <cfRule type="cellIs" dxfId="2767" priority="2938" operator="between">
      <formula>1</formula>
      <formula>1.3</formula>
    </cfRule>
    <cfRule type="cellIs" dxfId="2766" priority="2939" operator="between">
      <formula>1.3</formula>
      <formula>1.5</formula>
    </cfRule>
    <cfRule type="cellIs" dxfId="2765" priority="2940" operator="greaterThan">
      <formula>1.5</formula>
    </cfRule>
  </conditionalFormatting>
  <conditionalFormatting sqref="B547">
    <cfRule type="cellIs" dxfId="2764" priority="4105" operator="greaterThan">
      <formula>50</formula>
    </cfRule>
    <cfRule type="cellIs" dxfId="2763" priority="4106" operator="between">
      <formula>35</formula>
      <formula>50</formula>
    </cfRule>
    <cfRule type="cellIs" dxfId="2762" priority="4107" operator="lessThan">
      <formula>35</formula>
    </cfRule>
  </conditionalFormatting>
  <conditionalFormatting sqref="B549">
    <cfRule type="cellIs" dxfId="2761" priority="4108" operator="greaterThan">
      <formula>350</formula>
    </cfRule>
    <cfRule type="cellIs" dxfId="2760" priority="4109" operator="between">
      <formula>250</formula>
      <formula>350</formula>
    </cfRule>
    <cfRule type="cellIs" dxfId="2759" priority="4110" operator="lessThan">
      <formula>250</formula>
    </cfRule>
  </conditionalFormatting>
  <conditionalFormatting sqref="B551">
    <cfRule type="cellIs" dxfId="2758" priority="2931" operator="lessThan">
      <formula>0.8</formula>
    </cfRule>
    <cfRule type="cellIs" dxfId="2757" priority="2932" operator="between">
      <formula>0.8</formula>
      <formula>0.99999</formula>
    </cfRule>
    <cfRule type="cellIs" dxfId="2756" priority="2933" operator="between">
      <formula>1</formula>
      <formula>1.3</formula>
    </cfRule>
    <cfRule type="cellIs" dxfId="2755" priority="2934" operator="between">
      <formula>1.3</formula>
      <formula>1.5</formula>
    </cfRule>
    <cfRule type="cellIs" dxfId="2754" priority="2935" operator="greaterThan">
      <formula>1.5</formula>
    </cfRule>
  </conditionalFormatting>
  <conditionalFormatting sqref="B554">
    <cfRule type="cellIs" dxfId="2753" priority="4111" operator="greaterThan">
      <formula>50</formula>
    </cfRule>
    <cfRule type="cellIs" dxfId="2752" priority="4112" operator="between">
      <formula>35</formula>
      <formula>50</formula>
    </cfRule>
    <cfRule type="cellIs" dxfId="2751" priority="4113" operator="lessThan">
      <formula>35</formula>
    </cfRule>
  </conditionalFormatting>
  <conditionalFormatting sqref="B556">
    <cfRule type="cellIs" dxfId="2750" priority="4114" operator="greaterThan">
      <formula>350</formula>
    </cfRule>
    <cfRule type="cellIs" dxfId="2749" priority="4115" operator="between">
      <formula>250</formula>
      <formula>350</formula>
    </cfRule>
    <cfRule type="cellIs" dxfId="2748" priority="4116" operator="lessThan">
      <formula>250</formula>
    </cfRule>
  </conditionalFormatting>
  <conditionalFormatting sqref="B558">
    <cfRule type="cellIs" dxfId="2747" priority="2926" operator="lessThan">
      <formula>0.8</formula>
    </cfRule>
    <cfRule type="cellIs" dxfId="2746" priority="2927" operator="between">
      <formula>0.8</formula>
      <formula>0.99999</formula>
    </cfRule>
    <cfRule type="cellIs" dxfId="2745" priority="2928" operator="between">
      <formula>1</formula>
      <formula>1.3</formula>
    </cfRule>
    <cfRule type="cellIs" dxfId="2744" priority="2929" operator="between">
      <formula>1.3</formula>
      <formula>1.5</formula>
    </cfRule>
    <cfRule type="cellIs" dxfId="2743" priority="2930" operator="greaterThan">
      <formula>1.5</formula>
    </cfRule>
  </conditionalFormatting>
  <conditionalFormatting sqref="B561">
    <cfRule type="cellIs" dxfId="2742" priority="4117" operator="greaterThan">
      <formula>50</formula>
    </cfRule>
    <cfRule type="cellIs" dxfId="2741" priority="4118" operator="between">
      <formula>35</formula>
      <formula>50</formula>
    </cfRule>
    <cfRule type="cellIs" dxfId="2740" priority="4119" operator="lessThan">
      <formula>35</formula>
    </cfRule>
  </conditionalFormatting>
  <conditionalFormatting sqref="B563">
    <cfRule type="cellIs" dxfId="2739" priority="4120" operator="greaterThan">
      <formula>350</formula>
    </cfRule>
    <cfRule type="cellIs" dxfId="2738" priority="4121" operator="between">
      <formula>250</formula>
      <formula>350</formula>
    </cfRule>
    <cfRule type="cellIs" dxfId="2737" priority="4122" operator="lessThan">
      <formula>250</formula>
    </cfRule>
  </conditionalFormatting>
  <conditionalFormatting sqref="B565">
    <cfRule type="cellIs" dxfId="2736" priority="2921" operator="lessThan">
      <formula>0.8</formula>
    </cfRule>
    <cfRule type="cellIs" dxfId="2735" priority="2922" operator="between">
      <formula>0.8</formula>
      <formula>0.99999</formula>
    </cfRule>
    <cfRule type="cellIs" dxfId="2734" priority="2923" operator="between">
      <formula>1</formula>
      <formula>1.3</formula>
    </cfRule>
    <cfRule type="cellIs" dxfId="2733" priority="2924" operator="between">
      <formula>1.3</formula>
      <formula>1.5</formula>
    </cfRule>
    <cfRule type="cellIs" dxfId="2732" priority="2925" operator="greaterThan">
      <formula>1.5</formula>
    </cfRule>
  </conditionalFormatting>
  <conditionalFormatting sqref="B568">
    <cfRule type="cellIs" dxfId="2731" priority="4123" operator="greaterThan">
      <formula>50</formula>
    </cfRule>
    <cfRule type="cellIs" dxfId="2730" priority="4124" operator="between">
      <formula>35</formula>
      <formula>50</formula>
    </cfRule>
    <cfRule type="cellIs" dxfId="2729" priority="4125" operator="lessThan">
      <formula>35</formula>
    </cfRule>
  </conditionalFormatting>
  <conditionalFormatting sqref="B570">
    <cfRule type="cellIs" dxfId="2728" priority="4126" operator="greaterThan">
      <formula>350</formula>
    </cfRule>
    <cfRule type="cellIs" dxfId="2727" priority="4127" operator="between">
      <formula>250</formula>
      <formula>350</formula>
    </cfRule>
    <cfRule type="cellIs" dxfId="2726" priority="4128" operator="lessThan">
      <formula>250</formula>
    </cfRule>
  </conditionalFormatting>
  <conditionalFormatting sqref="B572">
    <cfRule type="cellIs" dxfId="2725" priority="2916" operator="lessThan">
      <formula>0.8</formula>
    </cfRule>
    <cfRule type="cellIs" dxfId="2724" priority="2917" operator="between">
      <formula>0.8</formula>
      <formula>0.99999</formula>
    </cfRule>
    <cfRule type="cellIs" dxfId="2723" priority="2918" operator="between">
      <formula>1</formula>
      <formula>1.3</formula>
    </cfRule>
    <cfRule type="cellIs" dxfId="2722" priority="2919" operator="between">
      <formula>1.3</formula>
      <formula>1.5</formula>
    </cfRule>
    <cfRule type="cellIs" dxfId="2721" priority="2920" operator="greaterThan">
      <formula>1.5</formula>
    </cfRule>
  </conditionalFormatting>
  <conditionalFormatting sqref="B575">
    <cfRule type="cellIs" dxfId="2720" priority="4129" operator="greaterThan">
      <formula>50</formula>
    </cfRule>
    <cfRule type="cellIs" dxfId="2719" priority="4130" operator="between">
      <formula>35</formula>
      <formula>50</formula>
    </cfRule>
    <cfRule type="cellIs" dxfId="2718" priority="4131" operator="lessThan">
      <formula>35</formula>
    </cfRule>
  </conditionalFormatting>
  <conditionalFormatting sqref="B577">
    <cfRule type="cellIs" dxfId="2717" priority="4132" operator="greaterThan">
      <formula>350</formula>
    </cfRule>
    <cfRule type="cellIs" dxfId="2716" priority="4133" operator="between">
      <formula>250</formula>
      <formula>350</formula>
    </cfRule>
    <cfRule type="cellIs" dxfId="2715" priority="4134" operator="lessThan">
      <formula>250</formula>
    </cfRule>
  </conditionalFormatting>
  <conditionalFormatting sqref="B579">
    <cfRule type="cellIs" dxfId="2714" priority="2911" operator="lessThan">
      <formula>0.8</formula>
    </cfRule>
    <cfRule type="cellIs" dxfId="2713" priority="2912" operator="between">
      <formula>0.8</formula>
      <formula>0.99999</formula>
    </cfRule>
    <cfRule type="cellIs" dxfId="2712" priority="2913" operator="between">
      <formula>1</formula>
      <formula>1.3</formula>
    </cfRule>
    <cfRule type="cellIs" dxfId="2711" priority="2914" operator="between">
      <formula>1.3</formula>
      <formula>1.5</formula>
    </cfRule>
    <cfRule type="cellIs" dxfId="2710" priority="2915" operator="greaterThan">
      <formula>1.5</formula>
    </cfRule>
  </conditionalFormatting>
  <conditionalFormatting sqref="B582">
    <cfRule type="cellIs" dxfId="2709" priority="4135" operator="greaterThan">
      <formula>50</formula>
    </cfRule>
    <cfRule type="cellIs" dxfId="2708" priority="4136" operator="between">
      <formula>35</formula>
      <formula>50</formula>
    </cfRule>
    <cfRule type="cellIs" dxfId="2707" priority="4137" operator="lessThan">
      <formula>35</formula>
    </cfRule>
  </conditionalFormatting>
  <conditionalFormatting sqref="B584">
    <cfRule type="cellIs" dxfId="2706" priority="4138" operator="greaterThan">
      <formula>350</formula>
    </cfRule>
    <cfRule type="cellIs" dxfId="2705" priority="4139" operator="between">
      <formula>250</formula>
      <formula>350</formula>
    </cfRule>
    <cfRule type="cellIs" dxfId="2704" priority="4140" operator="lessThan">
      <formula>250</formula>
    </cfRule>
  </conditionalFormatting>
  <conditionalFormatting sqref="B586">
    <cfRule type="cellIs" dxfId="2703" priority="2906" operator="lessThan">
      <formula>0.8</formula>
    </cfRule>
    <cfRule type="cellIs" dxfId="2702" priority="2907" operator="between">
      <formula>0.8</formula>
      <formula>0.99999</formula>
    </cfRule>
    <cfRule type="cellIs" dxfId="2701" priority="2908" operator="between">
      <formula>1</formula>
      <formula>1.3</formula>
    </cfRule>
    <cfRule type="cellIs" dxfId="2700" priority="2909" operator="between">
      <formula>1.3</formula>
      <formula>1.5</formula>
    </cfRule>
    <cfRule type="cellIs" dxfId="2699" priority="2910" operator="greaterThan">
      <formula>1.5</formula>
    </cfRule>
  </conditionalFormatting>
  <conditionalFormatting sqref="B589">
    <cfRule type="cellIs" dxfId="2698" priority="4141" operator="greaterThan">
      <formula>50</formula>
    </cfRule>
    <cfRule type="cellIs" dxfId="2697" priority="4142" operator="between">
      <formula>35</formula>
      <formula>50</formula>
    </cfRule>
    <cfRule type="cellIs" dxfId="2696" priority="4143" operator="lessThan">
      <formula>35</formula>
    </cfRule>
  </conditionalFormatting>
  <conditionalFormatting sqref="B591">
    <cfRule type="cellIs" dxfId="2695" priority="4144" operator="greaterThan">
      <formula>350</formula>
    </cfRule>
    <cfRule type="cellIs" dxfId="2694" priority="4145" operator="between">
      <formula>250</formula>
      <formula>350</formula>
    </cfRule>
    <cfRule type="cellIs" dxfId="2693" priority="4146" operator="lessThan">
      <formula>250</formula>
    </cfRule>
  </conditionalFormatting>
  <conditionalFormatting sqref="B593">
    <cfRule type="cellIs" dxfId="2692" priority="2901" operator="lessThan">
      <formula>0.8</formula>
    </cfRule>
    <cfRule type="cellIs" dxfId="2691" priority="2902" operator="between">
      <formula>0.8</formula>
      <formula>0.99999</formula>
    </cfRule>
    <cfRule type="cellIs" dxfId="2690" priority="2903" operator="between">
      <formula>1</formula>
      <formula>1.3</formula>
    </cfRule>
    <cfRule type="cellIs" dxfId="2689" priority="2904" operator="between">
      <formula>1.3</formula>
      <formula>1.5</formula>
    </cfRule>
    <cfRule type="cellIs" dxfId="2688" priority="2905" operator="greaterThan">
      <formula>1.5</formula>
    </cfRule>
  </conditionalFormatting>
  <conditionalFormatting sqref="B596">
    <cfRule type="cellIs" dxfId="2687" priority="4147" operator="greaterThan">
      <formula>50</formula>
    </cfRule>
    <cfRule type="cellIs" dxfId="2686" priority="4148" operator="between">
      <formula>35</formula>
      <formula>50</formula>
    </cfRule>
    <cfRule type="cellIs" dxfId="2685" priority="4149" operator="lessThan">
      <formula>35</formula>
    </cfRule>
  </conditionalFormatting>
  <conditionalFormatting sqref="B598">
    <cfRule type="cellIs" dxfId="2684" priority="4150" operator="greaterThan">
      <formula>350</formula>
    </cfRule>
    <cfRule type="cellIs" dxfId="2683" priority="4151" operator="between">
      <formula>250</formula>
      <formula>350</formula>
    </cfRule>
    <cfRule type="cellIs" dxfId="2682" priority="4152" operator="lessThan">
      <formula>250</formula>
    </cfRule>
  </conditionalFormatting>
  <conditionalFormatting sqref="B600">
    <cfRule type="cellIs" dxfId="2681" priority="2896" operator="lessThan">
      <formula>0.8</formula>
    </cfRule>
    <cfRule type="cellIs" dxfId="2680" priority="2897" operator="between">
      <formula>0.8</formula>
      <formula>0.99999</formula>
    </cfRule>
    <cfRule type="cellIs" dxfId="2679" priority="2898" operator="between">
      <formula>1</formula>
      <formula>1.3</formula>
    </cfRule>
    <cfRule type="cellIs" dxfId="2678" priority="2899" operator="between">
      <formula>1.3</formula>
      <formula>1.5</formula>
    </cfRule>
    <cfRule type="cellIs" dxfId="2677" priority="2900" operator="greaterThan">
      <formula>1.5</formula>
    </cfRule>
  </conditionalFormatting>
  <conditionalFormatting sqref="B603">
    <cfRule type="cellIs" dxfId="2676" priority="4153" operator="greaterThan">
      <formula>50</formula>
    </cfRule>
    <cfRule type="cellIs" dxfId="2675" priority="4154" operator="between">
      <formula>35</formula>
      <formula>50</formula>
    </cfRule>
    <cfRule type="cellIs" dxfId="2674" priority="4155" operator="lessThan">
      <formula>35</formula>
    </cfRule>
  </conditionalFormatting>
  <conditionalFormatting sqref="B605">
    <cfRule type="cellIs" dxfId="2673" priority="4156" operator="greaterThan">
      <formula>350</formula>
    </cfRule>
    <cfRule type="cellIs" dxfId="2672" priority="4157" operator="between">
      <formula>250</formula>
      <formula>350</formula>
    </cfRule>
    <cfRule type="cellIs" dxfId="2671" priority="4158" operator="lessThan">
      <formula>250</formula>
    </cfRule>
  </conditionalFormatting>
  <conditionalFormatting sqref="B607">
    <cfRule type="cellIs" dxfId="2670" priority="2891" operator="lessThan">
      <formula>0.8</formula>
    </cfRule>
    <cfRule type="cellIs" dxfId="2669" priority="2892" operator="between">
      <formula>0.8</formula>
      <formula>0.99999</formula>
    </cfRule>
    <cfRule type="cellIs" dxfId="2668" priority="2893" operator="between">
      <formula>1</formula>
      <formula>1.3</formula>
    </cfRule>
    <cfRule type="cellIs" dxfId="2667" priority="2894" operator="between">
      <formula>1.3</formula>
      <formula>1.5</formula>
    </cfRule>
    <cfRule type="cellIs" dxfId="2666" priority="2895" operator="greaterThan">
      <formula>1.5</formula>
    </cfRule>
  </conditionalFormatting>
  <conditionalFormatting sqref="B610">
    <cfRule type="cellIs" dxfId="2665" priority="4159" operator="greaterThan">
      <formula>50</formula>
    </cfRule>
    <cfRule type="cellIs" dxfId="2664" priority="4160" operator="between">
      <formula>35</formula>
      <formula>50</formula>
    </cfRule>
    <cfRule type="cellIs" dxfId="2663" priority="4161" operator="lessThan">
      <formula>35</formula>
    </cfRule>
  </conditionalFormatting>
  <conditionalFormatting sqref="B612">
    <cfRule type="cellIs" dxfId="2662" priority="4162" operator="greaterThan">
      <formula>350</formula>
    </cfRule>
    <cfRule type="cellIs" dxfId="2661" priority="4163" operator="between">
      <formula>250</formula>
      <formula>350</formula>
    </cfRule>
    <cfRule type="cellIs" dxfId="2660" priority="4164" operator="lessThan">
      <formula>250</formula>
    </cfRule>
  </conditionalFormatting>
  <conditionalFormatting sqref="B614">
    <cfRule type="cellIs" dxfId="2659" priority="2655" operator="lessThan">
      <formula>0.8</formula>
    </cfRule>
    <cfRule type="cellIs" dxfId="2658" priority="2656" operator="between">
      <formula>0.8</formula>
      <formula>0.99999</formula>
    </cfRule>
    <cfRule type="cellIs" dxfId="2657" priority="2657" operator="between">
      <formula>1</formula>
      <formula>1.3</formula>
    </cfRule>
    <cfRule type="cellIs" dxfId="2656" priority="2658" operator="between">
      <formula>1.3</formula>
      <formula>1.5</formula>
    </cfRule>
    <cfRule type="cellIs" dxfId="2655" priority="2659" operator="greaterThan">
      <formula>1.5</formula>
    </cfRule>
  </conditionalFormatting>
  <conditionalFormatting sqref="B617">
    <cfRule type="cellIs" dxfId="2654" priority="4165" operator="greaterThan">
      <formula>50</formula>
    </cfRule>
    <cfRule type="cellIs" dxfId="2653" priority="4166" operator="between">
      <formula>35</formula>
      <formula>50</formula>
    </cfRule>
    <cfRule type="cellIs" dxfId="2652" priority="4167" operator="lessThan">
      <formula>35</formula>
    </cfRule>
  </conditionalFormatting>
  <conditionalFormatting sqref="B619">
    <cfRule type="cellIs" dxfId="2651" priority="4168" operator="greaterThan">
      <formula>350</formula>
    </cfRule>
    <cfRule type="cellIs" dxfId="2650" priority="4169" operator="between">
      <formula>250</formula>
      <formula>350</formula>
    </cfRule>
    <cfRule type="cellIs" dxfId="2649" priority="4170" operator="lessThan">
      <formula>250</formula>
    </cfRule>
  </conditionalFormatting>
  <conditionalFormatting sqref="B621">
    <cfRule type="cellIs" dxfId="2648" priority="2660" operator="lessThan">
      <formula>0.8</formula>
    </cfRule>
    <cfRule type="cellIs" dxfId="2647" priority="2661" operator="between">
      <formula>0.8</formula>
      <formula>0.99999</formula>
    </cfRule>
    <cfRule type="cellIs" dxfId="2646" priority="2662" operator="between">
      <formula>1</formula>
      <formula>1.3</formula>
    </cfRule>
    <cfRule type="cellIs" dxfId="2645" priority="2663" operator="between">
      <formula>1.3</formula>
      <formula>1.5</formula>
    </cfRule>
    <cfRule type="cellIs" dxfId="2644" priority="2664" operator="greaterThan">
      <formula>1.5</formula>
    </cfRule>
  </conditionalFormatting>
  <conditionalFormatting sqref="B624">
    <cfRule type="cellIs" dxfId="2643" priority="4171" operator="greaterThan">
      <formula>50</formula>
    </cfRule>
    <cfRule type="cellIs" dxfId="2642" priority="4172" operator="between">
      <formula>35</formula>
      <formula>50</formula>
    </cfRule>
    <cfRule type="cellIs" dxfId="2641" priority="4173" operator="lessThan">
      <formula>35</formula>
    </cfRule>
  </conditionalFormatting>
  <conditionalFormatting sqref="B626">
    <cfRule type="cellIs" dxfId="2640" priority="4174" operator="greaterThan">
      <formula>350</formula>
    </cfRule>
    <cfRule type="cellIs" dxfId="2639" priority="4175" operator="between">
      <formula>250</formula>
      <formula>350</formula>
    </cfRule>
    <cfRule type="cellIs" dxfId="2638" priority="4176" operator="lessThan">
      <formula>250</formula>
    </cfRule>
  </conditionalFormatting>
  <conditionalFormatting sqref="B628">
    <cfRule type="cellIs" dxfId="2637" priority="2886" operator="lessThan">
      <formula>0.8</formula>
    </cfRule>
    <cfRule type="cellIs" dxfId="2636" priority="2887" operator="between">
      <formula>0.8</formula>
      <formula>0.99999</formula>
    </cfRule>
    <cfRule type="cellIs" dxfId="2635" priority="2888" operator="between">
      <formula>1</formula>
      <formula>1.3</formula>
    </cfRule>
    <cfRule type="cellIs" dxfId="2634" priority="2889" operator="between">
      <formula>1.3</formula>
      <formula>1.5</formula>
    </cfRule>
    <cfRule type="cellIs" dxfId="2633" priority="2890" operator="greaterThan">
      <formula>1.5</formula>
    </cfRule>
  </conditionalFormatting>
  <conditionalFormatting sqref="B631">
    <cfRule type="cellIs" dxfId="2632" priority="4177" operator="greaterThan">
      <formula>50</formula>
    </cfRule>
    <cfRule type="cellIs" dxfId="2631" priority="4178" operator="between">
      <formula>35</formula>
      <formula>50</formula>
    </cfRule>
    <cfRule type="cellIs" dxfId="2630" priority="4179" operator="lessThan">
      <formula>35</formula>
    </cfRule>
  </conditionalFormatting>
  <conditionalFormatting sqref="B633">
    <cfRule type="cellIs" dxfId="2629" priority="4180" operator="greaterThan">
      <formula>350</formula>
    </cfRule>
    <cfRule type="cellIs" dxfId="2628" priority="4181" operator="between">
      <formula>250</formula>
      <formula>350</formula>
    </cfRule>
    <cfRule type="cellIs" dxfId="2627" priority="4182" operator="lessThan">
      <formula>250</formula>
    </cfRule>
  </conditionalFormatting>
  <conditionalFormatting sqref="B635">
    <cfRule type="cellIs" dxfId="2626" priority="2881" operator="lessThan">
      <formula>0.8</formula>
    </cfRule>
    <cfRule type="cellIs" dxfId="2625" priority="2882" operator="between">
      <formula>0.8</formula>
      <formula>0.99999</formula>
    </cfRule>
    <cfRule type="cellIs" dxfId="2624" priority="2883" operator="between">
      <formula>1</formula>
      <formula>1.3</formula>
    </cfRule>
    <cfRule type="cellIs" dxfId="2623" priority="2884" operator="between">
      <formula>1.3</formula>
      <formula>1.5</formula>
    </cfRule>
    <cfRule type="cellIs" dxfId="2622" priority="2885" operator="greaterThan">
      <formula>1.5</formula>
    </cfRule>
  </conditionalFormatting>
  <conditionalFormatting sqref="B638">
    <cfRule type="cellIs" dxfId="2621" priority="4183" operator="greaterThan">
      <formula>50</formula>
    </cfRule>
    <cfRule type="cellIs" dxfId="2620" priority="4184" operator="between">
      <formula>35</formula>
      <formula>50</formula>
    </cfRule>
    <cfRule type="cellIs" dxfId="2619" priority="4185" operator="lessThan">
      <formula>35</formula>
    </cfRule>
  </conditionalFormatting>
  <conditionalFormatting sqref="B640">
    <cfRule type="cellIs" dxfId="2618" priority="4186" operator="greaterThan">
      <formula>350</formula>
    </cfRule>
    <cfRule type="cellIs" dxfId="2617" priority="4187" operator="between">
      <formula>250</formula>
      <formula>350</formula>
    </cfRule>
    <cfRule type="cellIs" dxfId="2616" priority="4188" operator="lessThan">
      <formula>250</formula>
    </cfRule>
  </conditionalFormatting>
  <conditionalFormatting sqref="B642">
    <cfRule type="cellIs" dxfId="2615" priority="2876" operator="lessThan">
      <formula>0.8</formula>
    </cfRule>
    <cfRule type="cellIs" dxfId="2614" priority="2877" operator="between">
      <formula>0.8</formula>
      <formula>0.99999</formula>
    </cfRule>
    <cfRule type="cellIs" dxfId="2613" priority="2878" operator="between">
      <formula>1</formula>
      <formula>1.3</formula>
    </cfRule>
    <cfRule type="cellIs" dxfId="2612" priority="2879" operator="between">
      <formula>1.3</formula>
      <formula>1.5</formula>
    </cfRule>
    <cfRule type="cellIs" dxfId="2611" priority="2880" operator="greaterThan">
      <formula>1.5</formula>
    </cfRule>
  </conditionalFormatting>
  <conditionalFormatting sqref="B645">
    <cfRule type="cellIs" dxfId="2610" priority="4189" operator="greaterThan">
      <formula>50</formula>
    </cfRule>
    <cfRule type="cellIs" dxfId="2609" priority="4190" operator="between">
      <formula>35</formula>
      <formula>50</formula>
    </cfRule>
    <cfRule type="cellIs" dxfId="2608" priority="4191" operator="lessThan">
      <formula>35</formula>
    </cfRule>
  </conditionalFormatting>
  <conditionalFormatting sqref="B647">
    <cfRule type="cellIs" dxfId="2607" priority="4192" operator="greaterThan">
      <formula>350</formula>
    </cfRule>
    <cfRule type="cellIs" dxfId="2606" priority="4193" operator="between">
      <formula>250</formula>
      <formula>350</formula>
    </cfRule>
    <cfRule type="cellIs" dxfId="2605" priority="4194" operator="lessThan">
      <formula>250</formula>
    </cfRule>
  </conditionalFormatting>
  <conditionalFormatting sqref="B649">
    <cfRule type="cellIs" dxfId="2604" priority="2871" operator="lessThan">
      <formula>0.8</formula>
    </cfRule>
    <cfRule type="cellIs" dxfId="2603" priority="2872" operator="between">
      <formula>0.8</formula>
      <formula>0.99999</formula>
    </cfRule>
    <cfRule type="cellIs" dxfId="2602" priority="2873" operator="between">
      <formula>1</formula>
      <formula>1.3</formula>
    </cfRule>
    <cfRule type="cellIs" dxfId="2601" priority="2874" operator="between">
      <formula>1.3</formula>
      <formula>1.5</formula>
    </cfRule>
    <cfRule type="cellIs" dxfId="2600" priority="2875" operator="greaterThan">
      <formula>1.5</formula>
    </cfRule>
  </conditionalFormatting>
  <conditionalFormatting sqref="B652">
    <cfRule type="cellIs" dxfId="2599" priority="4195" operator="greaterThan">
      <formula>50</formula>
    </cfRule>
    <cfRule type="cellIs" dxfId="2598" priority="4196" operator="between">
      <formula>35</formula>
      <formula>50</formula>
    </cfRule>
    <cfRule type="cellIs" dxfId="2597" priority="4197" operator="lessThan">
      <formula>35</formula>
    </cfRule>
  </conditionalFormatting>
  <conditionalFormatting sqref="B654">
    <cfRule type="cellIs" dxfId="2596" priority="4198" operator="greaterThan">
      <formula>350</formula>
    </cfRule>
    <cfRule type="cellIs" dxfId="2595" priority="4199" operator="between">
      <formula>250</formula>
      <formula>350</formula>
    </cfRule>
    <cfRule type="cellIs" dxfId="2594" priority="4200" operator="lessThan">
      <formula>250</formula>
    </cfRule>
  </conditionalFormatting>
  <conditionalFormatting sqref="B656">
    <cfRule type="cellIs" dxfId="2593" priority="2866" operator="lessThan">
      <formula>0.8</formula>
    </cfRule>
    <cfRule type="cellIs" dxfId="2592" priority="2867" operator="between">
      <formula>0.8</formula>
      <formula>0.99999</formula>
    </cfRule>
    <cfRule type="cellIs" dxfId="2591" priority="2868" operator="between">
      <formula>1</formula>
      <formula>1.3</formula>
    </cfRule>
    <cfRule type="cellIs" dxfId="2590" priority="2869" operator="between">
      <formula>1.3</formula>
      <formula>1.5</formula>
    </cfRule>
    <cfRule type="cellIs" dxfId="2589" priority="2870" operator="greaterThan">
      <formula>1.5</formula>
    </cfRule>
  </conditionalFormatting>
  <conditionalFormatting sqref="B659">
    <cfRule type="cellIs" dxfId="2588" priority="4207" operator="greaterThan">
      <formula>50</formula>
    </cfRule>
    <cfRule type="cellIs" dxfId="2587" priority="4208" operator="between">
      <formula>35</formula>
      <formula>50</formula>
    </cfRule>
    <cfRule type="cellIs" dxfId="2586" priority="4209" operator="lessThan">
      <formula>35</formula>
    </cfRule>
  </conditionalFormatting>
  <conditionalFormatting sqref="B661">
    <cfRule type="cellIs" dxfId="2585" priority="4210" operator="greaterThan">
      <formula>350</formula>
    </cfRule>
    <cfRule type="cellIs" dxfId="2584" priority="4211" operator="between">
      <formula>250</formula>
      <formula>350</formula>
    </cfRule>
    <cfRule type="cellIs" dxfId="2583" priority="4212" operator="lessThan">
      <formula>250</formula>
    </cfRule>
  </conditionalFormatting>
  <conditionalFormatting sqref="B663">
    <cfRule type="cellIs" dxfId="2582" priority="2861" operator="lessThan">
      <formula>0.8</formula>
    </cfRule>
    <cfRule type="cellIs" dxfId="2581" priority="2862" operator="between">
      <formula>0.8</formula>
      <formula>0.99999</formula>
    </cfRule>
    <cfRule type="cellIs" dxfId="2580" priority="2863" operator="between">
      <formula>1</formula>
      <formula>1.3</formula>
    </cfRule>
    <cfRule type="cellIs" dxfId="2579" priority="2864" operator="between">
      <formula>1.3</formula>
      <formula>1.5</formula>
    </cfRule>
    <cfRule type="cellIs" dxfId="2578" priority="2865" operator="greaterThan">
      <formula>1.5</formula>
    </cfRule>
  </conditionalFormatting>
  <conditionalFormatting sqref="B666">
    <cfRule type="cellIs" dxfId="2577" priority="4273" operator="greaterThan">
      <formula>50</formula>
    </cfRule>
    <cfRule type="cellIs" dxfId="2576" priority="4274" operator="between">
      <formula>35</formula>
      <formula>50</formula>
    </cfRule>
    <cfRule type="cellIs" dxfId="2575" priority="4275" operator="lessThan">
      <formula>35</formula>
    </cfRule>
  </conditionalFormatting>
  <conditionalFormatting sqref="B668">
    <cfRule type="cellIs" dxfId="2574" priority="4276" operator="greaterThan">
      <formula>350</formula>
    </cfRule>
    <cfRule type="cellIs" dxfId="2573" priority="4277" operator="between">
      <formula>250</formula>
      <formula>350</formula>
    </cfRule>
    <cfRule type="cellIs" dxfId="2572" priority="4278" operator="lessThan">
      <formula>250</formula>
    </cfRule>
  </conditionalFormatting>
  <conditionalFormatting sqref="B670">
    <cfRule type="cellIs" dxfId="2571" priority="2856" operator="lessThan">
      <formula>0.8</formula>
    </cfRule>
    <cfRule type="cellIs" dxfId="2570" priority="2857" operator="between">
      <formula>0.8</formula>
      <formula>0.99999</formula>
    </cfRule>
    <cfRule type="cellIs" dxfId="2569" priority="2858" operator="between">
      <formula>1</formula>
      <formula>1.3</formula>
    </cfRule>
    <cfRule type="cellIs" dxfId="2568" priority="2859" operator="between">
      <formula>1.3</formula>
      <formula>1.5</formula>
    </cfRule>
    <cfRule type="cellIs" dxfId="2567" priority="2860" operator="greaterThan">
      <formula>1.5</formula>
    </cfRule>
  </conditionalFormatting>
  <conditionalFormatting sqref="B673">
    <cfRule type="cellIs" dxfId="2566" priority="4267" operator="greaterThan">
      <formula>50</formula>
    </cfRule>
    <cfRule type="cellIs" dxfId="2565" priority="4268" operator="between">
      <formula>35</formula>
      <formula>50</formula>
    </cfRule>
    <cfRule type="cellIs" dxfId="2564" priority="4269" operator="lessThan">
      <formula>35</formula>
    </cfRule>
  </conditionalFormatting>
  <conditionalFormatting sqref="B675">
    <cfRule type="cellIs" dxfId="2563" priority="4270" operator="greaterThan">
      <formula>350</formula>
    </cfRule>
    <cfRule type="cellIs" dxfId="2562" priority="4271" operator="between">
      <formula>250</formula>
      <formula>350</formula>
    </cfRule>
    <cfRule type="cellIs" dxfId="2561" priority="4272" operator="lessThan">
      <formula>250</formula>
    </cfRule>
  </conditionalFormatting>
  <conditionalFormatting sqref="B677">
    <cfRule type="cellIs" dxfId="2560" priority="2851" operator="lessThan">
      <formula>0.8</formula>
    </cfRule>
    <cfRule type="cellIs" dxfId="2559" priority="2852" operator="between">
      <formula>0.8</formula>
      <formula>0.99999</formula>
    </cfRule>
    <cfRule type="cellIs" dxfId="2558" priority="2853" operator="between">
      <formula>1</formula>
      <formula>1.3</formula>
    </cfRule>
    <cfRule type="cellIs" dxfId="2557" priority="2854" operator="between">
      <formula>1.3</formula>
      <formula>1.5</formula>
    </cfRule>
    <cfRule type="cellIs" dxfId="2556" priority="2855" operator="greaterThan">
      <formula>1.5</formula>
    </cfRule>
  </conditionalFormatting>
  <conditionalFormatting sqref="B680">
    <cfRule type="cellIs" dxfId="2555" priority="4261" operator="greaterThan">
      <formula>50</formula>
    </cfRule>
    <cfRule type="cellIs" dxfId="2554" priority="4262" operator="between">
      <formula>35</formula>
      <formula>50</formula>
    </cfRule>
    <cfRule type="cellIs" dxfId="2553" priority="4263" operator="lessThan">
      <formula>35</formula>
    </cfRule>
  </conditionalFormatting>
  <conditionalFormatting sqref="B682">
    <cfRule type="cellIs" dxfId="2552" priority="4264" operator="greaterThan">
      <formula>350</formula>
    </cfRule>
    <cfRule type="cellIs" dxfId="2551" priority="4265" operator="between">
      <formula>250</formula>
      <formula>350</formula>
    </cfRule>
    <cfRule type="cellIs" dxfId="2550" priority="4266" operator="lessThan">
      <formula>250</formula>
    </cfRule>
  </conditionalFormatting>
  <conditionalFormatting sqref="B684">
    <cfRule type="cellIs" dxfId="2549" priority="2846" operator="lessThan">
      <formula>0.8</formula>
    </cfRule>
    <cfRule type="cellIs" dxfId="2548" priority="2847" operator="between">
      <formula>0.8</formula>
      <formula>0.99999</formula>
    </cfRule>
    <cfRule type="cellIs" dxfId="2547" priority="2848" operator="between">
      <formula>1</formula>
      <formula>1.3</formula>
    </cfRule>
    <cfRule type="cellIs" dxfId="2546" priority="2849" operator="between">
      <formula>1.3</formula>
      <formula>1.5</formula>
    </cfRule>
    <cfRule type="cellIs" dxfId="2545" priority="2850" operator="greaterThan">
      <formula>1.5</formula>
    </cfRule>
  </conditionalFormatting>
  <conditionalFormatting sqref="B687">
    <cfRule type="cellIs" dxfId="2544" priority="4255" operator="greaterThan">
      <formula>50</formula>
    </cfRule>
    <cfRule type="cellIs" dxfId="2543" priority="4256" operator="between">
      <formula>35</formula>
      <formula>50</formula>
    </cfRule>
    <cfRule type="cellIs" dxfId="2542" priority="4257" operator="lessThan">
      <formula>35</formula>
    </cfRule>
  </conditionalFormatting>
  <conditionalFormatting sqref="B689">
    <cfRule type="cellIs" dxfId="2541" priority="4258" operator="greaterThan">
      <formula>350</formula>
    </cfRule>
    <cfRule type="cellIs" dxfId="2540" priority="4259" operator="between">
      <formula>250</formula>
      <formula>350</formula>
    </cfRule>
    <cfRule type="cellIs" dxfId="2539" priority="4260" operator="lessThan">
      <formula>250</formula>
    </cfRule>
  </conditionalFormatting>
  <conditionalFormatting sqref="B691">
    <cfRule type="cellIs" dxfId="2538" priority="2841" operator="lessThan">
      <formula>0.8</formula>
    </cfRule>
    <cfRule type="cellIs" dxfId="2537" priority="2842" operator="between">
      <formula>0.8</formula>
      <formula>0.99999</formula>
    </cfRule>
    <cfRule type="cellIs" dxfId="2536" priority="2843" operator="between">
      <formula>1</formula>
      <formula>1.3</formula>
    </cfRule>
    <cfRule type="cellIs" dxfId="2535" priority="2844" operator="between">
      <formula>1.3</formula>
      <formula>1.5</formula>
    </cfRule>
    <cfRule type="cellIs" dxfId="2534" priority="2845" operator="greaterThan">
      <formula>1.5</formula>
    </cfRule>
  </conditionalFormatting>
  <conditionalFormatting sqref="B694">
    <cfRule type="cellIs" dxfId="2533" priority="4249" operator="greaterThan">
      <formula>50</formula>
    </cfRule>
    <cfRule type="cellIs" dxfId="2532" priority="4250" operator="between">
      <formula>35</formula>
      <formula>50</formula>
    </cfRule>
    <cfRule type="cellIs" dxfId="2531" priority="4251" operator="lessThan">
      <formula>35</formula>
    </cfRule>
  </conditionalFormatting>
  <conditionalFormatting sqref="B696">
    <cfRule type="cellIs" dxfId="2530" priority="4252" operator="greaterThan">
      <formula>350</formula>
    </cfRule>
    <cfRule type="cellIs" dxfId="2529" priority="4253" operator="between">
      <formula>250</formula>
      <formula>350</formula>
    </cfRule>
    <cfRule type="cellIs" dxfId="2528" priority="4254" operator="lessThan">
      <formula>250</formula>
    </cfRule>
  </conditionalFormatting>
  <conditionalFormatting sqref="B698">
    <cfRule type="cellIs" dxfId="2527" priority="2836" operator="lessThan">
      <formula>0.8</formula>
    </cfRule>
    <cfRule type="cellIs" dxfId="2526" priority="2837" operator="between">
      <formula>0.8</formula>
      <formula>0.99999</formula>
    </cfRule>
    <cfRule type="cellIs" dxfId="2525" priority="2838" operator="between">
      <formula>1</formula>
      <formula>1.3</formula>
    </cfRule>
    <cfRule type="cellIs" dxfId="2524" priority="2839" operator="between">
      <formula>1.3</formula>
      <formula>1.5</formula>
    </cfRule>
    <cfRule type="cellIs" dxfId="2523" priority="2840" operator="greaterThan">
      <formula>1.5</formula>
    </cfRule>
  </conditionalFormatting>
  <conditionalFormatting sqref="B701">
    <cfRule type="cellIs" dxfId="2522" priority="4243" operator="greaterThan">
      <formula>50</formula>
    </cfRule>
    <cfRule type="cellIs" dxfId="2521" priority="4244" operator="between">
      <formula>35</formula>
      <formula>50</formula>
    </cfRule>
    <cfRule type="cellIs" dxfId="2520" priority="4245" operator="lessThan">
      <formula>35</formula>
    </cfRule>
  </conditionalFormatting>
  <conditionalFormatting sqref="B703">
    <cfRule type="cellIs" dxfId="2519" priority="4246" operator="greaterThan">
      <formula>350</formula>
    </cfRule>
    <cfRule type="cellIs" dxfId="2518" priority="4247" operator="between">
      <formula>250</formula>
      <formula>350</formula>
    </cfRule>
    <cfRule type="cellIs" dxfId="2517" priority="4248" operator="lessThan">
      <formula>250</formula>
    </cfRule>
  </conditionalFormatting>
  <conditionalFormatting sqref="B705">
    <cfRule type="cellIs" dxfId="2516" priority="2831" operator="lessThan">
      <formula>0.8</formula>
    </cfRule>
    <cfRule type="cellIs" dxfId="2515" priority="2832" operator="between">
      <formula>0.8</formula>
      <formula>0.99999</formula>
    </cfRule>
    <cfRule type="cellIs" dxfId="2514" priority="2833" operator="between">
      <formula>1</formula>
      <formula>1.3</formula>
    </cfRule>
    <cfRule type="cellIs" dxfId="2513" priority="2834" operator="between">
      <formula>1.3</formula>
      <formula>1.5</formula>
    </cfRule>
    <cfRule type="cellIs" dxfId="2512" priority="2835" operator="greaterThan">
      <formula>1.5</formula>
    </cfRule>
  </conditionalFormatting>
  <conditionalFormatting sqref="B708">
    <cfRule type="cellIs" dxfId="2511" priority="4237" operator="greaterThan">
      <formula>50</formula>
    </cfRule>
    <cfRule type="cellIs" dxfId="2510" priority="4238" operator="between">
      <formula>35</formula>
      <formula>50</formula>
    </cfRule>
    <cfRule type="cellIs" dxfId="2509" priority="4239" operator="lessThan">
      <formula>35</formula>
    </cfRule>
  </conditionalFormatting>
  <conditionalFormatting sqref="B710">
    <cfRule type="cellIs" dxfId="2508" priority="4240" operator="greaterThan">
      <formula>350</formula>
    </cfRule>
    <cfRule type="cellIs" dxfId="2507" priority="4241" operator="between">
      <formula>250</formula>
      <formula>350</formula>
    </cfRule>
    <cfRule type="cellIs" dxfId="2506" priority="4242" operator="lessThan">
      <formula>250</formula>
    </cfRule>
  </conditionalFormatting>
  <conditionalFormatting sqref="B712">
    <cfRule type="cellIs" dxfId="2505" priority="2826" operator="lessThan">
      <formula>0.8</formula>
    </cfRule>
    <cfRule type="cellIs" dxfId="2504" priority="2827" operator="between">
      <formula>0.8</formula>
      <formula>0.99999</formula>
    </cfRule>
    <cfRule type="cellIs" dxfId="2503" priority="2828" operator="between">
      <formula>1</formula>
      <formula>1.3</formula>
    </cfRule>
    <cfRule type="cellIs" dxfId="2502" priority="2829" operator="between">
      <formula>1.3</formula>
      <formula>1.5</formula>
    </cfRule>
    <cfRule type="cellIs" dxfId="2501" priority="2830" operator="greaterThan">
      <formula>1.5</formula>
    </cfRule>
  </conditionalFormatting>
  <conditionalFormatting sqref="B715">
    <cfRule type="cellIs" dxfId="2500" priority="4231" operator="greaterThan">
      <formula>50</formula>
    </cfRule>
    <cfRule type="cellIs" dxfId="2499" priority="4232" operator="between">
      <formula>35</formula>
      <formula>50</formula>
    </cfRule>
    <cfRule type="cellIs" dxfId="2498" priority="4233" operator="lessThan">
      <formula>35</formula>
    </cfRule>
  </conditionalFormatting>
  <conditionalFormatting sqref="B717">
    <cfRule type="cellIs" dxfId="2497" priority="4234" operator="greaterThan">
      <formula>350</formula>
    </cfRule>
    <cfRule type="cellIs" dxfId="2496" priority="4235" operator="between">
      <formula>250</formula>
      <formula>350</formula>
    </cfRule>
    <cfRule type="cellIs" dxfId="2495" priority="4236" operator="lessThan">
      <formula>250</formula>
    </cfRule>
  </conditionalFormatting>
  <conditionalFormatting sqref="B719">
    <cfRule type="cellIs" dxfId="2494" priority="2821" operator="lessThan">
      <formula>0.8</formula>
    </cfRule>
    <cfRule type="cellIs" dxfId="2493" priority="2822" operator="between">
      <formula>0.8</formula>
      <formula>0.99999</formula>
    </cfRule>
    <cfRule type="cellIs" dxfId="2492" priority="2823" operator="between">
      <formula>1</formula>
      <formula>1.3</formula>
    </cfRule>
    <cfRule type="cellIs" dxfId="2491" priority="2824" operator="between">
      <formula>1.3</formula>
      <formula>1.5</formula>
    </cfRule>
    <cfRule type="cellIs" dxfId="2490" priority="2825" operator="greaterThan">
      <formula>1.5</formula>
    </cfRule>
  </conditionalFormatting>
  <conditionalFormatting sqref="B722">
    <cfRule type="cellIs" dxfId="2489" priority="4225" operator="greaterThan">
      <formula>50</formula>
    </cfRule>
    <cfRule type="cellIs" dxfId="2488" priority="4226" operator="between">
      <formula>35</formula>
      <formula>50</formula>
    </cfRule>
    <cfRule type="cellIs" dxfId="2487" priority="4227" operator="lessThan">
      <formula>35</formula>
    </cfRule>
  </conditionalFormatting>
  <conditionalFormatting sqref="B724">
    <cfRule type="cellIs" dxfId="2486" priority="4228" operator="greaterThan">
      <formula>350</formula>
    </cfRule>
    <cfRule type="cellIs" dxfId="2485" priority="4229" operator="between">
      <formula>250</formula>
      <formula>350</formula>
    </cfRule>
    <cfRule type="cellIs" dxfId="2484" priority="4230" operator="lessThan">
      <formula>250</formula>
    </cfRule>
  </conditionalFormatting>
  <conditionalFormatting sqref="B726">
    <cfRule type="cellIs" dxfId="2483" priority="2816" operator="lessThan">
      <formula>0.8</formula>
    </cfRule>
    <cfRule type="cellIs" dxfId="2482" priority="2817" operator="between">
      <formula>0.8</formula>
      <formula>0.99999</formula>
    </cfRule>
    <cfRule type="cellIs" dxfId="2481" priority="2818" operator="between">
      <formula>1</formula>
      <formula>1.3</formula>
    </cfRule>
    <cfRule type="cellIs" dxfId="2480" priority="2819" operator="between">
      <formula>1.3</formula>
      <formula>1.5</formula>
    </cfRule>
    <cfRule type="cellIs" dxfId="2479" priority="2820" operator="greaterThan">
      <formula>1.5</formula>
    </cfRule>
  </conditionalFormatting>
  <conditionalFormatting sqref="B729">
    <cfRule type="cellIs" dxfId="2478" priority="4219" operator="greaterThan">
      <formula>50</formula>
    </cfRule>
    <cfRule type="cellIs" dxfId="2477" priority="4220" operator="between">
      <formula>35</formula>
      <formula>50</formula>
    </cfRule>
    <cfRule type="cellIs" dxfId="2476" priority="4221" operator="lessThan">
      <formula>35</formula>
    </cfRule>
  </conditionalFormatting>
  <conditionalFormatting sqref="B731">
    <cfRule type="cellIs" dxfId="2475" priority="4222" operator="greaterThan">
      <formula>350</formula>
    </cfRule>
    <cfRule type="cellIs" dxfId="2474" priority="4223" operator="between">
      <formula>250</formula>
      <formula>350</formula>
    </cfRule>
    <cfRule type="cellIs" dxfId="2473" priority="4224" operator="lessThan">
      <formula>250</formula>
    </cfRule>
  </conditionalFormatting>
  <conditionalFormatting sqref="B733">
    <cfRule type="cellIs" dxfId="2472" priority="2811" operator="lessThan">
      <formula>0.8</formula>
    </cfRule>
    <cfRule type="cellIs" dxfId="2471" priority="2812" operator="between">
      <formula>0.8</formula>
      <formula>0.99999</formula>
    </cfRule>
    <cfRule type="cellIs" dxfId="2470" priority="2813" operator="between">
      <formula>1</formula>
      <formula>1.3</formula>
    </cfRule>
    <cfRule type="cellIs" dxfId="2469" priority="2814" operator="between">
      <formula>1.3</formula>
      <formula>1.5</formula>
    </cfRule>
    <cfRule type="cellIs" dxfId="2468" priority="2815" operator="greaterThan">
      <formula>1.5</formula>
    </cfRule>
  </conditionalFormatting>
  <conditionalFormatting sqref="B736">
    <cfRule type="cellIs" dxfId="2467" priority="4213" operator="greaterThan">
      <formula>50</formula>
    </cfRule>
    <cfRule type="cellIs" dxfId="2466" priority="4214" operator="between">
      <formula>35</formula>
      <formula>50</formula>
    </cfRule>
    <cfRule type="cellIs" dxfId="2465" priority="4215" operator="lessThan">
      <formula>35</formula>
    </cfRule>
  </conditionalFormatting>
  <conditionalFormatting sqref="B738">
    <cfRule type="cellIs" dxfId="2464" priority="4216" operator="greaterThan">
      <formula>350</formula>
    </cfRule>
    <cfRule type="cellIs" dxfId="2463" priority="4217" operator="between">
      <formula>250</formula>
      <formula>350</formula>
    </cfRule>
    <cfRule type="cellIs" dxfId="2462" priority="4218" operator="lessThan">
      <formula>250</formula>
    </cfRule>
  </conditionalFormatting>
  <conditionalFormatting sqref="B740">
    <cfRule type="cellIs" dxfId="2461" priority="2806" operator="lessThan">
      <formula>0.8</formula>
    </cfRule>
    <cfRule type="cellIs" dxfId="2460" priority="2807" operator="between">
      <formula>0.8</formula>
      <formula>0.99999</formula>
    </cfRule>
    <cfRule type="cellIs" dxfId="2459" priority="2808" operator="between">
      <formula>1</formula>
      <formula>1.3</formula>
    </cfRule>
    <cfRule type="cellIs" dxfId="2458" priority="2809" operator="between">
      <formula>1.3</formula>
      <formula>1.5</formula>
    </cfRule>
    <cfRule type="cellIs" dxfId="2457" priority="2810" operator="greaterThan">
      <formula>1.5</formula>
    </cfRule>
  </conditionalFormatting>
  <conditionalFormatting sqref="B743">
    <cfRule type="cellIs" dxfId="2456" priority="4201" operator="greaterThan">
      <formula>50</formula>
    </cfRule>
    <cfRule type="cellIs" dxfId="2455" priority="4202" operator="between">
      <formula>35</formula>
      <formula>50</formula>
    </cfRule>
    <cfRule type="cellIs" dxfId="2454" priority="4203" operator="lessThan">
      <formula>35</formula>
    </cfRule>
  </conditionalFormatting>
  <conditionalFormatting sqref="B745">
    <cfRule type="cellIs" dxfId="2453" priority="4204" operator="greaterThan">
      <formula>350</formula>
    </cfRule>
    <cfRule type="cellIs" dxfId="2452" priority="4205" operator="between">
      <formula>250</formula>
      <formula>350</formula>
    </cfRule>
    <cfRule type="cellIs" dxfId="2451" priority="4206" operator="lessThan">
      <formula>250</formula>
    </cfRule>
  </conditionalFormatting>
  <conditionalFormatting sqref="B747">
    <cfRule type="cellIs" dxfId="2450" priority="2801" operator="lessThan">
      <formula>0.8</formula>
    </cfRule>
    <cfRule type="cellIs" dxfId="2449" priority="2802" operator="between">
      <formula>0.8</formula>
      <formula>0.99999</formula>
    </cfRule>
    <cfRule type="cellIs" dxfId="2448" priority="2803" operator="between">
      <formula>1</formula>
      <formula>1.3</formula>
    </cfRule>
    <cfRule type="cellIs" dxfId="2447" priority="2804" operator="between">
      <formula>1.3</formula>
      <formula>1.5</formula>
    </cfRule>
    <cfRule type="cellIs" dxfId="2446" priority="2805" operator="greaterThan">
      <formula>1.5</formula>
    </cfRule>
  </conditionalFormatting>
  <conditionalFormatting sqref="B750">
    <cfRule type="cellIs" dxfId="2445" priority="3628" operator="greaterThan">
      <formula>50</formula>
    </cfRule>
    <cfRule type="cellIs" dxfId="2444" priority="3629" operator="between">
      <formula>35</formula>
      <formula>50</formula>
    </cfRule>
    <cfRule type="cellIs" dxfId="2443" priority="3630" operator="lessThan">
      <formula>35</formula>
    </cfRule>
  </conditionalFormatting>
  <conditionalFormatting sqref="B752">
    <cfRule type="cellIs" dxfId="2442" priority="3631" operator="greaterThan">
      <formula>350</formula>
    </cfRule>
    <cfRule type="cellIs" dxfId="2441" priority="3632" operator="between">
      <formula>250</formula>
      <formula>350</formula>
    </cfRule>
    <cfRule type="cellIs" dxfId="2440" priority="3633" operator="lessThan">
      <formula>250</formula>
    </cfRule>
  </conditionalFormatting>
  <conditionalFormatting sqref="B754">
    <cfRule type="cellIs" dxfId="2439" priority="2796" operator="lessThan">
      <formula>0.8</formula>
    </cfRule>
    <cfRule type="cellIs" dxfId="2438" priority="2797" operator="between">
      <formula>0.8</formula>
      <formula>0.99999</formula>
    </cfRule>
    <cfRule type="cellIs" dxfId="2437" priority="2798" operator="between">
      <formula>1</formula>
      <formula>1.3</formula>
    </cfRule>
    <cfRule type="cellIs" dxfId="2436" priority="2799" operator="between">
      <formula>1.3</formula>
      <formula>1.5</formula>
    </cfRule>
    <cfRule type="cellIs" dxfId="2435" priority="2800" operator="greaterThan">
      <formula>1.5</formula>
    </cfRule>
  </conditionalFormatting>
  <conditionalFormatting sqref="B757">
    <cfRule type="cellIs" dxfId="2434" priority="3622" operator="greaterThan">
      <formula>50</formula>
    </cfRule>
    <cfRule type="cellIs" dxfId="2433" priority="3623" operator="between">
      <formula>35</formula>
      <formula>50</formula>
    </cfRule>
    <cfRule type="cellIs" dxfId="2432" priority="3624" operator="lessThan">
      <formula>35</formula>
    </cfRule>
  </conditionalFormatting>
  <conditionalFormatting sqref="B759">
    <cfRule type="cellIs" dxfId="2431" priority="3625" operator="greaterThan">
      <formula>350</formula>
    </cfRule>
    <cfRule type="cellIs" dxfId="2430" priority="3626" operator="between">
      <formula>250</formula>
      <formula>350</formula>
    </cfRule>
    <cfRule type="cellIs" dxfId="2429" priority="3627" operator="lessThan">
      <formula>250</formula>
    </cfRule>
  </conditionalFormatting>
  <conditionalFormatting sqref="B761">
    <cfRule type="cellIs" dxfId="2428" priority="2791" operator="lessThan">
      <formula>0.8</formula>
    </cfRule>
    <cfRule type="cellIs" dxfId="2427" priority="2792" operator="between">
      <formula>0.8</formula>
      <formula>0.99999</formula>
    </cfRule>
    <cfRule type="cellIs" dxfId="2426" priority="2793" operator="between">
      <formula>1</formula>
      <formula>1.3</formula>
    </cfRule>
    <cfRule type="cellIs" dxfId="2425" priority="2794" operator="between">
      <formula>1.3</formula>
      <formula>1.5</formula>
    </cfRule>
    <cfRule type="cellIs" dxfId="2424" priority="2795" operator="greaterThan">
      <formula>1.5</formula>
    </cfRule>
  </conditionalFormatting>
  <conditionalFormatting sqref="B764">
    <cfRule type="cellIs" dxfId="2423" priority="3616" operator="greaterThan">
      <formula>50</formula>
    </cfRule>
    <cfRule type="cellIs" dxfId="2422" priority="3617" operator="between">
      <formula>35</formula>
      <formula>50</formula>
    </cfRule>
    <cfRule type="cellIs" dxfId="2421" priority="3618" operator="lessThan">
      <formula>35</formula>
    </cfRule>
  </conditionalFormatting>
  <conditionalFormatting sqref="B766">
    <cfRule type="cellIs" dxfId="2420" priority="3619" operator="greaterThan">
      <formula>350</formula>
    </cfRule>
    <cfRule type="cellIs" dxfId="2419" priority="3620" operator="between">
      <formula>250</formula>
      <formula>350</formula>
    </cfRule>
    <cfRule type="cellIs" dxfId="2418" priority="3621" operator="lessThan">
      <formula>250</formula>
    </cfRule>
  </conditionalFormatting>
  <conditionalFormatting sqref="B768">
    <cfRule type="cellIs" dxfId="2417" priority="2786" operator="lessThan">
      <formula>0.8</formula>
    </cfRule>
    <cfRule type="cellIs" dxfId="2416" priority="2787" operator="between">
      <formula>0.8</formula>
      <formula>0.99999</formula>
    </cfRule>
    <cfRule type="cellIs" dxfId="2415" priority="2788" operator="between">
      <formula>1</formula>
      <formula>1.3</formula>
    </cfRule>
    <cfRule type="cellIs" dxfId="2414" priority="2789" operator="between">
      <formula>1.3</formula>
      <formula>1.5</formula>
    </cfRule>
    <cfRule type="cellIs" dxfId="2413" priority="2790" operator="greaterThan">
      <formula>1.5</formula>
    </cfRule>
  </conditionalFormatting>
  <conditionalFormatting sqref="B771">
    <cfRule type="cellIs" dxfId="2412" priority="3610" operator="greaterThan">
      <formula>50</formula>
    </cfRule>
    <cfRule type="cellIs" dxfId="2411" priority="3611" operator="between">
      <formula>35</formula>
      <formula>50</formula>
    </cfRule>
    <cfRule type="cellIs" dxfId="2410" priority="3612" operator="lessThan">
      <formula>35</formula>
    </cfRule>
  </conditionalFormatting>
  <conditionalFormatting sqref="B773">
    <cfRule type="cellIs" dxfId="2409" priority="3613" operator="greaterThan">
      <formula>350</formula>
    </cfRule>
    <cfRule type="cellIs" dxfId="2408" priority="3614" operator="between">
      <formula>250</formula>
      <formula>350</formula>
    </cfRule>
    <cfRule type="cellIs" dxfId="2407" priority="3615" operator="lessThan">
      <formula>250</formula>
    </cfRule>
  </conditionalFormatting>
  <conditionalFormatting sqref="B775">
    <cfRule type="cellIs" dxfId="2406" priority="2665" operator="lessThan">
      <formula>0.8</formula>
    </cfRule>
    <cfRule type="cellIs" dxfId="2405" priority="2782" operator="between">
      <formula>0.8</formula>
      <formula>0.99999</formula>
    </cfRule>
    <cfRule type="cellIs" dxfId="2404" priority="2783" operator="between">
      <formula>1</formula>
      <formula>1.3</formula>
    </cfRule>
    <cfRule type="cellIs" dxfId="2403" priority="2784" operator="between">
      <formula>1.3</formula>
      <formula>1.5</formula>
    </cfRule>
    <cfRule type="cellIs" dxfId="2402" priority="2785" operator="greaterThan">
      <formula>1.5</formula>
    </cfRule>
  </conditionalFormatting>
  <conditionalFormatting sqref="B778">
    <cfRule type="cellIs" dxfId="2401" priority="3604" operator="greaterThan">
      <formula>50</formula>
    </cfRule>
    <cfRule type="cellIs" dxfId="2400" priority="3605" operator="between">
      <formula>35</formula>
      <formula>50</formula>
    </cfRule>
    <cfRule type="cellIs" dxfId="2399" priority="3606" operator="lessThan">
      <formula>35</formula>
    </cfRule>
  </conditionalFormatting>
  <conditionalFormatting sqref="B780">
    <cfRule type="cellIs" dxfId="2398" priority="3607" operator="greaterThan">
      <formula>350</formula>
    </cfRule>
    <cfRule type="cellIs" dxfId="2397" priority="3608" operator="between">
      <formula>250</formula>
      <formula>350</formula>
    </cfRule>
    <cfRule type="cellIs" dxfId="2396" priority="3609" operator="lessThan">
      <formula>250</formula>
    </cfRule>
  </conditionalFormatting>
  <conditionalFormatting sqref="B782">
    <cfRule type="cellIs" dxfId="2395" priority="2595" operator="lessThan">
      <formula>0.8</formula>
    </cfRule>
    <cfRule type="cellIs" dxfId="2394" priority="2596" operator="between">
      <formula>0.8</formula>
      <formula>0.99999</formula>
    </cfRule>
    <cfRule type="cellIs" dxfId="2393" priority="2597" operator="between">
      <formula>1</formula>
      <formula>1.3</formula>
    </cfRule>
    <cfRule type="cellIs" dxfId="2392" priority="2598" operator="between">
      <formula>1.3</formula>
      <formula>1.5</formula>
    </cfRule>
    <cfRule type="cellIs" dxfId="2391" priority="2599" operator="greaterThan">
      <formula>1.5</formula>
    </cfRule>
  </conditionalFormatting>
  <conditionalFormatting sqref="B785">
    <cfRule type="cellIs" dxfId="2390" priority="3598" operator="greaterThan">
      <formula>50</formula>
    </cfRule>
    <cfRule type="cellIs" dxfId="2389" priority="3599" operator="between">
      <formula>35</formula>
      <formula>50</formula>
    </cfRule>
    <cfRule type="cellIs" dxfId="2388" priority="3600" operator="lessThan">
      <formula>35</formula>
    </cfRule>
  </conditionalFormatting>
  <conditionalFormatting sqref="B787">
    <cfRule type="cellIs" dxfId="2387" priority="3601" operator="greaterThan">
      <formula>350</formula>
    </cfRule>
    <cfRule type="cellIs" dxfId="2386" priority="3602" operator="between">
      <formula>250</formula>
      <formula>350</formula>
    </cfRule>
    <cfRule type="cellIs" dxfId="2385" priority="3603" operator="lessThan">
      <formula>250</formula>
    </cfRule>
  </conditionalFormatting>
  <conditionalFormatting sqref="B789">
    <cfRule type="cellIs" dxfId="2384" priority="2590" operator="lessThan">
      <formula>0.8</formula>
    </cfRule>
    <cfRule type="cellIs" dxfId="2383" priority="2591" operator="between">
      <formula>0.8</formula>
      <formula>0.99999</formula>
    </cfRule>
    <cfRule type="cellIs" dxfId="2382" priority="2592" operator="between">
      <formula>1</formula>
      <formula>1.3</formula>
    </cfRule>
    <cfRule type="cellIs" dxfId="2381" priority="2593" operator="between">
      <formula>1.3</formula>
      <formula>1.5</formula>
    </cfRule>
    <cfRule type="cellIs" dxfId="2380" priority="2594" operator="greaterThan">
      <formula>1.5</formula>
    </cfRule>
  </conditionalFormatting>
  <conditionalFormatting sqref="B792">
    <cfRule type="cellIs" dxfId="2379" priority="3592" operator="greaterThan">
      <formula>50</formula>
    </cfRule>
    <cfRule type="cellIs" dxfId="2378" priority="3593" operator="between">
      <formula>35</formula>
      <formula>50</formula>
    </cfRule>
    <cfRule type="cellIs" dxfId="2377" priority="3594" operator="lessThan">
      <formula>35</formula>
    </cfRule>
  </conditionalFormatting>
  <conditionalFormatting sqref="B794">
    <cfRule type="cellIs" dxfId="2376" priority="3595" operator="greaterThan">
      <formula>350</formula>
    </cfRule>
    <cfRule type="cellIs" dxfId="2375" priority="3596" operator="between">
      <formula>250</formula>
      <formula>350</formula>
    </cfRule>
    <cfRule type="cellIs" dxfId="2374" priority="3597" operator="lessThan">
      <formula>250</formula>
    </cfRule>
  </conditionalFormatting>
  <conditionalFormatting sqref="B796">
    <cfRule type="cellIs" dxfId="2373" priority="2585" operator="lessThan">
      <formula>0.8</formula>
    </cfRule>
    <cfRule type="cellIs" dxfId="2372" priority="2586" operator="between">
      <formula>0.8</formula>
      <formula>0.99999</formula>
    </cfRule>
    <cfRule type="cellIs" dxfId="2371" priority="2587" operator="between">
      <formula>1</formula>
      <formula>1.3</formula>
    </cfRule>
    <cfRule type="cellIs" dxfId="2370" priority="2588" operator="between">
      <formula>1.3</formula>
      <formula>1.5</formula>
    </cfRule>
    <cfRule type="cellIs" dxfId="2369" priority="2589" operator="greaterThan">
      <formula>1.5</formula>
    </cfRule>
  </conditionalFormatting>
  <conditionalFormatting sqref="B799">
    <cfRule type="cellIs" dxfId="2368" priority="3586" operator="greaterThan">
      <formula>50</formula>
    </cfRule>
    <cfRule type="cellIs" dxfId="2367" priority="3587" operator="between">
      <formula>35</formula>
      <formula>50</formula>
    </cfRule>
    <cfRule type="cellIs" dxfId="2366" priority="3588" operator="lessThan">
      <formula>35</formula>
    </cfRule>
  </conditionalFormatting>
  <conditionalFormatting sqref="B801">
    <cfRule type="cellIs" dxfId="2365" priority="3589" operator="greaterThan">
      <formula>350</formula>
    </cfRule>
    <cfRule type="cellIs" dxfId="2364" priority="3590" operator="between">
      <formula>250</formula>
      <formula>350</formula>
    </cfRule>
    <cfRule type="cellIs" dxfId="2363" priority="3591" operator="lessThan">
      <formula>250</formula>
    </cfRule>
  </conditionalFormatting>
  <conditionalFormatting sqref="B803">
    <cfRule type="cellIs" dxfId="2362" priority="2580" operator="lessThan">
      <formula>0.8</formula>
    </cfRule>
    <cfRule type="cellIs" dxfId="2361" priority="2581" operator="between">
      <formula>0.8</formula>
      <formula>0.99999</formula>
    </cfRule>
    <cfRule type="cellIs" dxfId="2360" priority="2582" operator="between">
      <formula>1</formula>
      <formula>1.3</formula>
    </cfRule>
    <cfRule type="cellIs" dxfId="2359" priority="2583" operator="between">
      <formula>1.3</formula>
      <formula>1.5</formula>
    </cfRule>
    <cfRule type="cellIs" dxfId="2358" priority="2584" operator="greaterThan">
      <formula>1.5</formula>
    </cfRule>
  </conditionalFormatting>
  <conditionalFormatting sqref="B806">
    <cfRule type="cellIs" dxfId="2357" priority="3580" operator="greaterThan">
      <formula>50</formula>
    </cfRule>
    <cfRule type="cellIs" dxfId="2356" priority="3581" operator="between">
      <formula>35</formula>
      <formula>50</formula>
    </cfRule>
    <cfRule type="cellIs" dxfId="2355" priority="3582" operator="lessThan">
      <formula>35</formula>
    </cfRule>
  </conditionalFormatting>
  <conditionalFormatting sqref="B808">
    <cfRule type="cellIs" dxfId="2354" priority="3583" operator="greaterThan">
      <formula>350</formula>
    </cfRule>
    <cfRule type="cellIs" dxfId="2353" priority="3584" operator="between">
      <formula>250</formula>
      <formula>350</formula>
    </cfRule>
    <cfRule type="cellIs" dxfId="2352" priority="3585" operator="lessThan">
      <formula>250</formula>
    </cfRule>
  </conditionalFormatting>
  <conditionalFormatting sqref="B810">
    <cfRule type="cellIs" dxfId="2351" priority="2575" operator="lessThan">
      <formula>0.8</formula>
    </cfRule>
    <cfRule type="cellIs" dxfId="2350" priority="2576" operator="between">
      <formula>0.8</formula>
      <formula>0.99999</formula>
    </cfRule>
    <cfRule type="cellIs" dxfId="2349" priority="2577" operator="between">
      <formula>1</formula>
      <formula>1.3</formula>
    </cfRule>
    <cfRule type="cellIs" dxfId="2348" priority="2578" operator="between">
      <formula>1.3</formula>
      <formula>1.5</formula>
    </cfRule>
    <cfRule type="cellIs" dxfId="2347" priority="2579" operator="greaterThan">
      <formula>1.5</formula>
    </cfRule>
  </conditionalFormatting>
  <conditionalFormatting sqref="B813">
    <cfRule type="cellIs" dxfId="2346" priority="3574" operator="greaterThan">
      <formula>50</formula>
    </cfRule>
    <cfRule type="cellIs" dxfId="2345" priority="3575" operator="between">
      <formula>35</formula>
      <formula>50</formula>
    </cfRule>
    <cfRule type="cellIs" dxfId="2344" priority="3576" operator="lessThan">
      <formula>35</formula>
    </cfRule>
  </conditionalFormatting>
  <conditionalFormatting sqref="B815">
    <cfRule type="cellIs" dxfId="2343" priority="3577" operator="greaterThan">
      <formula>350</formula>
    </cfRule>
    <cfRule type="cellIs" dxfId="2342" priority="3578" operator="between">
      <formula>250</formula>
      <formula>350</formula>
    </cfRule>
    <cfRule type="cellIs" dxfId="2341" priority="3579" operator="lessThan">
      <formula>250</formula>
    </cfRule>
  </conditionalFormatting>
  <conditionalFormatting sqref="B817">
    <cfRule type="cellIs" dxfId="2340" priority="2570" operator="lessThan">
      <formula>0.8</formula>
    </cfRule>
    <cfRule type="cellIs" dxfId="2339" priority="2571" operator="between">
      <formula>0.8</formula>
      <formula>0.99999</formula>
    </cfRule>
    <cfRule type="cellIs" dxfId="2338" priority="2572" operator="between">
      <formula>1</formula>
      <formula>1.3</formula>
    </cfRule>
    <cfRule type="cellIs" dxfId="2337" priority="2573" operator="between">
      <formula>1.3</formula>
      <formula>1.5</formula>
    </cfRule>
    <cfRule type="cellIs" dxfId="2336" priority="2574" operator="greaterThan">
      <formula>1.5</formula>
    </cfRule>
  </conditionalFormatting>
  <conditionalFormatting sqref="B820">
    <cfRule type="cellIs" dxfId="2335" priority="3568" operator="greaterThan">
      <formula>50</formula>
    </cfRule>
    <cfRule type="cellIs" dxfId="2334" priority="3569" operator="between">
      <formula>35</formula>
      <formula>50</formula>
    </cfRule>
    <cfRule type="cellIs" dxfId="2333" priority="3570" operator="lessThan">
      <formula>35</formula>
    </cfRule>
  </conditionalFormatting>
  <conditionalFormatting sqref="B822">
    <cfRule type="cellIs" dxfId="2332" priority="3571" operator="greaterThan">
      <formula>350</formula>
    </cfRule>
    <cfRule type="cellIs" dxfId="2331" priority="3572" operator="between">
      <formula>250</formula>
      <formula>350</formula>
    </cfRule>
    <cfRule type="cellIs" dxfId="2330" priority="3573" operator="lessThan">
      <formula>250</formula>
    </cfRule>
  </conditionalFormatting>
  <conditionalFormatting sqref="B824">
    <cfRule type="cellIs" dxfId="2329" priority="2565" operator="lessThan">
      <formula>0.8</formula>
    </cfRule>
    <cfRule type="cellIs" dxfId="2328" priority="2566" operator="between">
      <formula>0.8</formula>
      <formula>0.99999</formula>
    </cfRule>
    <cfRule type="cellIs" dxfId="2327" priority="2567" operator="between">
      <formula>1</formula>
      <formula>1.3</formula>
    </cfRule>
    <cfRule type="cellIs" dxfId="2326" priority="2568" operator="between">
      <formula>1.3</formula>
      <formula>1.5</formula>
    </cfRule>
    <cfRule type="cellIs" dxfId="2325" priority="2569" operator="greaterThan">
      <formula>1.5</formula>
    </cfRule>
  </conditionalFormatting>
  <conditionalFormatting sqref="B827">
    <cfRule type="cellIs" dxfId="2324" priority="3562" operator="greaterThan">
      <formula>50</formula>
    </cfRule>
    <cfRule type="cellIs" dxfId="2323" priority="3563" operator="between">
      <formula>35</formula>
      <formula>50</formula>
    </cfRule>
    <cfRule type="cellIs" dxfId="2322" priority="3564" operator="lessThan">
      <formula>35</formula>
    </cfRule>
  </conditionalFormatting>
  <conditionalFormatting sqref="B829">
    <cfRule type="cellIs" dxfId="2321" priority="3565" operator="greaterThan">
      <formula>350</formula>
    </cfRule>
    <cfRule type="cellIs" dxfId="2320" priority="3566" operator="between">
      <formula>250</formula>
      <formula>350</formula>
    </cfRule>
    <cfRule type="cellIs" dxfId="2319" priority="3567" operator="lessThan">
      <formula>250</formula>
    </cfRule>
  </conditionalFormatting>
  <conditionalFormatting sqref="B831">
    <cfRule type="cellIs" dxfId="2318" priority="2560" operator="lessThan">
      <formula>0.8</formula>
    </cfRule>
    <cfRule type="cellIs" dxfId="2317" priority="2561" operator="between">
      <formula>0.8</formula>
      <formula>0.99999</formula>
    </cfRule>
    <cfRule type="cellIs" dxfId="2316" priority="2562" operator="between">
      <formula>1</formula>
      <formula>1.3</formula>
    </cfRule>
    <cfRule type="cellIs" dxfId="2315" priority="2563" operator="between">
      <formula>1.3</formula>
      <formula>1.5</formula>
    </cfRule>
    <cfRule type="cellIs" dxfId="2314" priority="2564" operator="greaterThan">
      <formula>1.5</formula>
    </cfRule>
  </conditionalFormatting>
  <conditionalFormatting sqref="B834">
    <cfRule type="cellIs" dxfId="2313" priority="3556" operator="greaterThan">
      <formula>50</formula>
    </cfRule>
    <cfRule type="cellIs" dxfId="2312" priority="3557" operator="between">
      <formula>35</formula>
      <formula>50</formula>
    </cfRule>
    <cfRule type="cellIs" dxfId="2311" priority="3558" operator="lessThan">
      <formula>35</formula>
    </cfRule>
  </conditionalFormatting>
  <conditionalFormatting sqref="B836">
    <cfRule type="cellIs" dxfId="2310" priority="3559" operator="greaterThan">
      <formula>350</formula>
    </cfRule>
    <cfRule type="cellIs" dxfId="2309" priority="3560" operator="between">
      <formula>250</formula>
      <formula>350</formula>
    </cfRule>
    <cfRule type="cellIs" dxfId="2308" priority="3561" operator="lessThan">
      <formula>250</formula>
    </cfRule>
  </conditionalFormatting>
  <conditionalFormatting sqref="B838">
    <cfRule type="cellIs" dxfId="2307" priority="2555" operator="lessThan">
      <formula>0.8</formula>
    </cfRule>
    <cfRule type="cellIs" dxfId="2306" priority="2556" operator="between">
      <formula>0.8</formula>
      <formula>0.99999</formula>
    </cfRule>
    <cfRule type="cellIs" dxfId="2305" priority="2557" operator="between">
      <formula>1</formula>
      <formula>1.3</formula>
    </cfRule>
    <cfRule type="cellIs" dxfId="2304" priority="2558" operator="between">
      <formula>1.3</formula>
      <formula>1.5</formula>
    </cfRule>
    <cfRule type="cellIs" dxfId="2303" priority="2559" operator="greaterThan">
      <formula>1.5</formula>
    </cfRule>
  </conditionalFormatting>
  <conditionalFormatting sqref="B841">
    <cfRule type="cellIs" dxfId="2302" priority="3550" operator="greaterThan">
      <formula>50</formula>
    </cfRule>
    <cfRule type="cellIs" dxfId="2301" priority="3551" operator="between">
      <formula>35</formula>
      <formula>50</formula>
    </cfRule>
    <cfRule type="cellIs" dxfId="2300" priority="3552" operator="lessThan">
      <formula>35</formula>
    </cfRule>
  </conditionalFormatting>
  <conditionalFormatting sqref="B843">
    <cfRule type="cellIs" dxfId="2299" priority="3553" operator="greaterThan">
      <formula>350</formula>
    </cfRule>
    <cfRule type="cellIs" dxfId="2298" priority="3554" operator="between">
      <formula>250</formula>
      <formula>350</formula>
    </cfRule>
    <cfRule type="cellIs" dxfId="2297" priority="3555" operator="lessThan">
      <formula>250</formula>
    </cfRule>
  </conditionalFormatting>
  <conditionalFormatting sqref="B845">
    <cfRule type="cellIs" dxfId="2296" priority="2550" operator="lessThan">
      <formula>0.8</formula>
    </cfRule>
    <cfRule type="cellIs" dxfId="2295" priority="2551" operator="between">
      <formula>0.8</formula>
      <formula>0.99999</formula>
    </cfRule>
    <cfRule type="cellIs" dxfId="2294" priority="2552" operator="between">
      <formula>1</formula>
      <formula>1.3</formula>
    </cfRule>
    <cfRule type="cellIs" dxfId="2293" priority="2553" operator="between">
      <formula>1.3</formula>
      <formula>1.5</formula>
    </cfRule>
    <cfRule type="cellIs" dxfId="2292" priority="2554" operator="greaterThan">
      <formula>1.5</formula>
    </cfRule>
  </conditionalFormatting>
  <conditionalFormatting sqref="B848">
    <cfRule type="cellIs" dxfId="2291" priority="3544" operator="greaterThan">
      <formula>50</formula>
    </cfRule>
    <cfRule type="cellIs" dxfId="2290" priority="3545" operator="between">
      <formula>35</formula>
      <formula>50</formula>
    </cfRule>
    <cfRule type="cellIs" dxfId="2289" priority="3546" operator="lessThan">
      <formula>35</formula>
    </cfRule>
  </conditionalFormatting>
  <conditionalFormatting sqref="B850">
    <cfRule type="cellIs" dxfId="2288" priority="3547" operator="greaterThan">
      <formula>350</formula>
    </cfRule>
    <cfRule type="cellIs" dxfId="2287" priority="3548" operator="between">
      <formula>250</formula>
      <formula>350</formula>
    </cfRule>
    <cfRule type="cellIs" dxfId="2286" priority="3549" operator="lessThan">
      <formula>250</formula>
    </cfRule>
  </conditionalFormatting>
  <conditionalFormatting sqref="B852">
    <cfRule type="cellIs" dxfId="2285" priority="2545" operator="lessThan">
      <formula>0.8</formula>
    </cfRule>
    <cfRule type="cellIs" dxfId="2284" priority="2546" operator="between">
      <formula>0.8</formula>
      <formula>0.99999</formula>
    </cfRule>
    <cfRule type="cellIs" dxfId="2283" priority="2547" operator="between">
      <formula>1</formula>
      <formula>1.3</formula>
    </cfRule>
    <cfRule type="cellIs" dxfId="2282" priority="2548" operator="between">
      <formula>1.3</formula>
      <formula>1.5</formula>
    </cfRule>
    <cfRule type="cellIs" dxfId="2281" priority="2549" operator="greaterThan">
      <formula>1.5</formula>
    </cfRule>
  </conditionalFormatting>
  <conditionalFormatting sqref="B855">
    <cfRule type="cellIs" dxfId="2280" priority="3538" operator="greaterThan">
      <formula>50</formula>
    </cfRule>
    <cfRule type="cellIs" dxfId="2279" priority="3539" operator="between">
      <formula>35</formula>
      <formula>50</formula>
    </cfRule>
    <cfRule type="cellIs" dxfId="2278" priority="3540" operator="lessThan">
      <formula>35</formula>
    </cfRule>
  </conditionalFormatting>
  <conditionalFormatting sqref="B857">
    <cfRule type="cellIs" dxfId="2277" priority="3541" operator="greaterThan">
      <formula>350</formula>
    </cfRule>
    <cfRule type="cellIs" dxfId="2276" priority="3542" operator="between">
      <formula>250</formula>
      <formula>350</formula>
    </cfRule>
    <cfRule type="cellIs" dxfId="2275" priority="3543" operator="lessThan">
      <formula>250</formula>
    </cfRule>
  </conditionalFormatting>
  <conditionalFormatting sqref="B859">
    <cfRule type="cellIs" dxfId="2274" priority="2540" operator="lessThan">
      <formula>0.8</formula>
    </cfRule>
    <cfRule type="cellIs" dxfId="2273" priority="2541" operator="between">
      <formula>0.8</formula>
      <formula>0.99999</formula>
    </cfRule>
    <cfRule type="cellIs" dxfId="2272" priority="2542" operator="between">
      <formula>1</formula>
      <formula>1.3</formula>
    </cfRule>
    <cfRule type="cellIs" dxfId="2271" priority="2543" operator="between">
      <formula>1.3</formula>
      <formula>1.5</formula>
    </cfRule>
    <cfRule type="cellIs" dxfId="2270" priority="2544" operator="greaterThan">
      <formula>1.5</formula>
    </cfRule>
  </conditionalFormatting>
  <conditionalFormatting sqref="B862">
    <cfRule type="cellIs" dxfId="2269" priority="3532" operator="greaterThan">
      <formula>50</formula>
    </cfRule>
    <cfRule type="cellIs" dxfId="2268" priority="3533" operator="between">
      <formula>35</formula>
      <formula>50</formula>
    </cfRule>
    <cfRule type="cellIs" dxfId="2267" priority="3534" operator="lessThan">
      <formula>35</formula>
    </cfRule>
  </conditionalFormatting>
  <conditionalFormatting sqref="B864">
    <cfRule type="cellIs" dxfId="2266" priority="3535" operator="greaterThan">
      <formula>350</formula>
    </cfRule>
    <cfRule type="cellIs" dxfId="2265" priority="3536" operator="between">
      <formula>250</formula>
      <formula>350</formula>
    </cfRule>
    <cfRule type="cellIs" dxfId="2264" priority="3537" operator="lessThan">
      <formula>250</formula>
    </cfRule>
  </conditionalFormatting>
  <conditionalFormatting sqref="B866">
    <cfRule type="cellIs" dxfId="2263" priority="2535" operator="lessThan">
      <formula>0.8</formula>
    </cfRule>
    <cfRule type="cellIs" dxfId="2262" priority="2536" operator="between">
      <formula>0.8</formula>
      <formula>0.99999</formula>
    </cfRule>
    <cfRule type="cellIs" dxfId="2261" priority="2537" operator="between">
      <formula>1</formula>
      <formula>1.3</formula>
    </cfRule>
    <cfRule type="cellIs" dxfId="2260" priority="2538" operator="between">
      <formula>1.3</formula>
      <formula>1.5</formula>
    </cfRule>
    <cfRule type="cellIs" dxfId="2259" priority="2539" operator="greaterThan">
      <formula>1.5</formula>
    </cfRule>
  </conditionalFormatting>
  <conditionalFormatting sqref="B869">
    <cfRule type="cellIs" dxfId="2258" priority="3526" operator="greaterThan">
      <formula>50</formula>
    </cfRule>
    <cfRule type="cellIs" dxfId="2257" priority="3527" operator="between">
      <formula>35</formula>
      <formula>50</formula>
    </cfRule>
    <cfRule type="cellIs" dxfId="2256" priority="3528" operator="lessThan">
      <formula>35</formula>
    </cfRule>
  </conditionalFormatting>
  <conditionalFormatting sqref="B871">
    <cfRule type="cellIs" dxfId="2255" priority="3529" operator="greaterThan">
      <formula>350</formula>
    </cfRule>
    <cfRule type="cellIs" dxfId="2254" priority="3530" operator="between">
      <formula>250</formula>
      <formula>350</formula>
    </cfRule>
    <cfRule type="cellIs" dxfId="2253" priority="3531" operator="lessThan">
      <formula>250</formula>
    </cfRule>
  </conditionalFormatting>
  <conditionalFormatting sqref="B873">
    <cfRule type="cellIs" dxfId="2252" priority="2530" operator="lessThan">
      <formula>0.8</formula>
    </cfRule>
    <cfRule type="cellIs" dxfId="2251" priority="2531" operator="between">
      <formula>0.8</formula>
      <formula>0.99999</formula>
    </cfRule>
    <cfRule type="cellIs" dxfId="2250" priority="2532" operator="between">
      <formula>1</formula>
      <formula>1.3</formula>
    </cfRule>
    <cfRule type="cellIs" dxfId="2249" priority="2533" operator="between">
      <formula>1.3</formula>
      <formula>1.5</formula>
    </cfRule>
    <cfRule type="cellIs" dxfId="2248" priority="2534" operator="greaterThan">
      <formula>1.5</formula>
    </cfRule>
  </conditionalFormatting>
  <conditionalFormatting sqref="B876">
    <cfRule type="cellIs" dxfId="2247" priority="3520" operator="greaterThan">
      <formula>50</formula>
    </cfRule>
    <cfRule type="cellIs" dxfId="2246" priority="3521" operator="between">
      <formula>35</formula>
      <formula>50</formula>
    </cfRule>
    <cfRule type="cellIs" dxfId="2245" priority="3522" operator="lessThan">
      <formula>35</formula>
    </cfRule>
  </conditionalFormatting>
  <conditionalFormatting sqref="B878">
    <cfRule type="cellIs" dxfId="2244" priority="3523" operator="greaterThan">
      <formula>350</formula>
    </cfRule>
    <cfRule type="cellIs" dxfId="2243" priority="3524" operator="between">
      <formula>250</formula>
      <formula>350</formula>
    </cfRule>
    <cfRule type="cellIs" dxfId="2242" priority="3525" operator="lessThan">
      <formula>250</formula>
    </cfRule>
  </conditionalFormatting>
  <conditionalFormatting sqref="B880">
    <cfRule type="cellIs" dxfId="2241" priority="2525" operator="lessThan">
      <formula>0.8</formula>
    </cfRule>
    <cfRule type="cellIs" dxfId="2240" priority="2526" operator="between">
      <formula>0.8</formula>
      <formula>0.99999</formula>
    </cfRule>
    <cfRule type="cellIs" dxfId="2239" priority="2527" operator="between">
      <formula>1</formula>
      <formula>1.3</formula>
    </cfRule>
    <cfRule type="cellIs" dxfId="2238" priority="2528" operator="between">
      <formula>1.3</formula>
      <formula>1.5</formula>
    </cfRule>
    <cfRule type="cellIs" dxfId="2237" priority="2529" operator="greaterThan">
      <formula>1.5</formula>
    </cfRule>
  </conditionalFormatting>
  <conditionalFormatting sqref="B883">
    <cfRule type="cellIs" dxfId="2236" priority="3514" operator="greaterThan">
      <formula>50</formula>
    </cfRule>
    <cfRule type="cellIs" dxfId="2235" priority="3515" operator="between">
      <formula>35</formula>
      <formula>50</formula>
    </cfRule>
    <cfRule type="cellIs" dxfId="2234" priority="3516" operator="lessThan">
      <formula>35</formula>
    </cfRule>
  </conditionalFormatting>
  <conditionalFormatting sqref="B885">
    <cfRule type="cellIs" dxfId="2233" priority="3517" operator="greaterThan">
      <formula>350</formula>
    </cfRule>
    <cfRule type="cellIs" dxfId="2232" priority="3518" operator="between">
      <formula>250</formula>
      <formula>350</formula>
    </cfRule>
    <cfRule type="cellIs" dxfId="2231" priority="3519" operator="lessThan">
      <formula>250</formula>
    </cfRule>
  </conditionalFormatting>
  <conditionalFormatting sqref="B887">
    <cfRule type="cellIs" dxfId="2230" priority="2777" operator="lessThan">
      <formula>0.8</formula>
    </cfRule>
    <cfRule type="cellIs" dxfId="2229" priority="2778" operator="between">
      <formula>0.8</formula>
      <formula>0.99999</formula>
    </cfRule>
    <cfRule type="cellIs" dxfId="2228" priority="2779" operator="between">
      <formula>1</formula>
      <formula>1.3</formula>
    </cfRule>
    <cfRule type="cellIs" dxfId="2227" priority="2780" operator="between">
      <formula>1.3</formula>
      <formula>1.5</formula>
    </cfRule>
    <cfRule type="cellIs" dxfId="2226" priority="2781" operator="greaterThan">
      <formula>1.5</formula>
    </cfRule>
  </conditionalFormatting>
  <conditionalFormatting sqref="B890">
    <cfRule type="cellIs" dxfId="2225" priority="3508" operator="greaterThan">
      <formula>50</formula>
    </cfRule>
    <cfRule type="cellIs" dxfId="2224" priority="3509" operator="between">
      <formula>35</formula>
      <formula>50</formula>
    </cfRule>
    <cfRule type="cellIs" dxfId="2223" priority="3510" operator="lessThan">
      <formula>35</formula>
    </cfRule>
  </conditionalFormatting>
  <conditionalFormatting sqref="B892">
    <cfRule type="cellIs" dxfId="2222" priority="3511" operator="greaterThan">
      <formula>350</formula>
    </cfRule>
    <cfRule type="cellIs" dxfId="2221" priority="3512" operator="between">
      <formula>250</formula>
      <formula>350</formula>
    </cfRule>
    <cfRule type="cellIs" dxfId="2220" priority="3513" operator="lessThan">
      <formula>250</formula>
    </cfRule>
  </conditionalFormatting>
  <conditionalFormatting sqref="B894">
    <cfRule type="cellIs" dxfId="2219" priority="2772" operator="lessThan">
      <formula>0.8</formula>
    </cfRule>
    <cfRule type="cellIs" dxfId="2218" priority="2773" operator="between">
      <formula>0.8</formula>
      <formula>0.99999</formula>
    </cfRule>
    <cfRule type="cellIs" dxfId="2217" priority="2774" operator="between">
      <formula>1</formula>
      <formula>1.3</formula>
    </cfRule>
    <cfRule type="cellIs" dxfId="2216" priority="2775" operator="between">
      <formula>1.3</formula>
      <formula>1.5</formula>
    </cfRule>
    <cfRule type="cellIs" dxfId="2215" priority="2776" operator="greaterThan">
      <formula>1.5</formula>
    </cfRule>
  </conditionalFormatting>
  <conditionalFormatting sqref="B897">
    <cfRule type="cellIs" dxfId="2214" priority="3502" operator="greaterThan">
      <formula>50</formula>
    </cfRule>
    <cfRule type="cellIs" dxfId="2213" priority="3503" operator="between">
      <formula>35</formula>
      <formula>50</formula>
    </cfRule>
    <cfRule type="cellIs" dxfId="2212" priority="3504" operator="lessThan">
      <formula>35</formula>
    </cfRule>
  </conditionalFormatting>
  <conditionalFormatting sqref="B899">
    <cfRule type="cellIs" dxfId="2211" priority="3505" operator="greaterThan">
      <formula>350</formula>
    </cfRule>
    <cfRule type="cellIs" dxfId="2210" priority="3506" operator="between">
      <formula>250</formula>
      <formula>350</formula>
    </cfRule>
    <cfRule type="cellIs" dxfId="2209" priority="3507" operator="lessThan">
      <formula>250</formula>
    </cfRule>
  </conditionalFormatting>
  <conditionalFormatting sqref="B901">
    <cfRule type="cellIs" dxfId="2208" priority="2767" operator="lessThan">
      <formula>0.8</formula>
    </cfRule>
    <cfRule type="cellIs" dxfId="2207" priority="2768" operator="between">
      <formula>0.8</formula>
      <formula>0.99999</formula>
    </cfRule>
    <cfRule type="cellIs" dxfId="2206" priority="2769" operator="between">
      <formula>1</formula>
      <formula>1.3</formula>
    </cfRule>
    <cfRule type="cellIs" dxfId="2205" priority="2770" operator="between">
      <formula>1.3</formula>
      <formula>1.5</formula>
    </cfRule>
    <cfRule type="cellIs" dxfId="2204" priority="2771" operator="greaterThan">
      <formula>1.5</formula>
    </cfRule>
  </conditionalFormatting>
  <conditionalFormatting sqref="B904">
    <cfRule type="cellIs" dxfId="2203" priority="3496" operator="greaterThan">
      <formula>50</formula>
    </cfRule>
    <cfRule type="cellIs" dxfId="2202" priority="3497" operator="between">
      <formula>35</formula>
      <formula>50</formula>
    </cfRule>
    <cfRule type="cellIs" dxfId="2201" priority="3498" operator="lessThan">
      <formula>35</formula>
    </cfRule>
  </conditionalFormatting>
  <conditionalFormatting sqref="B906">
    <cfRule type="cellIs" dxfId="2200" priority="3499" operator="greaterThan">
      <formula>350</formula>
    </cfRule>
    <cfRule type="cellIs" dxfId="2199" priority="3500" operator="between">
      <formula>250</formula>
      <formula>350</formula>
    </cfRule>
    <cfRule type="cellIs" dxfId="2198" priority="3501" operator="lessThan">
      <formula>250</formula>
    </cfRule>
  </conditionalFormatting>
  <conditionalFormatting sqref="B908">
    <cfRule type="cellIs" dxfId="2197" priority="2762" operator="lessThan">
      <formula>0.8</formula>
    </cfRule>
    <cfRule type="cellIs" dxfId="2196" priority="2763" operator="between">
      <formula>0.8</formula>
      <formula>0.99999</formula>
    </cfRule>
    <cfRule type="cellIs" dxfId="2195" priority="2764" operator="between">
      <formula>1</formula>
      <formula>1.3</formula>
    </cfRule>
    <cfRule type="cellIs" dxfId="2194" priority="2765" operator="between">
      <formula>1.3</formula>
      <formula>1.5</formula>
    </cfRule>
    <cfRule type="cellIs" dxfId="2193" priority="2766" operator="greaterThan">
      <formula>1.5</formula>
    </cfRule>
  </conditionalFormatting>
  <conditionalFormatting sqref="B911">
    <cfRule type="cellIs" dxfId="2192" priority="3490" operator="greaterThan">
      <formula>50</formula>
    </cfRule>
    <cfRule type="cellIs" dxfId="2191" priority="3491" operator="between">
      <formula>35</formula>
      <formula>50</formula>
    </cfRule>
    <cfRule type="cellIs" dxfId="2190" priority="3492" operator="lessThan">
      <formula>35</formula>
    </cfRule>
  </conditionalFormatting>
  <conditionalFormatting sqref="B913">
    <cfRule type="cellIs" dxfId="2189" priority="3493" operator="greaterThan">
      <formula>350</formula>
    </cfRule>
    <cfRule type="cellIs" dxfId="2188" priority="3494" operator="between">
      <formula>250</formula>
      <formula>350</formula>
    </cfRule>
    <cfRule type="cellIs" dxfId="2187" priority="3495" operator="lessThan">
      <formula>250</formula>
    </cfRule>
  </conditionalFormatting>
  <conditionalFormatting sqref="B915">
    <cfRule type="cellIs" dxfId="2186" priority="2757" operator="lessThan">
      <formula>0.8</formula>
    </cfRule>
    <cfRule type="cellIs" dxfId="2185" priority="2758" operator="between">
      <formula>0.8</formula>
      <formula>0.99999</formula>
    </cfRule>
    <cfRule type="cellIs" dxfId="2184" priority="2759" operator="between">
      <formula>1</formula>
      <formula>1.3</formula>
    </cfRule>
    <cfRule type="cellIs" dxfId="2183" priority="2760" operator="between">
      <formula>1.3</formula>
      <formula>1.5</formula>
    </cfRule>
    <cfRule type="cellIs" dxfId="2182" priority="2761" operator="greaterThan">
      <formula>1.5</formula>
    </cfRule>
  </conditionalFormatting>
  <conditionalFormatting sqref="B918">
    <cfRule type="cellIs" dxfId="2181" priority="3484" operator="greaterThan">
      <formula>50</formula>
    </cfRule>
    <cfRule type="cellIs" dxfId="2180" priority="3485" operator="between">
      <formula>35</formula>
      <formula>50</formula>
    </cfRule>
    <cfRule type="cellIs" dxfId="2179" priority="3486" operator="lessThan">
      <formula>35</formula>
    </cfRule>
  </conditionalFormatting>
  <conditionalFormatting sqref="B920">
    <cfRule type="cellIs" dxfId="2178" priority="3487" operator="greaterThan">
      <formula>350</formula>
    </cfRule>
    <cfRule type="cellIs" dxfId="2177" priority="3488" operator="between">
      <formula>250</formula>
      <formula>350</formula>
    </cfRule>
    <cfRule type="cellIs" dxfId="2176" priority="3489" operator="lessThan">
      <formula>250</formula>
    </cfRule>
  </conditionalFormatting>
  <conditionalFormatting sqref="B922">
    <cfRule type="cellIs" dxfId="2175" priority="2752" operator="lessThan">
      <formula>0.8</formula>
    </cfRule>
    <cfRule type="cellIs" dxfId="2174" priority="2753" operator="between">
      <formula>0.8</formula>
      <formula>0.99999</formula>
    </cfRule>
    <cfRule type="cellIs" dxfId="2173" priority="2754" operator="between">
      <formula>1</formula>
      <formula>1.3</formula>
    </cfRule>
    <cfRule type="cellIs" dxfId="2172" priority="2755" operator="between">
      <formula>1.3</formula>
      <formula>1.5</formula>
    </cfRule>
    <cfRule type="cellIs" dxfId="2171" priority="2756" operator="greaterThan">
      <formula>1.5</formula>
    </cfRule>
  </conditionalFormatting>
  <conditionalFormatting sqref="B925">
    <cfRule type="cellIs" dxfId="2170" priority="3478" operator="greaterThan">
      <formula>50</formula>
    </cfRule>
    <cfRule type="cellIs" dxfId="2169" priority="3479" operator="between">
      <formula>35</formula>
      <formula>50</formula>
    </cfRule>
    <cfRule type="cellIs" dxfId="2168" priority="3480" operator="lessThan">
      <formula>35</formula>
    </cfRule>
  </conditionalFormatting>
  <conditionalFormatting sqref="B927">
    <cfRule type="cellIs" dxfId="2167" priority="3481" operator="greaterThan">
      <formula>350</formula>
    </cfRule>
    <cfRule type="cellIs" dxfId="2166" priority="3482" operator="between">
      <formula>250</formula>
      <formula>350</formula>
    </cfRule>
    <cfRule type="cellIs" dxfId="2165" priority="3483" operator="lessThan">
      <formula>250</formula>
    </cfRule>
  </conditionalFormatting>
  <conditionalFormatting sqref="B929">
    <cfRule type="cellIs" dxfId="2164" priority="2747" operator="lessThan">
      <formula>0.8</formula>
    </cfRule>
    <cfRule type="cellIs" dxfId="2163" priority="2748" operator="between">
      <formula>0.8</formula>
      <formula>0.99999</formula>
    </cfRule>
    <cfRule type="cellIs" dxfId="2162" priority="2749" operator="between">
      <formula>1</formula>
      <formula>1.3</formula>
    </cfRule>
    <cfRule type="cellIs" dxfId="2161" priority="2750" operator="between">
      <formula>1.3</formula>
      <formula>1.5</formula>
    </cfRule>
    <cfRule type="cellIs" dxfId="2160" priority="2751" operator="greaterThan">
      <formula>1.5</formula>
    </cfRule>
  </conditionalFormatting>
  <conditionalFormatting sqref="B932">
    <cfRule type="cellIs" dxfId="2159" priority="3472" operator="greaterThan">
      <formula>50</formula>
    </cfRule>
    <cfRule type="cellIs" dxfId="2158" priority="3473" operator="between">
      <formula>35</formula>
      <formula>50</formula>
    </cfRule>
    <cfRule type="cellIs" dxfId="2157" priority="3474" operator="lessThan">
      <formula>35</formula>
    </cfRule>
  </conditionalFormatting>
  <conditionalFormatting sqref="B934">
    <cfRule type="cellIs" dxfId="2156" priority="3475" operator="greaterThan">
      <formula>350</formula>
    </cfRule>
    <cfRule type="cellIs" dxfId="2155" priority="3476" operator="between">
      <formula>250</formula>
      <formula>350</formula>
    </cfRule>
    <cfRule type="cellIs" dxfId="2154" priority="3477" operator="lessThan">
      <formula>250</formula>
    </cfRule>
  </conditionalFormatting>
  <conditionalFormatting sqref="B936">
    <cfRule type="cellIs" dxfId="2153" priority="2742" operator="lessThan">
      <formula>0.8</formula>
    </cfRule>
    <cfRule type="cellIs" dxfId="2152" priority="2743" operator="between">
      <formula>0.8</formula>
      <formula>0.99999</formula>
    </cfRule>
    <cfRule type="cellIs" dxfId="2151" priority="2744" operator="between">
      <formula>1</formula>
      <formula>1.3</formula>
    </cfRule>
    <cfRule type="cellIs" dxfId="2150" priority="2745" operator="between">
      <formula>1.3</formula>
      <formula>1.5</formula>
    </cfRule>
    <cfRule type="cellIs" dxfId="2149" priority="2746" operator="greaterThan">
      <formula>1.5</formula>
    </cfRule>
  </conditionalFormatting>
  <conditionalFormatting sqref="B939">
    <cfRule type="cellIs" dxfId="2148" priority="3466" operator="greaterThan">
      <formula>50</formula>
    </cfRule>
    <cfRule type="cellIs" dxfId="2147" priority="3467" operator="between">
      <formula>35</formula>
      <formula>50</formula>
    </cfRule>
    <cfRule type="cellIs" dxfId="2146" priority="3468" operator="lessThan">
      <formula>35</formula>
    </cfRule>
  </conditionalFormatting>
  <conditionalFormatting sqref="B941">
    <cfRule type="cellIs" dxfId="2145" priority="3469" operator="greaterThan">
      <formula>350</formula>
    </cfRule>
    <cfRule type="cellIs" dxfId="2144" priority="3470" operator="between">
      <formula>250</formula>
      <formula>350</formula>
    </cfRule>
    <cfRule type="cellIs" dxfId="2143" priority="3471" operator="lessThan">
      <formula>250</formula>
    </cfRule>
  </conditionalFormatting>
  <conditionalFormatting sqref="B943">
    <cfRule type="cellIs" dxfId="2142" priority="2737" operator="lessThan">
      <formula>0.8</formula>
    </cfRule>
    <cfRule type="cellIs" dxfId="2141" priority="2738" operator="between">
      <formula>0.8</formula>
      <formula>0.99999</formula>
    </cfRule>
    <cfRule type="cellIs" dxfId="2140" priority="2739" operator="between">
      <formula>1</formula>
      <formula>1.3</formula>
    </cfRule>
    <cfRule type="cellIs" dxfId="2139" priority="2740" operator="between">
      <formula>1.3</formula>
      <formula>1.5</formula>
    </cfRule>
    <cfRule type="cellIs" dxfId="2138" priority="2741" operator="greaterThan">
      <formula>1.5</formula>
    </cfRule>
  </conditionalFormatting>
  <conditionalFormatting sqref="B946">
    <cfRule type="cellIs" dxfId="2137" priority="3460" operator="greaterThan">
      <formula>50</formula>
    </cfRule>
    <cfRule type="cellIs" dxfId="2136" priority="3461" operator="between">
      <formula>35</formula>
      <formula>50</formula>
    </cfRule>
    <cfRule type="cellIs" dxfId="2135" priority="3462" operator="lessThan">
      <formula>35</formula>
    </cfRule>
  </conditionalFormatting>
  <conditionalFormatting sqref="B948">
    <cfRule type="cellIs" dxfId="2134" priority="3463" operator="greaterThan">
      <formula>350</formula>
    </cfRule>
    <cfRule type="cellIs" dxfId="2133" priority="3464" operator="between">
      <formula>250</formula>
      <formula>350</formula>
    </cfRule>
    <cfRule type="cellIs" dxfId="2132" priority="3465" operator="lessThan">
      <formula>250</formula>
    </cfRule>
  </conditionalFormatting>
  <conditionalFormatting sqref="B950">
    <cfRule type="cellIs" dxfId="2131" priority="2732" operator="lessThan">
      <formula>0.8</formula>
    </cfRule>
    <cfRule type="cellIs" dxfId="2130" priority="2733" operator="between">
      <formula>0.8</formula>
      <formula>0.99999</formula>
    </cfRule>
    <cfRule type="cellIs" dxfId="2129" priority="2734" operator="between">
      <formula>1</formula>
      <formula>1.3</formula>
    </cfRule>
    <cfRule type="cellIs" dxfId="2128" priority="2735" operator="between">
      <formula>1.3</formula>
      <formula>1.5</formula>
    </cfRule>
    <cfRule type="cellIs" dxfId="2127" priority="2736" operator="greaterThan">
      <formula>1.5</formula>
    </cfRule>
  </conditionalFormatting>
  <conditionalFormatting sqref="B953">
    <cfRule type="cellIs" dxfId="2126" priority="3454" operator="greaterThan">
      <formula>50</formula>
    </cfRule>
    <cfRule type="cellIs" dxfId="2125" priority="3455" operator="between">
      <formula>35</formula>
      <formula>50</formula>
    </cfRule>
    <cfRule type="cellIs" dxfId="2124" priority="3456" operator="lessThan">
      <formula>35</formula>
    </cfRule>
  </conditionalFormatting>
  <conditionalFormatting sqref="B955">
    <cfRule type="cellIs" dxfId="2123" priority="3457" operator="greaterThan">
      <formula>350</formula>
    </cfRule>
    <cfRule type="cellIs" dxfId="2122" priority="3458" operator="between">
      <formula>250</formula>
      <formula>350</formula>
    </cfRule>
    <cfRule type="cellIs" dxfId="2121" priority="3459" operator="lessThan">
      <formula>250</formula>
    </cfRule>
  </conditionalFormatting>
  <conditionalFormatting sqref="B957">
    <cfRule type="cellIs" dxfId="2120" priority="2727" operator="lessThan">
      <formula>0.8</formula>
    </cfRule>
    <cfRule type="cellIs" dxfId="2119" priority="2728" operator="between">
      <formula>0.8</formula>
      <formula>0.99999</formula>
    </cfRule>
    <cfRule type="cellIs" dxfId="2118" priority="2729" operator="between">
      <formula>1</formula>
      <formula>1.3</formula>
    </cfRule>
    <cfRule type="cellIs" dxfId="2117" priority="2730" operator="between">
      <formula>1.3</formula>
      <formula>1.5</formula>
    </cfRule>
    <cfRule type="cellIs" dxfId="2116" priority="2731" operator="greaterThan">
      <formula>1.5</formula>
    </cfRule>
  </conditionalFormatting>
  <conditionalFormatting sqref="B960">
    <cfRule type="cellIs" dxfId="2115" priority="3448" operator="greaterThan">
      <formula>50</formula>
    </cfRule>
    <cfRule type="cellIs" dxfId="2114" priority="3449" operator="between">
      <formula>35</formula>
      <formula>50</formula>
    </cfRule>
    <cfRule type="cellIs" dxfId="2113" priority="3450" operator="lessThan">
      <formula>35</formula>
    </cfRule>
  </conditionalFormatting>
  <conditionalFormatting sqref="B962">
    <cfRule type="cellIs" dxfId="2112" priority="3451" operator="greaterThan">
      <formula>350</formula>
    </cfRule>
    <cfRule type="cellIs" dxfId="2111" priority="3452" operator="between">
      <formula>250</formula>
      <formula>350</formula>
    </cfRule>
    <cfRule type="cellIs" dxfId="2110" priority="3453" operator="lessThan">
      <formula>250</formula>
    </cfRule>
  </conditionalFormatting>
  <conditionalFormatting sqref="B964">
    <cfRule type="cellIs" dxfId="2109" priority="2722" operator="lessThan">
      <formula>0.8</formula>
    </cfRule>
    <cfRule type="cellIs" dxfId="2108" priority="2723" operator="between">
      <formula>0.8</formula>
      <formula>0.99999</formula>
    </cfRule>
    <cfRule type="cellIs" dxfId="2107" priority="2724" operator="between">
      <formula>1</formula>
      <formula>1.3</formula>
    </cfRule>
    <cfRule type="cellIs" dxfId="2106" priority="2725" operator="between">
      <formula>1.3</formula>
      <formula>1.5</formula>
    </cfRule>
    <cfRule type="cellIs" dxfId="2105" priority="2726" operator="greaterThan">
      <formula>1.5</formula>
    </cfRule>
  </conditionalFormatting>
  <conditionalFormatting sqref="B967">
    <cfRule type="cellIs" dxfId="2104" priority="3442" operator="greaterThan">
      <formula>50</formula>
    </cfRule>
    <cfRule type="cellIs" dxfId="2103" priority="3443" operator="between">
      <formula>35</formula>
      <formula>50</formula>
    </cfRule>
    <cfRule type="cellIs" dxfId="2102" priority="3444" operator="lessThan">
      <formula>35</formula>
    </cfRule>
  </conditionalFormatting>
  <conditionalFormatting sqref="B969">
    <cfRule type="cellIs" dxfId="2101" priority="3445" operator="greaterThan">
      <formula>350</formula>
    </cfRule>
    <cfRule type="cellIs" dxfId="2100" priority="3446" operator="between">
      <formula>250</formula>
      <formula>350</formula>
    </cfRule>
    <cfRule type="cellIs" dxfId="2099" priority="3447" operator="lessThan">
      <formula>250</formula>
    </cfRule>
  </conditionalFormatting>
  <conditionalFormatting sqref="B971">
    <cfRule type="cellIs" dxfId="2098" priority="2717" operator="lessThan">
      <formula>0.8</formula>
    </cfRule>
    <cfRule type="cellIs" dxfId="2097" priority="2718" operator="between">
      <formula>0.8</formula>
      <formula>0.99999</formula>
    </cfRule>
    <cfRule type="cellIs" dxfId="2096" priority="2719" operator="between">
      <formula>1</formula>
      <formula>1.3</formula>
    </cfRule>
    <cfRule type="cellIs" dxfId="2095" priority="2720" operator="between">
      <formula>1.3</formula>
      <formula>1.5</formula>
    </cfRule>
    <cfRule type="cellIs" dxfId="2094" priority="2721" operator="greaterThan">
      <formula>1.5</formula>
    </cfRule>
  </conditionalFormatting>
  <conditionalFormatting sqref="B974">
    <cfRule type="cellIs" dxfId="2093" priority="3436" operator="greaterThan">
      <formula>50</formula>
    </cfRule>
    <cfRule type="cellIs" dxfId="2092" priority="3437" operator="between">
      <formula>35</formula>
      <formula>50</formula>
    </cfRule>
    <cfRule type="cellIs" dxfId="2091" priority="3438" operator="lessThan">
      <formula>35</formula>
    </cfRule>
  </conditionalFormatting>
  <conditionalFormatting sqref="B976">
    <cfRule type="cellIs" dxfId="2090" priority="3439" operator="greaterThan">
      <formula>350</formula>
    </cfRule>
    <cfRule type="cellIs" dxfId="2089" priority="3440" operator="between">
      <formula>250</formula>
      <formula>350</formula>
    </cfRule>
    <cfRule type="cellIs" dxfId="2088" priority="3441" operator="lessThan">
      <formula>250</formula>
    </cfRule>
  </conditionalFormatting>
  <conditionalFormatting sqref="B978">
    <cfRule type="cellIs" dxfId="2087" priority="2712" operator="lessThan">
      <formula>0.8</formula>
    </cfRule>
    <cfRule type="cellIs" dxfId="2086" priority="2713" operator="between">
      <formula>0.8</formula>
      <formula>0.99999</formula>
    </cfRule>
    <cfRule type="cellIs" dxfId="2085" priority="2714" operator="between">
      <formula>1</formula>
      <formula>1.3</formula>
    </cfRule>
    <cfRule type="cellIs" dxfId="2084" priority="2715" operator="between">
      <formula>1.3</formula>
      <formula>1.5</formula>
    </cfRule>
    <cfRule type="cellIs" dxfId="2083" priority="2716" operator="greaterThan">
      <formula>1.5</formula>
    </cfRule>
  </conditionalFormatting>
  <conditionalFormatting sqref="B981">
    <cfRule type="cellIs" dxfId="2082" priority="3430" operator="greaterThan">
      <formula>50</formula>
    </cfRule>
    <cfRule type="cellIs" dxfId="2081" priority="3431" operator="between">
      <formula>35</formula>
      <formula>50</formula>
    </cfRule>
    <cfRule type="cellIs" dxfId="2080" priority="3432" operator="lessThan">
      <formula>35</formula>
    </cfRule>
  </conditionalFormatting>
  <conditionalFormatting sqref="B983">
    <cfRule type="cellIs" dxfId="2079" priority="3433" operator="greaterThan">
      <formula>350</formula>
    </cfRule>
    <cfRule type="cellIs" dxfId="2078" priority="3434" operator="between">
      <formula>250</formula>
      <formula>350</formula>
    </cfRule>
    <cfRule type="cellIs" dxfId="2077" priority="3435" operator="lessThan">
      <formula>250</formula>
    </cfRule>
  </conditionalFormatting>
  <conditionalFormatting sqref="B985">
    <cfRule type="cellIs" dxfId="2076" priority="2707" operator="lessThan">
      <formula>0.8</formula>
    </cfRule>
    <cfRule type="cellIs" dxfId="2075" priority="2708" operator="between">
      <formula>0.8</formula>
      <formula>0.99999</formula>
    </cfRule>
    <cfRule type="cellIs" dxfId="2074" priority="2709" operator="between">
      <formula>1</formula>
      <formula>1.3</formula>
    </cfRule>
    <cfRule type="cellIs" dxfId="2073" priority="2710" operator="between">
      <formula>1.3</formula>
      <formula>1.5</formula>
    </cfRule>
    <cfRule type="cellIs" dxfId="2072" priority="2711" operator="greaterThan">
      <formula>1.5</formula>
    </cfRule>
  </conditionalFormatting>
  <conditionalFormatting sqref="B988">
    <cfRule type="cellIs" dxfId="2071" priority="3424" operator="greaterThan">
      <formula>50</formula>
    </cfRule>
    <cfRule type="cellIs" dxfId="2070" priority="3425" operator="between">
      <formula>35</formula>
      <formula>50</formula>
    </cfRule>
    <cfRule type="cellIs" dxfId="2069" priority="3426" operator="lessThan">
      <formula>35</formula>
    </cfRule>
  </conditionalFormatting>
  <conditionalFormatting sqref="B990">
    <cfRule type="cellIs" dxfId="2068" priority="3427" operator="greaterThan">
      <formula>350</formula>
    </cfRule>
    <cfRule type="cellIs" dxfId="2067" priority="3428" operator="between">
      <formula>250</formula>
      <formula>350</formula>
    </cfRule>
    <cfRule type="cellIs" dxfId="2066" priority="3429" operator="lessThan">
      <formula>250</formula>
    </cfRule>
  </conditionalFormatting>
  <conditionalFormatting sqref="B992">
    <cfRule type="cellIs" dxfId="2065" priority="2702" operator="lessThan">
      <formula>0.8</formula>
    </cfRule>
    <cfRule type="cellIs" dxfId="2064" priority="2703" operator="between">
      <formula>0.8</formula>
      <formula>0.99999</formula>
    </cfRule>
    <cfRule type="cellIs" dxfId="2063" priority="2704" operator="between">
      <formula>1</formula>
      <formula>1.3</formula>
    </cfRule>
    <cfRule type="cellIs" dxfId="2062" priority="2705" operator="between">
      <formula>1.3</formula>
      <formula>1.5</formula>
    </cfRule>
    <cfRule type="cellIs" dxfId="2061" priority="2706" operator="greaterThan">
      <formula>1.5</formula>
    </cfRule>
  </conditionalFormatting>
  <conditionalFormatting sqref="B995">
    <cfRule type="cellIs" dxfId="2060" priority="3418" operator="greaterThan">
      <formula>50</formula>
    </cfRule>
    <cfRule type="cellIs" dxfId="2059" priority="3419" operator="between">
      <formula>35</formula>
      <formula>50</formula>
    </cfRule>
    <cfRule type="cellIs" dxfId="2058" priority="3420" operator="lessThan">
      <formula>35</formula>
    </cfRule>
  </conditionalFormatting>
  <conditionalFormatting sqref="B997">
    <cfRule type="cellIs" dxfId="2057" priority="3421" operator="greaterThan">
      <formula>350</formula>
    </cfRule>
    <cfRule type="cellIs" dxfId="2056" priority="3422" operator="between">
      <formula>250</formula>
      <formula>350</formula>
    </cfRule>
    <cfRule type="cellIs" dxfId="2055" priority="3423" operator="lessThan">
      <formula>250</formula>
    </cfRule>
  </conditionalFormatting>
  <conditionalFormatting sqref="B999">
    <cfRule type="cellIs" dxfId="2054" priority="2697" operator="lessThan">
      <formula>0.8</formula>
    </cfRule>
    <cfRule type="cellIs" dxfId="2053" priority="2698" operator="between">
      <formula>0.8</formula>
      <formula>0.99999</formula>
    </cfRule>
    <cfRule type="cellIs" dxfId="2052" priority="2699" operator="between">
      <formula>1</formula>
      <formula>1.3</formula>
    </cfRule>
    <cfRule type="cellIs" dxfId="2051" priority="2700" operator="between">
      <formula>1.3</formula>
      <formula>1.5</formula>
    </cfRule>
    <cfRule type="cellIs" dxfId="2050" priority="2701" operator="greaterThan">
      <formula>1.5</formula>
    </cfRule>
  </conditionalFormatting>
  <conditionalFormatting sqref="B1002">
    <cfRule type="cellIs" dxfId="2049" priority="3412" operator="greaterThan">
      <formula>50</formula>
    </cfRule>
    <cfRule type="cellIs" dxfId="2048" priority="3413" operator="between">
      <formula>35</formula>
      <formula>50</formula>
    </cfRule>
    <cfRule type="cellIs" dxfId="2047" priority="3414" operator="lessThan">
      <formula>35</formula>
    </cfRule>
  </conditionalFormatting>
  <conditionalFormatting sqref="B1004">
    <cfRule type="cellIs" dxfId="2046" priority="3415" operator="greaterThan">
      <formula>350</formula>
    </cfRule>
    <cfRule type="cellIs" dxfId="2045" priority="3416" operator="between">
      <formula>250</formula>
      <formula>350</formula>
    </cfRule>
    <cfRule type="cellIs" dxfId="2044" priority="3417" operator="lessThan">
      <formula>250</formula>
    </cfRule>
  </conditionalFormatting>
  <conditionalFormatting sqref="B1006">
    <cfRule type="cellIs" dxfId="2043" priority="2692" operator="lessThan">
      <formula>0.8</formula>
    </cfRule>
    <cfRule type="cellIs" dxfId="2042" priority="2693" operator="between">
      <formula>0.8</formula>
      <formula>0.99999</formula>
    </cfRule>
    <cfRule type="cellIs" dxfId="2041" priority="2694" operator="between">
      <formula>1</formula>
      <formula>1.3</formula>
    </cfRule>
    <cfRule type="cellIs" dxfId="2040" priority="2695" operator="between">
      <formula>1.3</formula>
      <formula>1.5</formula>
    </cfRule>
    <cfRule type="cellIs" dxfId="2039" priority="2696" operator="greaterThan">
      <formula>1.5</formula>
    </cfRule>
  </conditionalFormatting>
  <conditionalFormatting sqref="B1009">
    <cfRule type="cellIs" dxfId="2038" priority="3406" operator="greaterThan">
      <formula>50</formula>
    </cfRule>
    <cfRule type="cellIs" dxfId="2037" priority="3407" operator="between">
      <formula>35</formula>
      <formula>50</formula>
    </cfRule>
    <cfRule type="cellIs" dxfId="2036" priority="3408" operator="lessThan">
      <formula>35</formula>
    </cfRule>
  </conditionalFormatting>
  <conditionalFormatting sqref="B1011">
    <cfRule type="cellIs" dxfId="2035" priority="3409" operator="greaterThan">
      <formula>350</formula>
    </cfRule>
    <cfRule type="cellIs" dxfId="2034" priority="3410" operator="between">
      <formula>250</formula>
      <formula>350</formula>
    </cfRule>
    <cfRule type="cellIs" dxfId="2033" priority="3411" operator="lessThan">
      <formula>250</formula>
    </cfRule>
  </conditionalFormatting>
  <conditionalFormatting sqref="B1013">
    <cfRule type="cellIs" dxfId="2032" priority="2687" operator="lessThan">
      <formula>0.8</formula>
    </cfRule>
    <cfRule type="cellIs" dxfId="2031" priority="2688" operator="between">
      <formula>0.8</formula>
      <formula>0.99999</formula>
    </cfRule>
    <cfRule type="cellIs" dxfId="2030" priority="2689" operator="between">
      <formula>1</formula>
      <formula>1.3</formula>
    </cfRule>
    <cfRule type="cellIs" dxfId="2029" priority="2690" operator="between">
      <formula>1.3</formula>
      <formula>1.5</formula>
    </cfRule>
    <cfRule type="cellIs" dxfId="2028" priority="2691" operator="greaterThan">
      <formula>1.5</formula>
    </cfRule>
  </conditionalFormatting>
  <conditionalFormatting sqref="B1016">
    <cfRule type="cellIs" dxfId="2027" priority="3400" operator="greaterThan">
      <formula>50</formula>
    </cfRule>
    <cfRule type="cellIs" dxfId="2026" priority="3401" operator="between">
      <formula>35</formula>
      <formula>50</formula>
    </cfRule>
    <cfRule type="cellIs" dxfId="2025" priority="3402" operator="lessThan">
      <formula>35</formula>
    </cfRule>
  </conditionalFormatting>
  <conditionalFormatting sqref="B1018">
    <cfRule type="cellIs" dxfId="2024" priority="3403" operator="greaterThan">
      <formula>350</formula>
    </cfRule>
    <cfRule type="cellIs" dxfId="2023" priority="3404" operator="between">
      <formula>250</formula>
      <formula>350</formula>
    </cfRule>
    <cfRule type="cellIs" dxfId="2022" priority="3405" operator="lessThan">
      <formula>250</formula>
    </cfRule>
  </conditionalFormatting>
  <conditionalFormatting sqref="B1020">
    <cfRule type="cellIs" dxfId="2021" priority="2682" operator="lessThan">
      <formula>0.8</formula>
    </cfRule>
    <cfRule type="cellIs" dxfId="2020" priority="2683" operator="between">
      <formula>0.8</formula>
      <formula>0.99999</formula>
    </cfRule>
    <cfRule type="cellIs" dxfId="2019" priority="2684" operator="between">
      <formula>1</formula>
      <formula>1.3</formula>
    </cfRule>
    <cfRule type="cellIs" dxfId="2018" priority="2685" operator="between">
      <formula>1.3</formula>
      <formula>1.5</formula>
    </cfRule>
    <cfRule type="cellIs" dxfId="2017" priority="2686" operator="greaterThan">
      <formula>1.5</formula>
    </cfRule>
  </conditionalFormatting>
  <conditionalFormatting sqref="B1023">
    <cfRule type="cellIs" dxfId="2016" priority="3394" operator="greaterThan">
      <formula>50</formula>
    </cfRule>
    <cfRule type="cellIs" dxfId="2015" priority="3395" operator="between">
      <formula>35</formula>
      <formula>50</formula>
    </cfRule>
    <cfRule type="cellIs" dxfId="2014" priority="3396" operator="lessThan">
      <formula>35</formula>
    </cfRule>
  </conditionalFormatting>
  <conditionalFormatting sqref="B1025">
    <cfRule type="cellIs" dxfId="2013" priority="3397" operator="greaterThan">
      <formula>350</formula>
    </cfRule>
    <cfRule type="cellIs" dxfId="2012" priority="3398" operator="between">
      <formula>250</formula>
      <formula>350</formula>
    </cfRule>
    <cfRule type="cellIs" dxfId="2011" priority="3399" operator="lessThan">
      <formula>250</formula>
    </cfRule>
  </conditionalFormatting>
  <conditionalFormatting sqref="B1027">
    <cfRule type="cellIs" dxfId="2010" priority="2677" operator="lessThan">
      <formula>0.8</formula>
    </cfRule>
    <cfRule type="cellIs" dxfId="2009" priority="2678" operator="between">
      <formula>0.8</formula>
      <formula>0.99999</formula>
    </cfRule>
    <cfRule type="cellIs" dxfId="2008" priority="2679" operator="between">
      <formula>1</formula>
      <formula>1.3</formula>
    </cfRule>
    <cfRule type="cellIs" dxfId="2007" priority="2680" operator="between">
      <formula>1.3</formula>
      <formula>1.5</formula>
    </cfRule>
    <cfRule type="cellIs" dxfId="2006" priority="2681" operator="greaterThan">
      <formula>1.5</formula>
    </cfRule>
  </conditionalFormatting>
  <conditionalFormatting sqref="B1030">
    <cfRule type="cellIs" dxfId="2005" priority="3388" operator="greaterThan">
      <formula>50</formula>
    </cfRule>
    <cfRule type="cellIs" dxfId="2004" priority="3389" operator="between">
      <formula>35</formula>
      <formula>50</formula>
    </cfRule>
    <cfRule type="cellIs" dxfId="2003" priority="3390" operator="lessThan">
      <formula>35</formula>
    </cfRule>
  </conditionalFormatting>
  <conditionalFormatting sqref="B1032">
    <cfRule type="cellIs" dxfId="2002" priority="3391" operator="greaterThan">
      <formula>350</formula>
    </cfRule>
    <cfRule type="cellIs" dxfId="2001" priority="3392" operator="between">
      <formula>250</formula>
      <formula>350</formula>
    </cfRule>
    <cfRule type="cellIs" dxfId="2000" priority="3393" operator="lessThan">
      <formula>250</formula>
    </cfRule>
  </conditionalFormatting>
  <conditionalFormatting sqref="B1034">
    <cfRule type="cellIs" dxfId="1999" priority="2672" operator="lessThan">
      <formula>0.8</formula>
    </cfRule>
    <cfRule type="cellIs" dxfId="1998" priority="2673" operator="between">
      <formula>0.8</formula>
      <formula>0.99999</formula>
    </cfRule>
    <cfRule type="cellIs" dxfId="1997" priority="2674" operator="between">
      <formula>1</formula>
      <formula>1.3</formula>
    </cfRule>
    <cfRule type="cellIs" dxfId="1996" priority="2675" operator="between">
      <formula>1.3</formula>
      <formula>1.5</formula>
    </cfRule>
    <cfRule type="cellIs" dxfId="1995" priority="2676" operator="greaterThan">
      <formula>1.5</formula>
    </cfRule>
  </conditionalFormatting>
  <conditionalFormatting sqref="B1037">
    <cfRule type="cellIs" dxfId="1994" priority="3382" operator="greaterThan">
      <formula>50</formula>
    </cfRule>
    <cfRule type="cellIs" dxfId="1993" priority="3383" operator="between">
      <formula>35</formula>
      <formula>50</formula>
    </cfRule>
    <cfRule type="cellIs" dxfId="1992" priority="3384" operator="lessThan">
      <formula>35</formula>
    </cfRule>
  </conditionalFormatting>
  <conditionalFormatting sqref="B1039">
    <cfRule type="cellIs" dxfId="1991" priority="3385" operator="greaterThan">
      <formula>350</formula>
    </cfRule>
    <cfRule type="cellIs" dxfId="1990" priority="3386" operator="between">
      <formula>250</formula>
      <formula>350</formula>
    </cfRule>
    <cfRule type="cellIs" dxfId="1989" priority="3387" operator="lessThan">
      <formula>250</formula>
    </cfRule>
  </conditionalFormatting>
  <conditionalFormatting sqref="B1041">
    <cfRule type="cellIs" dxfId="1988" priority="2667" operator="lessThan">
      <formula>0.8</formula>
    </cfRule>
    <cfRule type="cellIs" dxfId="1987" priority="2668" operator="between">
      <formula>0.8</formula>
      <formula>0.99999</formula>
    </cfRule>
    <cfRule type="cellIs" dxfId="1986" priority="2669" operator="between">
      <formula>1</formula>
      <formula>1.3</formula>
    </cfRule>
    <cfRule type="cellIs" dxfId="1985" priority="2670" operator="between">
      <formula>1.3</formula>
      <formula>1.5</formula>
    </cfRule>
    <cfRule type="cellIs" dxfId="1984" priority="2671" operator="greaterThan">
      <formula>1.5</formula>
    </cfRule>
  </conditionalFormatting>
  <conditionalFormatting sqref="B1044">
    <cfRule type="cellIs" dxfId="1983" priority="3376" operator="greaterThan">
      <formula>50</formula>
    </cfRule>
    <cfRule type="cellIs" dxfId="1982" priority="3377" operator="between">
      <formula>35</formula>
      <formula>50</formula>
    </cfRule>
    <cfRule type="cellIs" dxfId="1981" priority="3378" operator="lessThan">
      <formula>35</formula>
    </cfRule>
  </conditionalFormatting>
  <conditionalFormatting sqref="B1046">
    <cfRule type="cellIs" dxfId="1980" priority="3379" operator="greaterThan">
      <formula>350</formula>
    </cfRule>
    <cfRule type="cellIs" dxfId="1979" priority="3380" operator="between">
      <formula>250</formula>
      <formula>350</formula>
    </cfRule>
    <cfRule type="cellIs" dxfId="1978" priority="3381" operator="lessThan">
      <formula>250</formula>
    </cfRule>
  </conditionalFormatting>
  <conditionalFormatting sqref="B1048">
    <cfRule type="cellIs" dxfId="1977" priority="3371" operator="lessThan">
      <formula>0.8</formula>
    </cfRule>
    <cfRule type="cellIs" dxfId="1976" priority="3372" operator="between">
      <formula>0.8</formula>
      <formula>0.99999</formula>
    </cfRule>
    <cfRule type="cellIs" dxfId="1975" priority="3373" operator="between">
      <formula>1</formula>
      <formula>1.3</formula>
    </cfRule>
    <cfRule type="cellIs" dxfId="1974" priority="3374" operator="between">
      <formula>1.3</formula>
      <formula>1.5</formula>
    </cfRule>
    <cfRule type="cellIs" dxfId="1973" priority="3375" operator="greaterThan">
      <formula>1.5</formula>
    </cfRule>
  </conditionalFormatting>
  <conditionalFormatting sqref="B1051">
    <cfRule type="cellIs" dxfId="1972" priority="3365" operator="greaterThan">
      <formula>50</formula>
    </cfRule>
    <cfRule type="cellIs" dxfId="1971" priority="3366" operator="between">
      <formula>35</formula>
      <formula>50</formula>
    </cfRule>
    <cfRule type="cellIs" dxfId="1970" priority="3367" operator="lessThan">
      <formula>35</formula>
    </cfRule>
  </conditionalFormatting>
  <conditionalFormatting sqref="B1053">
    <cfRule type="cellIs" dxfId="1969" priority="3368" operator="greaterThan">
      <formula>350</formula>
    </cfRule>
    <cfRule type="cellIs" dxfId="1968" priority="3369" operator="between">
      <formula>250</formula>
      <formula>350</formula>
    </cfRule>
    <cfRule type="cellIs" dxfId="1967" priority="3370" operator="lessThan">
      <formula>250</formula>
    </cfRule>
  </conditionalFormatting>
  <conditionalFormatting sqref="B1055">
    <cfRule type="cellIs" dxfId="1966" priority="3360" operator="lessThan">
      <formula>0.8</formula>
    </cfRule>
    <cfRule type="cellIs" dxfId="1965" priority="3361" operator="between">
      <formula>0.8</formula>
      <formula>0.99999</formula>
    </cfRule>
    <cfRule type="cellIs" dxfId="1964" priority="3362" operator="between">
      <formula>1</formula>
      <formula>1.3</formula>
    </cfRule>
    <cfRule type="cellIs" dxfId="1963" priority="3363" operator="between">
      <formula>1.3</formula>
      <formula>1.5</formula>
    </cfRule>
    <cfRule type="cellIs" dxfId="1962" priority="3364" operator="greaterThan">
      <formula>1.5</formula>
    </cfRule>
  </conditionalFormatting>
  <conditionalFormatting sqref="B1058">
    <cfRule type="cellIs" dxfId="1961" priority="3354" operator="greaterThan">
      <formula>50</formula>
    </cfRule>
    <cfRule type="cellIs" dxfId="1960" priority="3355" operator="between">
      <formula>35</formula>
      <formula>50</formula>
    </cfRule>
    <cfRule type="cellIs" dxfId="1959" priority="3356" operator="lessThan">
      <formula>35</formula>
    </cfRule>
  </conditionalFormatting>
  <conditionalFormatting sqref="B1060">
    <cfRule type="cellIs" dxfId="1958" priority="3357" operator="greaterThan">
      <formula>350</formula>
    </cfRule>
    <cfRule type="cellIs" dxfId="1957" priority="3358" operator="between">
      <formula>250</formula>
      <formula>350</formula>
    </cfRule>
    <cfRule type="cellIs" dxfId="1956" priority="3359" operator="lessThan">
      <formula>250</formula>
    </cfRule>
  </conditionalFormatting>
  <conditionalFormatting sqref="B1062">
    <cfRule type="cellIs" dxfId="1955" priority="3349" operator="lessThan">
      <formula>0.8</formula>
    </cfRule>
    <cfRule type="cellIs" dxfId="1954" priority="3350" operator="between">
      <formula>0.8</formula>
      <formula>0.99999</formula>
    </cfRule>
    <cfRule type="cellIs" dxfId="1953" priority="3351" operator="between">
      <formula>1</formula>
      <formula>1.3</formula>
    </cfRule>
    <cfRule type="cellIs" dxfId="1952" priority="3352" operator="between">
      <formula>1.3</formula>
      <formula>1.5</formula>
    </cfRule>
    <cfRule type="cellIs" dxfId="1951" priority="3353" operator="greaterThan">
      <formula>1.5</formula>
    </cfRule>
  </conditionalFormatting>
  <conditionalFormatting sqref="B1065">
    <cfRule type="cellIs" dxfId="1950" priority="3343" operator="greaterThan">
      <formula>50</formula>
    </cfRule>
    <cfRule type="cellIs" dxfId="1949" priority="3344" operator="between">
      <formula>35</formula>
      <formula>50</formula>
    </cfRule>
    <cfRule type="cellIs" dxfId="1948" priority="3345" operator="lessThan">
      <formula>35</formula>
    </cfRule>
  </conditionalFormatting>
  <conditionalFormatting sqref="B1067">
    <cfRule type="cellIs" dxfId="1947" priority="3346" operator="greaterThan">
      <formula>350</formula>
    </cfRule>
    <cfRule type="cellIs" dxfId="1946" priority="3347" operator="between">
      <formula>250</formula>
      <formula>350</formula>
    </cfRule>
    <cfRule type="cellIs" dxfId="1945" priority="3348" operator="lessThan">
      <formula>250</formula>
    </cfRule>
  </conditionalFormatting>
  <conditionalFormatting sqref="B1069">
    <cfRule type="cellIs" dxfId="1944" priority="3338" operator="lessThan">
      <formula>0.8</formula>
    </cfRule>
    <cfRule type="cellIs" dxfId="1943" priority="3339" operator="between">
      <formula>0.8</formula>
      <formula>0.99999</formula>
    </cfRule>
    <cfRule type="cellIs" dxfId="1942" priority="3340" operator="between">
      <formula>1</formula>
      <formula>1.3</formula>
    </cfRule>
    <cfRule type="cellIs" dxfId="1941" priority="3341" operator="between">
      <formula>1.3</formula>
      <formula>1.5</formula>
    </cfRule>
    <cfRule type="cellIs" dxfId="1940" priority="3342" operator="greaterThan">
      <formula>1.5</formula>
    </cfRule>
  </conditionalFormatting>
  <conditionalFormatting sqref="B1072">
    <cfRule type="cellIs" dxfId="1939" priority="3332" operator="greaterThan">
      <formula>50</formula>
    </cfRule>
    <cfRule type="cellIs" dxfId="1938" priority="3333" operator="between">
      <formula>35</formula>
      <formula>50</formula>
    </cfRule>
    <cfRule type="cellIs" dxfId="1937" priority="3334" operator="lessThan">
      <formula>35</formula>
    </cfRule>
  </conditionalFormatting>
  <conditionalFormatting sqref="B1074">
    <cfRule type="cellIs" dxfId="1936" priority="3335" operator="greaterThan">
      <formula>350</formula>
    </cfRule>
    <cfRule type="cellIs" dxfId="1935" priority="3336" operator="between">
      <formula>250</formula>
      <formula>350</formula>
    </cfRule>
    <cfRule type="cellIs" dxfId="1934" priority="3337" operator="lessThan">
      <formula>250</formula>
    </cfRule>
  </conditionalFormatting>
  <conditionalFormatting sqref="B1076">
    <cfRule type="cellIs" dxfId="1933" priority="3327" operator="lessThan">
      <formula>0.8</formula>
    </cfRule>
    <cfRule type="cellIs" dxfId="1932" priority="3328" operator="between">
      <formula>0.8</formula>
      <formula>0.99999</formula>
    </cfRule>
    <cfRule type="cellIs" dxfId="1931" priority="3329" operator="between">
      <formula>1</formula>
      <formula>1.3</formula>
    </cfRule>
    <cfRule type="cellIs" dxfId="1930" priority="3330" operator="between">
      <formula>1.3</formula>
      <formula>1.5</formula>
    </cfRule>
    <cfRule type="cellIs" dxfId="1929" priority="3331" operator="greaterThan">
      <formula>1.5</formula>
    </cfRule>
  </conditionalFormatting>
  <conditionalFormatting sqref="B1079">
    <cfRule type="cellIs" dxfId="1928" priority="3321" operator="greaterThan">
      <formula>50</formula>
    </cfRule>
    <cfRule type="cellIs" dxfId="1927" priority="3322" operator="between">
      <formula>35</formula>
      <formula>50</formula>
    </cfRule>
    <cfRule type="cellIs" dxfId="1926" priority="3323" operator="lessThan">
      <formula>35</formula>
    </cfRule>
  </conditionalFormatting>
  <conditionalFormatting sqref="B1081">
    <cfRule type="cellIs" dxfId="1925" priority="3324" operator="greaterThan">
      <formula>350</formula>
    </cfRule>
    <cfRule type="cellIs" dxfId="1924" priority="3325" operator="between">
      <formula>250</formula>
      <formula>350</formula>
    </cfRule>
    <cfRule type="cellIs" dxfId="1923" priority="3326" operator="lessThan">
      <formula>250</formula>
    </cfRule>
  </conditionalFormatting>
  <conditionalFormatting sqref="B1083">
    <cfRule type="cellIs" dxfId="1922" priority="3316" operator="lessThan">
      <formula>0.8</formula>
    </cfRule>
    <cfRule type="cellIs" dxfId="1921" priority="3317" operator="between">
      <formula>0.8</formula>
      <formula>0.99999</formula>
    </cfRule>
    <cfRule type="cellIs" dxfId="1920" priority="3318" operator="between">
      <formula>1</formula>
      <formula>1.3</formula>
    </cfRule>
    <cfRule type="cellIs" dxfId="1919" priority="3319" operator="between">
      <formula>1.3</formula>
      <formula>1.5</formula>
    </cfRule>
    <cfRule type="cellIs" dxfId="1918" priority="3320" operator="greaterThan">
      <formula>1.5</formula>
    </cfRule>
  </conditionalFormatting>
  <conditionalFormatting sqref="B1086">
    <cfRule type="cellIs" dxfId="1917" priority="3310" operator="greaterThan">
      <formula>50</formula>
    </cfRule>
    <cfRule type="cellIs" dxfId="1916" priority="3311" operator="between">
      <formula>35</formula>
      <formula>50</formula>
    </cfRule>
    <cfRule type="cellIs" dxfId="1915" priority="3312" operator="lessThan">
      <formula>35</formula>
    </cfRule>
  </conditionalFormatting>
  <conditionalFormatting sqref="B1088">
    <cfRule type="cellIs" dxfId="1914" priority="3313" operator="greaterThan">
      <formula>350</formula>
    </cfRule>
    <cfRule type="cellIs" dxfId="1913" priority="3314" operator="between">
      <formula>250</formula>
      <formula>350</formula>
    </cfRule>
    <cfRule type="cellIs" dxfId="1912" priority="3315" operator="lessThan">
      <formula>250</formula>
    </cfRule>
  </conditionalFormatting>
  <conditionalFormatting sqref="B1090">
    <cfRule type="cellIs" dxfId="1911" priority="3305" operator="lessThan">
      <formula>0.8</formula>
    </cfRule>
    <cfRule type="cellIs" dxfId="1910" priority="3306" operator="between">
      <formula>0.8</formula>
      <formula>0.99999</formula>
    </cfRule>
    <cfRule type="cellIs" dxfId="1909" priority="3307" operator="between">
      <formula>1</formula>
      <formula>1.3</formula>
    </cfRule>
    <cfRule type="cellIs" dxfId="1908" priority="3308" operator="between">
      <formula>1.3</formula>
      <formula>1.5</formula>
    </cfRule>
    <cfRule type="cellIs" dxfId="1907" priority="3309" operator="greaterThan">
      <formula>1.5</formula>
    </cfRule>
  </conditionalFormatting>
  <conditionalFormatting sqref="B1093">
    <cfRule type="cellIs" dxfId="1906" priority="3299" operator="greaterThan">
      <formula>50</formula>
    </cfRule>
    <cfRule type="cellIs" dxfId="1905" priority="3300" operator="between">
      <formula>35</formula>
      <formula>50</formula>
    </cfRule>
    <cfRule type="cellIs" dxfId="1904" priority="3301" operator="lessThan">
      <formula>35</formula>
    </cfRule>
  </conditionalFormatting>
  <conditionalFormatting sqref="B1095">
    <cfRule type="cellIs" dxfId="1903" priority="3302" operator="greaterThan">
      <formula>350</formula>
    </cfRule>
    <cfRule type="cellIs" dxfId="1902" priority="3303" operator="between">
      <formula>250</formula>
      <formula>350</formula>
    </cfRule>
    <cfRule type="cellIs" dxfId="1901" priority="3304" operator="lessThan">
      <formula>250</formula>
    </cfRule>
  </conditionalFormatting>
  <conditionalFormatting sqref="B1097">
    <cfRule type="cellIs" dxfId="1900" priority="3294" operator="lessThan">
      <formula>0.8</formula>
    </cfRule>
    <cfRule type="cellIs" dxfId="1899" priority="3295" operator="between">
      <formula>0.8</formula>
      <formula>0.99999</formula>
    </cfRule>
    <cfRule type="cellIs" dxfId="1898" priority="3296" operator="between">
      <formula>1</formula>
      <formula>1.3</formula>
    </cfRule>
    <cfRule type="cellIs" dxfId="1897" priority="3297" operator="between">
      <formula>1.3</formula>
      <formula>1.5</formula>
    </cfRule>
    <cfRule type="cellIs" dxfId="1896" priority="3298" operator="greaterThan">
      <formula>1.5</formula>
    </cfRule>
  </conditionalFormatting>
  <conditionalFormatting sqref="B1100">
    <cfRule type="cellIs" dxfId="1895" priority="3288" operator="greaterThan">
      <formula>50</formula>
    </cfRule>
    <cfRule type="cellIs" dxfId="1894" priority="3289" operator="between">
      <formula>35</formula>
      <formula>50</formula>
    </cfRule>
    <cfRule type="cellIs" dxfId="1893" priority="3290" operator="lessThan">
      <formula>35</formula>
    </cfRule>
  </conditionalFormatting>
  <conditionalFormatting sqref="B1102">
    <cfRule type="cellIs" dxfId="1892" priority="3291" operator="greaterThan">
      <formula>350</formula>
    </cfRule>
    <cfRule type="cellIs" dxfId="1891" priority="3292" operator="between">
      <formula>250</formula>
      <formula>350</formula>
    </cfRule>
    <cfRule type="cellIs" dxfId="1890" priority="3293" operator="lessThan">
      <formula>250</formula>
    </cfRule>
  </conditionalFormatting>
  <conditionalFormatting sqref="B1104">
    <cfRule type="cellIs" dxfId="1889" priority="3283" operator="lessThan">
      <formula>0.8</formula>
    </cfRule>
    <cfRule type="cellIs" dxfId="1888" priority="3284" operator="between">
      <formula>0.8</formula>
      <formula>0.99999</formula>
    </cfRule>
    <cfRule type="cellIs" dxfId="1887" priority="3285" operator="between">
      <formula>1</formula>
      <formula>1.3</formula>
    </cfRule>
    <cfRule type="cellIs" dxfId="1886" priority="3286" operator="between">
      <formula>1.3</formula>
      <formula>1.5</formula>
    </cfRule>
    <cfRule type="cellIs" dxfId="1885" priority="3287" operator="greaterThan">
      <formula>1.5</formula>
    </cfRule>
  </conditionalFormatting>
  <conditionalFormatting sqref="B1107">
    <cfRule type="cellIs" dxfId="1884" priority="3277" operator="greaterThan">
      <formula>50</formula>
    </cfRule>
    <cfRule type="cellIs" dxfId="1883" priority="3278" operator="between">
      <formula>35</formula>
      <formula>50</formula>
    </cfRule>
    <cfRule type="cellIs" dxfId="1882" priority="3279" operator="lessThan">
      <formula>35</formula>
    </cfRule>
  </conditionalFormatting>
  <conditionalFormatting sqref="B1109">
    <cfRule type="cellIs" dxfId="1881" priority="3280" operator="greaterThan">
      <formula>350</formula>
    </cfRule>
    <cfRule type="cellIs" dxfId="1880" priority="3281" operator="between">
      <formula>250</formula>
      <formula>350</formula>
    </cfRule>
    <cfRule type="cellIs" dxfId="1879" priority="3282" operator="lessThan">
      <formula>250</formula>
    </cfRule>
  </conditionalFormatting>
  <conditionalFormatting sqref="B1111">
    <cfRule type="cellIs" dxfId="1878" priority="3272" operator="lessThan">
      <formula>0.8</formula>
    </cfRule>
    <cfRule type="cellIs" dxfId="1877" priority="3273" operator="between">
      <formula>0.8</formula>
      <formula>0.99999</formula>
    </cfRule>
    <cfRule type="cellIs" dxfId="1876" priority="3274" operator="between">
      <formula>1</formula>
      <formula>1.3</formula>
    </cfRule>
    <cfRule type="cellIs" dxfId="1875" priority="3275" operator="between">
      <formula>1.3</formula>
      <formula>1.5</formula>
    </cfRule>
    <cfRule type="cellIs" dxfId="1874" priority="3276" operator="greaterThan">
      <formula>1.5</formula>
    </cfRule>
  </conditionalFormatting>
  <conditionalFormatting sqref="B1114">
    <cfRule type="cellIs" dxfId="1873" priority="3266" operator="greaterThan">
      <formula>50</formula>
    </cfRule>
    <cfRule type="cellIs" dxfId="1872" priority="3267" operator="between">
      <formula>35</formula>
      <formula>50</formula>
    </cfRule>
    <cfRule type="cellIs" dxfId="1871" priority="3268" operator="lessThan">
      <formula>35</formula>
    </cfRule>
  </conditionalFormatting>
  <conditionalFormatting sqref="B1116">
    <cfRule type="cellIs" dxfId="1870" priority="3269" operator="greaterThan">
      <formula>350</formula>
    </cfRule>
    <cfRule type="cellIs" dxfId="1869" priority="3270" operator="between">
      <formula>250</formula>
      <formula>350</formula>
    </cfRule>
    <cfRule type="cellIs" dxfId="1868" priority="3271" operator="lessThan">
      <formula>250</formula>
    </cfRule>
  </conditionalFormatting>
  <conditionalFormatting sqref="B1118">
    <cfRule type="cellIs" dxfId="1867" priority="3261" operator="lessThan">
      <formula>0.8</formula>
    </cfRule>
    <cfRule type="cellIs" dxfId="1866" priority="3262" operator="between">
      <formula>0.8</formula>
      <formula>0.99999</formula>
    </cfRule>
    <cfRule type="cellIs" dxfId="1865" priority="3263" operator="between">
      <formula>1</formula>
      <formula>1.3</formula>
    </cfRule>
    <cfRule type="cellIs" dxfId="1864" priority="3264" operator="between">
      <formula>1.3</formula>
      <formula>1.5</formula>
    </cfRule>
    <cfRule type="cellIs" dxfId="1863" priority="3265" operator="greaterThan">
      <formula>1.5</formula>
    </cfRule>
  </conditionalFormatting>
  <conditionalFormatting sqref="B1121">
    <cfRule type="cellIs" dxfId="1862" priority="3255" operator="greaterThan">
      <formula>50</formula>
    </cfRule>
    <cfRule type="cellIs" dxfId="1861" priority="3256" operator="between">
      <formula>35</formula>
      <formula>50</formula>
    </cfRule>
    <cfRule type="cellIs" dxfId="1860" priority="3257" operator="lessThan">
      <formula>35</formula>
    </cfRule>
  </conditionalFormatting>
  <conditionalFormatting sqref="B1123">
    <cfRule type="cellIs" dxfId="1859" priority="3258" operator="greaterThan">
      <formula>350</formula>
    </cfRule>
    <cfRule type="cellIs" dxfId="1858" priority="3259" operator="between">
      <formula>250</formula>
      <formula>350</formula>
    </cfRule>
    <cfRule type="cellIs" dxfId="1857" priority="3260" operator="lessThan">
      <formula>250</formula>
    </cfRule>
  </conditionalFormatting>
  <conditionalFormatting sqref="B1125">
    <cfRule type="cellIs" dxfId="1856" priority="3250" operator="lessThan">
      <formula>0.8</formula>
    </cfRule>
    <cfRule type="cellIs" dxfId="1855" priority="3251" operator="between">
      <formula>0.8</formula>
      <formula>0.99999</formula>
    </cfRule>
    <cfRule type="cellIs" dxfId="1854" priority="3252" operator="between">
      <formula>1</formula>
      <formula>1.3</formula>
    </cfRule>
    <cfRule type="cellIs" dxfId="1853" priority="3253" operator="between">
      <formula>1.3</formula>
      <formula>1.5</formula>
    </cfRule>
    <cfRule type="cellIs" dxfId="1852" priority="3254" operator="greaterThan">
      <formula>1.5</formula>
    </cfRule>
  </conditionalFormatting>
  <conditionalFormatting sqref="B1128">
    <cfRule type="cellIs" dxfId="1851" priority="2519" operator="greaterThan">
      <formula>50</formula>
    </cfRule>
    <cfRule type="cellIs" dxfId="1850" priority="2520" operator="between">
      <formula>35</formula>
      <formula>50</formula>
    </cfRule>
    <cfRule type="cellIs" dxfId="1849" priority="2521" operator="lessThan">
      <formula>35</formula>
    </cfRule>
  </conditionalFormatting>
  <conditionalFormatting sqref="B1130">
    <cfRule type="cellIs" dxfId="1848" priority="2522" operator="greaterThan">
      <formula>350</formula>
    </cfRule>
    <cfRule type="cellIs" dxfId="1847" priority="2523" operator="between">
      <formula>250</formula>
      <formula>350</formula>
    </cfRule>
    <cfRule type="cellIs" dxfId="1846" priority="2524" operator="lessThan">
      <formula>250</formula>
    </cfRule>
  </conditionalFormatting>
  <conditionalFormatting sqref="B1132">
    <cfRule type="cellIs" dxfId="1845" priority="2514" operator="lessThan">
      <formula>0.8</formula>
    </cfRule>
    <cfRule type="cellIs" dxfId="1844" priority="2515" operator="between">
      <formula>0.8</formula>
      <formula>0.99999</formula>
    </cfRule>
    <cfRule type="cellIs" dxfId="1843" priority="2516" operator="between">
      <formula>1</formula>
      <formula>1.3</formula>
    </cfRule>
    <cfRule type="cellIs" dxfId="1842" priority="2517" operator="between">
      <formula>1.3</formula>
      <formula>1.5</formula>
    </cfRule>
    <cfRule type="cellIs" dxfId="1841" priority="2518" operator="greaterThan">
      <formula>1.5</formula>
    </cfRule>
  </conditionalFormatting>
  <conditionalFormatting sqref="B1135">
    <cfRule type="cellIs" dxfId="1840" priority="2508" operator="greaterThan">
      <formula>50</formula>
    </cfRule>
    <cfRule type="cellIs" dxfId="1839" priority="2509" operator="between">
      <formula>35</formula>
      <formula>50</formula>
    </cfRule>
    <cfRule type="cellIs" dxfId="1838" priority="2510" operator="lessThan">
      <formula>35</formula>
    </cfRule>
  </conditionalFormatting>
  <conditionalFormatting sqref="B1137">
    <cfRule type="cellIs" dxfId="1837" priority="2511" operator="greaterThan">
      <formula>350</formula>
    </cfRule>
    <cfRule type="cellIs" dxfId="1836" priority="2512" operator="between">
      <formula>250</formula>
      <formula>350</formula>
    </cfRule>
    <cfRule type="cellIs" dxfId="1835" priority="2513" operator="lessThan">
      <formula>250</formula>
    </cfRule>
  </conditionalFormatting>
  <conditionalFormatting sqref="B1139">
    <cfRule type="cellIs" dxfId="1834" priority="2503" operator="lessThan">
      <formula>0.8</formula>
    </cfRule>
    <cfRule type="cellIs" dxfId="1833" priority="2504" operator="between">
      <formula>0.8</formula>
      <formula>0.99999</formula>
    </cfRule>
    <cfRule type="cellIs" dxfId="1832" priority="2505" operator="between">
      <formula>1</formula>
      <formula>1.3</formula>
    </cfRule>
    <cfRule type="cellIs" dxfId="1831" priority="2506" operator="between">
      <formula>1.3</formula>
      <formula>1.5</formula>
    </cfRule>
    <cfRule type="cellIs" dxfId="1830" priority="2507" operator="greaterThan">
      <formula>1.5</formula>
    </cfRule>
  </conditionalFormatting>
  <conditionalFormatting sqref="B1142">
    <cfRule type="cellIs" dxfId="1829" priority="2497" operator="greaterThan">
      <formula>50</formula>
    </cfRule>
    <cfRule type="cellIs" dxfId="1828" priority="2498" operator="between">
      <formula>35</formula>
      <formula>50</formula>
    </cfRule>
    <cfRule type="cellIs" dxfId="1827" priority="2499" operator="lessThan">
      <formula>35</formula>
    </cfRule>
  </conditionalFormatting>
  <conditionalFormatting sqref="B1144">
    <cfRule type="cellIs" dxfId="1826" priority="2500" operator="greaterThan">
      <formula>350</formula>
    </cfRule>
    <cfRule type="cellIs" dxfId="1825" priority="2501" operator="between">
      <formula>250</formula>
      <formula>350</formula>
    </cfRule>
    <cfRule type="cellIs" dxfId="1824" priority="2502" operator="lessThan">
      <formula>250</formula>
    </cfRule>
  </conditionalFormatting>
  <conditionalFormatting sqref="B1146">
    <cfRule type="cellIs" dxfId="1823" priority="2492" operator="lessThan">
      <formula>0.8</formula>
    </cfRule>
    <cfRule type="cellIs" dxfId="1822" priority="2493" operator="between">
      <formula>0.8</formula>
      <formula>0.99999</formula>
    </cfRule>
    <cfRule type="cellIs" dxfId="1821" priority="2494" operator="between">
      <formula>1</formula>
      <formula>1.3</formula>
    </cfRule>
    <cfRule type="cellIs" dxfId="1820" priority="2495" operator="between">
      <formula>1.3</formula>
      <formula>1.5</formula>
    </cfRule>
    <cfRule type="cellIs" dxfId="1819" priority="2496" operator="greaterThan">
      <formula>1.5</formula>
    </cfRule>
  </conditionalFormatting>
  <conditionalFormatting sqref="B1149">
    <cfRule type="cellIs" dxfId="1818" priority="2486" operator="greaterThan">
      <formula>50</formula>
    </cfRule>
    <cfRule type="cellIs" dxfId="1817" priority="2487" operator="between">
      <formula>35</formula>
      <formula>50</formula>
    </cfRule>
    <cfRule type="cellIs" dxfId="1816" priority="2488" operator="lessThan">
      <formula>35</formula>
    </cfRule>
  </conditionalFormatting>
  <conditionalFormatting sqref="B1151">
    <cfRule type="cellIs" dxfId="1815" priority="2489" operator="greaterThan">
      <formula>350</formula>
    </cfRule>
    <cfRule type="cellIs" dxfId="1814" priority="2490" operator="between">
      <formula>250</formula>
      <formula>350</formula>
    </cfRule>
    <cfRule type="cellIs" dxfId="1813" priority="2491" operator="lessThan">
      <formula>250</formula>
    </cfRule>
  </conditionalFormatting>
  <conditionalFormatting sqref="B1153">
    <cfRule type="cellIs" dxfId="1812" priority="2481" operator="lessThan">
      <formula>0.8</formula>
    </cfRule>
    <cfRule type="cellIs" dxfId="1811" priority="2482" operator="between">
      <formula>0.8</formula>
      <formula>0.99999</formula>
    </cfRule>
    <cfRule type="cellIs" dxfId="1810" priority="2483" operator="between">
      <formula>1</formula>
      <formula>1.3</formula>
    </cfRule>
    <cfRule type="cellIs" dxfId="1809" priority="2484" operator="between">
      <formula>1.3</formula>
      <formula>1.5</formula>
    </cfRule>
    <cfRule type="cellIs" dxfId="1808" priority="2485" operator="greaterThan">
      <formula>1.5</formula>
    </cfRule>
  </conditionalFormatting>
  <conditionalFormatting sqref="B1156">
    <cfRule type="cellIs" dxfId="1807" priority="2475" operator="greaterThan">
      <formula>50</formula>
    </cfRule>
    <cfRule type="cellIs" dxfId="1806" priority="2476" operator="between">
      <formula>35</formula>
      <formula>50</formula>
    </cfRule>
    <cfRule type="cellIs" dxfId="1805" priority="2477" operator="lessThan">
      <formula>35</formula>
    </cfRule>
  </conditionalFormatting>
  <conditionalFormatting sqref="B1158">
    <cfRule type="cellIs" dxfId="1804" priority="2478" operator="greaterThan">
      <formula>350</formula>
    </cfRule>
    <cfRule type="cellIs" dxfId="1803" priority="2479" operator="between">
      <formula>250</formula>
      <formula>350</formula>
    </cfRule>
    <cfRule type="cellIs" dxfId="1802" priority="2480" operator="lessThan">
      <formula>250</formula>
    </cfRule>
  </conditionalFormatting>
  <conditionalFormatting sqref="B1160">
    <cfRule type="cellIs" dxfId="1801" priority="2470" operator="lessThan">
      <formula>0.8</formula>
    </cfRule>
    <cfRule type="cellIs" dxfId="1800" priority="2471" operator="between">
      <formula>0.8</formula>
      <formula>0.99999</formula>
    </cfRule>
    <cfRule type="cellIs" dxfId="1799" priority="2472" operator="between">
      <formula>1</formula>
      <formula>1.3</formula>
    </cfRule>
    <cfRule type="cellIs" dxfId="1798" priority="2473" operator="between">
      <formula>1.3</formula>
      <formula>1.5</formula>
    </cfRule>
    <cfRule type="cellIs" dxfId="1797" priority="2474" operator="greaterThan">
      <formula>1.5</formula>
    </cfRule>
  </conditionalFormatting>
  <conditionalFormatting sqref="B1163">
    <cfRule type="cellIs" dxfId="1796" priority="2464" operator="greaterThan">
      <formula>50</formula>
    </cfRule>
    <cfRule type="cellIs" dxfId="1795" priority="2465" operator="between">
      <formula>35</formula>
      <formula>50</formula>
    </cfRule>
    <cfRule type="cellIs" dxfId="1794" priority="2466" operator="lessThan">
      <formula>35</formula>
    </cfRule>
  </conditionalFormatting>
  <conditionalFormatting sqref="B1165">
    <cfRule type="cellIs" dxfId="1793" priority="2467" operator="greaterThan">
      <formula>350</formula>
    </cfRule>
    <cfRule type="cellIs" dxfId="1792" priority="2468" operator="between">
      <formula>250</formula>
      <formula>350</formula>
    </cfRule>
    <cfRule type="cellIs" dxfId="1791" priority="2469" operator="lessThan">
      <formula>250</formula>
    </cfRule>
  </conditionalFormatting>
  <conditionalFormatting sqref="B1167">
    <cfRule type="cellIs" dxfId="1790" priority="2459" operator="lessThan">
      <formula>0.8</formula>
    </cfRule>
    <cfRule type="cellIs" dxfId="1789" priority="2460" operator="between">
      <formula>0.8</formula>
      <formula>0.99999</formula>
    </cfRule>
    <cfRule type="cellIs" dxfId="1788" priority="2461" operator="between">
      <formula>1</formula>
      <formula>1.3</formula>
    </cfRule>
    <cfRule type="cellIs" dxfId="1787" priority="2462" operator="between">
      <formula>1.3</formula>
      <formula>1.5</formula>
    </cfRule>
    <cfRule type="cellIs" dxfId="1786" priority="2463" operator="greaterThan">
      <formula>1.5</formula>
    </cfRule>
  </conditionalFormatting>
  <conditionalFormatting sqref="B1170">
    <cfRule type="cellIs" dxfId="1785" priority="2453" operator="greaterThan">
      <formula>50</formula>
    </cfRule>
    <cfRule type="cellIs" dxfId="1784" priority="2454" operator="between">
      <formula>35</formula>
      <formula>50</formula>
    </cfRule>
    <cfRule type="cellIs" dxfId="1783" priority="2455" operator="lessThan">
      <formula>35</formula>
    </cfRule>
  </conditionalFormatting>
  <conditionalFormatting sqref="B1172">
    <cfRule type="cellIs" dxfId="1782" priority="2456" operator="greaterThan">
      <formula>350</formula>
    </cfRule>
    <cfRule type="cellIs" dxfId="1781" priority="2457" operator="between">
      <formula>250</formula>
      <formula>350</formula>
    </cfRule>
    <cfRule type="cellIs" dxfId="1780" priority="2458" operator="lessThan">
      <formula>250</formula>
    </cfRule>
  </conditionalFormatting>
  <conditionalFormatting sqref="B1174">
    <cfRule type="cellIs" dxfId="1779" priority="2448" operator="lessThan">
      <formula>0.8</formula>
    </cfRule>
    <cfRule type="cellIs" dxfId="1778" priority="2449" operator="between">
      <formula>0.8</formula>
      <formula>0.99999</formula>
    </cfRule>
    <cfRule type="cellIs" dxfId="1777" priority="2450" operator="between">
      <formula>1</formula>
      <formula>1.3</formula>
    </cfRule>
    <cfRule type="cellIs" dxfId="1776" priority="2451" operator="between">
      <formula>1.3</formula>
      <formula>1.5</formula>
    </cfRule>
    <cfRule type="cellIs" dxfId="1775" priority="2452" operator="greaterThan">
      <formula>1.5</formula>
    </cfRule>
  </conditionalFormatting>
  <conditionalFormatting sqref="B1177">
    <cfRule type="cellIs" dxfId="1774" priority="2442" operator="greaterThan">
      <formula>50</formula>
    </cfRule>
    <cfRule type="cellIs" dxfId="1773" priority="2443" operator="between">
      <formula>35</formula>
      <formula>50</formula>
    </cfRule>
    <cfRule type="cellIs" dxfId="1772" priority="2444" operator="lessThan">
      <formula>35</formula>
    </cfRule>
  </conditionalFormatting>
  <conditionalFormatting sqref="B1179">
    <cfRule type="cellIs" dxfId="1771" priority="2445" operator="greaterThan">
      <formula>350</formula>
    </cfRule>
    <cfRule type="cellIs" dxfId="1770" priority="2446" operator="between">
      <formula>250</formula>
      <formula>350</formula>
    </cfRule>
    <cfRule type="cellIs" dxfId="1769" priority="2447" operator="lessThan">
      <formula>250</formula>
    </cfRule>
  </conditionalFormatting>
  <conditionalFormatting sqref="B1181">
    <cfRule type="cellIs" dxfId="1768" priority="2437" operator="lessThan">
      <formula>0.8</formula>
    </cfRule>
    <cfRule type="cellIs" dxfId="1767" priority="2438" operator="between">
      <formula>0.8</formula>
      <formula>0.99999</formula>
    </cfRule>
    <cfRule type="cellIs" dxfId="1766" priority="2439" operator="between">
      <formula>1</formula>
      <formula>1.3</formula>
    </cfRule>
    <cfRule type="cellIs" dxfId="1765" priority="2440" operator="between">
      <formula>1.3</formula>
      <formula>1.5</formula>
    </cfRule>
    <cfRule type="cellIs" dxfId="1764" priority="2441" operator="greaterThan">
      <formula>1.5</formula>
    </cfRule>
  </conditionalFormatting>
  <conditionalFormatting sqref="B1184">
    <cfRule type="cellIs" dxfId="1763" priority="2431" operator="greaterThan">
      <formula>50</formula>
    </cfRule>
    <cfRule type="cellIs" dxfId="1762" priority="2432" operator="between">
      <formula>35</formula>
      <formula>50</formula>
    </cfRule>
    <cfRule type="cellIs" dxfId="1761" priority="2433" operator="lessThan">
      <formula>35</formula>
    </cfRule>
  </conditionalFormatting>
  <conditionalFormatting sqref="B1186">
    <cfRule type="cellIs" dxfId="1760" priority="2434" operator="greaterThan">
      <formula>350</formula>
    </cfRule>
    <cfRule type="cellIs" dxfId="1759" priority="2435" operator="between">
      <formula>250</formula>
      <formula>350</formula>
    </cfRule>
    <cfRule type="cellIs" dxfId="1758" priority="2436" operator="lessThan">
      <formula>250</formula>
    </cfRule>
  </conditionalFormatting>
  <conditionalFormatting sqref="B1188">
    <cfRule type="cellIs" dxfId="1757" priority="2426" operator="lessThan">
      <formula>0.8</formula>
    </cfRule>
    <cfRule type="cellIs" dxfId="1756" priority="2427" operator="between">
      <formula>0.8</formula>
      <formula>0.99999</formula>
    </cfRule>
    <cfRule type="cellIs" dxfId="1755" priority="2428" operator="between">
      <formula>1</formula>
      <formula>1.3</formula>
    </cfRule>
    <cfRule type="cellIs" dxfId="1754" priority="2429" operator="between">
      <formula>1.3</formula>
      <formula>1.5</formula>
    </cfRule>
    <cfRule type="cellIs" dxfId="1753" priority="2430" operator="greaterThan">
      <formula>1.5</formula>
    </cfRule>
  </conditionalFormatting>
  <conditionalFormatting sqref="B1191">
    <cfRule type="cellIs" dxfId="1752" priority="2420" operator="greaterThan">
      <formula>50</formula>
    </cfRule>
    <cfRule type="cellIs" dxfId="1751" priority="2421" operator="between">
      <formula>35</formula>
      <formula>50</formula>
    </cfRule>
    <cfRule type="cellIs" dxfId="1750" priority="2422" operator="lessThan">
      <formula>35</formula>
    </cfRule>
  </conditionalFormatting>
  <conditionalFormatting sqref="B1193">
    <cfRule type="cellIs" dxfId="1749" priority="2423" operator="greaterThan">
      <formula>350</formula>
    </cfRule>
    <cfRule type="cellIs" dxfId="1748" priority="2424" operator="between">
      <formula>250</formula>
      <formula>350</formula>
    </cfRule>
    <cfRule type="cellIs" dxfId="1747" priority="2425" operator="lessThan">
      <formula>250</formula>
    </cfRule>
  </conditionalFormatting>
  <conditionalFormatting sqref="B1195">
    <cfRule type="cellIs" dxfId="1746" priority="2415" operator="lessThan">
      <formula>0.8</formula>
    </cfRule>
    <cfRule type="cellIs" dxfId="1745" priority="2416" operator="between">
      <formula>0.8</formula>
      <formula>0.99999</formula>
    </cfRule>
    <cfRule type="cellIs" dxfId="1744" priority="2417" operator="between">
      <formula>1</formula>
      <formula>1.3</formula>
    </cfRule>
    <cfRule type="cellIs" dxfId="1743" priority="2418" operator="between">
      <formula>1.3</formula>
      <formula>1.5</formula>
    </cfRule>
    <cfRule type="cellIs" dxfId="1742" priority="2419" operator="greaterThan">
      <formula>1.5</formula>
    </cfRule>
  </conditionalFormatting>
  <conditionalFormatting sqref="B1198">
    <cfRule type="cellIs" dxfId="1741" priority="2409" operator="greaterThan">
      <formula>50</formula>
    </cfRule>
    <cfRule type="cellIs" dxfId="1740" priority="2410" operator="between">
      <formula>35</formula>
      <formula>50</formula>
    </cfRule>
    <cfRule type="cellIs" dxfId="1739" priority="2411" operator="lessThan">
      <formula>35</formula>
    </cfRule>
  </conditionalFormatting>
  <conditionalFormatting sqref="B1200">
    <cfRule type="cellIs" dxfId="1738" priority="2412" operator="greaterThan">
      <formula>350</formula>
    </cfRule>
    <cfRule type="cellIs" dxfId="1737" priority="2413" operator="between">
      <formula>250</formula>
      <formula>350</formula>
    </cfRule>
    <cfRule type="cellIs" dxfId="1736" priority="2414" operator="lessThan">
      <formula>250</formula>
    </cfRule>
  </conditionalFormatting>
  <conditionalFormatting sqref="B1202">
    <cfRule type="cellIs" dxfId="1735" priority="2404" operator="lessThan">
      <formula>0.8</formula>
    </cfRule>
    <cfRule type="cellIs" dxfId="1734" priority="2405" operator="between">
      <formula>0.8</formula>
      <formula>0.99999</formula>
    </cfRule>
    <cfRule type="cellIs" dxfId="1733" priority="2406" operator="between">
      <formula>1</formula>
      <formula>1.3</formula>
    </cfRule>
    <cfRule type="cellIs" dxfId="1732" priority="2407" operator="between">
      <formula>1.3</formula>
      <formula>1.5</formula>
    </cfRule>
    <cfRule type="cellIs" dxfId="1731" priority="2408" operator="greaterThan">
      <formula>1.5</formula>
    </cfRule>
  </conditionalFormatting>
  <conditionalFormatting sqref="B1205">
    <cfRule type="cellIs" dxfId="1730" priority="2398" operator="greaterThan">
      <formula>50</formula>
    </cfRule>
    <cfRule type="cellIs" dxfId="1729" priority="2399" operator="between">
      <formula>35</formula>
      <formula>50</formula>
    </cfRule>
    <cfRule type="cellIs" dxfId="1728" priority="2400" operator="lessThan">
      <formula>35</formula>
    </cfRule>
  </conditionalFormatting>
  <conditionalFormatting sqref="B1207">
    <cfRule type="cellIs" dxfId="1727" priority="2401" operator="greaterThan">
      <formula>350</formula>
    </cfRule>
    <cfRule type="cellIs" dxfId="1726" priority="2402" operator="between">
      <formula>250</formula>
      <formula>350</formula>
    </cfRule>
    <cfRule type="cellIs" dxfId="1725" priority="2403" operator="lessThan">
      <formula>250</formula>
    </cfRule>
  </conditionalFormatting>
  <conditionalFormatting sqref="B1209">
    <cfRule type="cellIs" dxfId="1724" priority="2393" operator="lessThan">
      <formula>0.8</formula>
    </cfRule>
    <cfRule type="cellIs" dxfId="1723" priority="2394" operator="between">
      <formula>0.8</formula>
      <formula>0.99999</formula>
    </cfRule>
    <cfRule type="cellIs" dxfId="1722" priority="2395" operator="between">
      <formula>1</formula>
      <formula>1.3</formula>
    </cfRule>
    <cfRule type="cellIs" dxfId="1721" priority="2396" operator="between">
      <formula>1.3</formula>
      <formula>1.5</formula>
    </cfRule>
    <cfRule type="cellIs" dxfId="1720" priority="2397" operator="greaterThan">
      <formula>1.5</formula>
    </cfRule>
  </conditionalFormatting>
  <conditionalFormatting sqref="B1212">
    <cfRule type="cellIs" dxfId="1719" priority="2387" operator="greaterThan">
      <formula>50</formula>
    </cfRule>
    <cfRule type="cellIs" dxfId="1718" priority="2388" operator="between">
      <formula>35</formula>
      <formula>50</formula>
    </cfRule>
    <cfRule type="cellIs" dxfId="1717" priority="2389" operator="lessThan">
      <formula>35</formula>
    </cfRule>
  </conditionalFormatting>
  <conditionalFormatting sqref="B1214">
    <cfRule type="cellIs" dxfId="1716" priority="2390" operator="greaterThan">
      <formula>350</formula>
    </cfRule>
    <cfRule type="cellIs" dxfId="1715" priority="2391" operator="between">
      <formula>250</formula>
      <formula>350</formula>
    </cfRule>
    <cfRule type="cellIs" dxfId="1714" priority="2392" operator="lessThan">
      <formula>250</formula>
    </cfRule>
  </conditionalFormatting>
  <conditionalFormatting sqref="B1216">
    <cfRule type="cellIs" dxfId="1713" priority="2382" operator="lessThan">
      <formula>0.8</formula>
    </cfRule>
    <cfRule type="cellIs" dxfId="1712" priority="2383" operator="between">
      <formula>0.8</formula>
      <formula>0.99999</formula>
    </cfRule>
    <cfRule type="cellIs" dxfId="1711" priority="2384" operator="between">
      <formula>1</formula>
      <formula>1.3</formula>
    </cfRule>
    <cfRule type="cellIs" dxfId="1710" priority="2385" operator="between">
      <formula>1.3</formula>
      <formula>1.5</formula>
    </cfRule>
    <cfRule type="cellIs" dxfId="1709" priority="2386" operator="greaterThan">
      <formula>1.5</formula>
    </cfRule>
  </conditionalFormatting>
  <conditionalFormatting sqref="B1219">
    <cfRule type="cellIs" dxfId="1708" priority="2376" operator="greaterThan">
      <formula>50</formula>
    </cfRule>
    <cfRule type="cellIs" dxfId="1707" priority="2377" operator="between">
      <formula>35</formula>
      <formula>50</formula>
    </cfRule>
    <cfRule type="cellIs" dxfId="1706" priority="2378" operator="lessThan">
      <formula>35</formula>
    </cfRule>
  </conditionalFormatting>
  <conditionalFormatting sqref="B1221">
    <cfRule type="cellIs" dxfId="1705" priority="2379" operator="greaterThan">
      <formula>350</formula>
    </cfRule>
    <cfRule type="cellIs" dxfId="1704" priority="2380" operator="between">
      <formula>250</formula>
      <formula>350</formula>
    </cfRule>
    <cfRule type="cellIs" dxfId="1703" priority="2381" operator="lessThan">
      <formula>250</formula>
    </cfRule>
  </conditionalFormatting>
  <conditionalFormatting sqref="B1223">
    <cfRule type="cellIs" dxfId="1702" priority="2371" operator="lessThan">
      <formula>0.8</formula>
    </cfRule>
    <cfRule type="cellIs" dxfId="1701" priority="2372" operator="between">
      <formula>0.8</formula>
      <formula>0.99999</formula>
    </cfRule>
    <cfRule type="cellIs" dxfId="1700" priority="2373" operator="between">
      <formula>1</formula>
      <formula>1.3</formula>
    </cfRule>
    <cfRule type="cellIs" dxfId="1699" priority="2374" operator="between">
      <formula>1.3</formula>
      <formula>1.5</formula>
    </cfRule>
    <cfRule type="cellIs" dxfId="1698" priority="2375" operator="greaterThan">
      <formula>1.5</formula>
    </cfRule>
  </conditionalFormatting>
  <conditionalFormatting sqref="B1226">
    <cfRule type="cellIs" dxfId="1697" priority="2365" operator="greaterThan">
      <formula>50</formula>
    </cfRule>
    <cfRule type="cellIs" dxfId="1696" priority="2366" operator="between">
      <formula>35</formula>
      <formula>50</formula>
    </cfRule>
    <cfRule type="cellIs" dxfId="1695" priority="2367" operator="lessThan">
      <formula>35</formula>
    </cfRule>
  </conditionalFormatting>
  <conditionalFormatting sqref="B1228">
    <cfRule type="cellIs" dxfId="1694" priority="2368" operator="greaterThan">
      <formula>350</formula>
    </cfRule>
    <cfRule type="cellIs" dxfId="1693" priority="2369" operator="between">
      <formula>250</formula>
      <formula>350</formula>
    </cfRule>
    <cfRule type="cellIs" dxfId="1692" priority="2370" operator="lessThan">
      <formula>250</formula>
    </cfRule>
  </conditionalFormatting>
  <conditionalFormatting sqref="B1230">
    <cfRule type="cellIs" dxfId="1691" priority="2360" operator="lessThan">
      <formula>0.8</formula>
    </cfRule>
    <cfRule type="cellIs" dxfId="1690" priority="2361" operator="between">
      <formula>0.8</formula>
      <formula>0.99999</formula>
    </cfRule>
    <cfRule type="cellIs" dxfId="1689" priority="2362" operator="between">
      <formula>1</formula>
      <formula>1.3</formula>
    </cfRule>
    <cfRule type="cellIs" dxfId="1688" priority="2363" operator="between">
      <formula>1.3</formula>
      <formula>1.5</formula>
    </cfRule>
    <cfRule type="cellIs" dxfId="1687" priority="2364" operator="greaterThan">
      <formula>1.5</formula>
    </cfRule>
  </conditionalFormatting>
  <conditionalFormatting sqref="B1233">
    <cfRule type="cellIs" dxfId="1686" priority="2354" operator="greaterThan">
      <formula>50</formula>
    </cfRule>
    <cfRule type="cellIs" dxfId="1685" priority="2355" operator="between">
      <formula>35</formula>
      <formula>50</formula>
    </cfRule>
    <cfRule type="cellIs" dxfId="1684" priority="2356" operator="lessThan">
      <formula>35</formula>
    </cfRule>
  </conditionalFormatting>
  <conditionalFormatting sqref="B1235">
    <cfRule type="cellIs" dxfId="1683" priority="2357" operator="greaterThan">
      <formula>350</formula>
    </cfRule>
    <cfRule type="cellIs" dxfId="1682" priority="2358" operator="between">
      <formula>250</formula>
      <formula>350</formula>
    </cfRule>
    <cfRule type="cellIs" dxfId="1681" priority="2359" operator="lessThan">
      <formula>250</formula>
    </cfRule>
  </conditionalFormatting>
  <conditionalFormatting sqref="B1237">
    <cfRule type="cellIs" dxfId="1680" priority="2349" operator="lessThan">
      <formula>0.8</formula>
    </cfRule>
    <cfRule type="cellIs" dxfId="1679" priority="2350" operator="between">
      <formula>0.8</formula>
      <formula>0.99999</formula>
    </cfRule>
    <cfRule type="cellIs" dxfId="1678" priority="2351" operator="between">
      <formula>1</formula>
      <formula>1.3</formula>
    </cfRule>
    <cfRule type="cellIs" dxfId="1677" priority="2352" operator="between">
      <formula>1.3</formula>
      <formula>1.5</formula>
    </cfRule>
    <cfRule type="cellIs" dxfId="1676" priority="2353" operator="greaterThan">
      <formula>1.5</formula>
    </cfRule>
  </conditionalFormatting>
  <conditionalFormatting sqref="B1240">
    <cfRule type="cellIs" dxfId="1675" priority="2343" operator="greaterThan">
      <formula>50</formula>
    </cfRule>
    <cfRule type="cellIs" dxfId="1674" priority="2344" operator="between">
      <formula>35</formula>
      <formula>50</formula>
    </cfRule>
    <cfRule type="cellIs" dxfId="1673" priority="2345" operator="lessThan">
      <formula>35</formula>
    </cfRule>
  </conditionalFormatting>
  <conditionalFormatting sqref="B1242">
    <cfRule type="cellIs" dxfId="1672" priority="2346" operator="greaterThan">
      <formula>350</formula>
    </cfRule>
    <cfRule type="cellIs" dxfId="1671" priority="2347" operator="between">
      <formula>250</formula>
      <formula>350</formula>
    </cfRule>
    <cfRule type="cellIs" dxfId="1670" priority="2348" operator="lessThan">
      <formula>250</formula>
    </cfRule>
  </conditionalFormatting>
  <conditionalFormatting sqref="B1244">
    <cfRule type="cellIs" dxfId="1669" priority="2338" operator="lessThan">
      <formula>0.8</formula>
    </cfRule>
    <cfRule type="cellIs" dxfId="1668" priority="2339" operator="between">
      <formula>0.8</formula>
      <formula>0.99999</formula>
    </cfRule>
    <cfRule type="cellIs" dxfId="1667" priority="2340" operator="between">
      <formula>1</formula>
      <formula>1.3</formula>
    </cfRule>
    <cfRule type="cellIs" dxfId="1666" priority="2341" operator="between">
      <formula>1.3</formula>
      <formula>1.5</formula>
    </cfRule>
    <cfRule type="cellIs" dxfId="1665" priority="2342" operator="greaterThan">
      <formula>1.5</formula>
    </cfRule>
  </conditionalFormatting>
  <conditionalFormatting sqref="B1247">
    <cfRule type="cellIs" dxfId="1664" priority="2332" operator="greaterThan">
      <formula>50</formula>
    </cfRule>
    <cfRule type="cellIs" dxfId="1663" priority="2333" operator="between">
      <formula>35</formula>
      <formula>50</formula>
    </cfRule>
    <cfRule type="cellIs" dxfId="1662" priority="2334" operator="lessThan">
      <formula>35</formula>
    </cfRule>
  </conditionalFormatting>
  <conditionalFormatting sqref="B1249">
    <cfRule type="cellIs" dxfId="1661" priority="2335" operator="greaterThan">
      <formula>350</formula>
    </cfRule>
    <cfRule type="cellIs" dxfId="1660" priority="2336" operator="between">
      <formula>250</formula>
      <formula>350</formula>
    </cfRule>
    <cfRule type="cellIs" dxfId="1659" priority="2337" operator="lessThan">
      <formula>250</formula>
    </cfRule>
  </conditionalFormatting>
  <conditionalFormatting sqref="B1251">
    <cfRule type="cellIs" dxfId="1658" priority="2327" operator="lessThan">
      <formula>0.8</formula>
    </cfRule>
    <cfRule type="cellIs" dxfId="1657" priority="2328" operator="between">
      <formula>0.8</formula>
      <formula>0.99999</formula>
    </cfRule>
    <cfRule type="cellIs" dxfId="1656" priority="2329" operator="between">
      <formula>1</formula>
      <formula>1.3</formula>
    </cfRule>
    <cfRule type="cellIs" dxfId="1655" priority="2330" operator="between">
      <formula>1.3</formula>
      <formula>1.5</formula>
    </cfRule>
    <cfRule type="cellIs" dxfId="1654" priority="2331" operator="greaterThan">
      <formula>1.5</formula>
    </cfRule>
  </conditionalFormatting>
  <conditionalFormatting sqref="B1254">
    <cfRule type="cellIs" dxfId="1653" priority="2321" operator="greaterThan">
      <formula>50</formula>
    </cfRule>
    <cfRule type="cellIs" dxfId="1652" priority="2322" operator="between">
      <formula>35</formula>
      <formula>50</formula>
    </cfRule>
    <cfRule type="cellIs" dxfId="1651" priority="2323" operator="lessThan">
      <formula>35</formula>
    </cfRule>
  </conditionalFormatting>
  <conditionalFormatting sqref="B1256">
    <cfRule type="cellIs" dxfId="1650" priority="2324" operator="greaterThan">
      <formula>350</formula>
    </cfRule>
    <cfRule type="cellIs" dxfId="1649" priority="2325" operator="between">
      <formula>250</formula>
      <formula>350</formula>
    </cfRule>
    <cfRule type="cellIs" dxfId="1648" priority="2326" operator="lessThan">
      <formula>250</formula>
    </cfRule>
  </conditionalFormatting>
  <conditionalFormatting sqref="B1258">
    <cfRule type="cellIs" dxfId="1647" priority="2316" operator="lessThan">
      <formula>0.8</formula>
    </cfRule>
    <cfRule type="cellIs" dxfId="1646" priority="2317" operator="between">
      <formula>0.8</formula>
      <formula>0.99999</formula>
    </cfRule>
    <cfRule type="cellIs" dxfId="1645" priority="2318" operator="between">
      <formula>1</formula>
      <formula>1.3</formula>
    </cfRule>
    <cfRule type="cellIs" dxfId="1644" priority="2319" operator="between">
      <formula>1.3</formula>
      <formula>1.5</formula>
    </cfRule>
    <cfRule type="cellIs" dxfId="1643" priority="2320" operator="greaterThan">
      <formula>1.5</formula>
    </cfRule>
  </conditionalFormatting>
  <conditionalFormatting sqref="B1261">
    <cfRule type="cellIs" dxfId="1642" priority="2310" operator="greaterThan">
      <formula>50</formula>
    </cfRule>
    <cfRule type="cellIs" dxfId="1641" priority="2311" operator="between">
      <formula>35</formula>
      <formula>50</formula>
    </cfRule>
    <cfRule type="cellIs" dxfId="1640" priority="2312" operator="lessThan">
      <formula>35</formula>
    </cfRule>
  </conditionalFormatting>
  <conditionalFormatting sqref="B1263">
    <cfRule type="cellIs" dxfId="1639" priority="2313" operator="greaterThan">
      <formula>350</formula>
    </cfRule>
    <cfRule type="cellIs" dxfId="1638" priority="2314" operator="between">
      <formula>250</formula>
      <formula>350</formula>
    </cfRule>
    <cfRule type="cellIs" dxfId="1637" priority="2315" operator="lessThan">
      <formula>250</formula>
    </cfRule>
  </conditionalFormatting>
  <conditionalFormatting sqref="B1265">
    <cfRule type="cellIs" dxfId="1636" priority="2305" operator="lessThan">
      <formula>0.8</formula>
    </cfRule>
    <cfRule type="cellIs" dxfId="1635" priority="2306" operator="between">
      <formula>0.8</formula>
      <formula>0.99999</formula>
    </cfRule>
    <cfRule type="cellIs" dxfId="1634" priority="2307" operator="between">
      <formula>1</formula>
      <formula>1.3</formula>
    </cfRule>
    <cfRule type="cellIs" dxfId="1633" priority="2308" operator="between">
      <formula>1.3</formula>
      <formula>1.5</formula>
    </cfRule>
    <cfRule type="cellIs" dxfId="1632" priority="2309" operator="greaterThan">
      <formula>1.5</formula>
    </cfRule>
  </conditionalFormatting>
  <conditionalFormatting sqref="B1268">
    <cfRule type="cellIs" dxfId="1631" priority="2299" operator="greaterThan">
      <formula>50</formula>
    </cfRule>
    <cfRule type="cellIs" dxfId="1630" priority="2300" operator="between">
      <formula>35</formula>
      <formula>50</formula>
    </cfRule>
    <cfRule type="cellIs" dxfId="1629" priority="2301" operator="lessThan">
      <formula>35</formula>
    </cfRule>
  </conditionalFormatting>
  <conditionalFormatting sqref="B1270">
    <cfRule type="cellIs" dxfId="1628" priority="2302" operator="greaterThan">
      <formula>350</formula>
    </cfRule>
    <cfRule type="cellIs" dxfId="1627" priority="2303" operator="between">
      <formula>250</formula>
      <formula>350</formula>
    </cfRule>
    <cfRule type="cellIs" dxfId="1626" priority="2304" operator="lessThan">
      <formula>250</formula>
    </cfRule>
  </conditionalFormatting>
  <conditionalFormatting sqref="B1272">
    <cfRule type="cellIs" dxfId="1625" priority="2294" operator="lessThan">
      <formula>0.8</formula>
    </cfRule>
    <cfRule type="cellIs" dxfId="1624" priority="2295" operator="between">
      <formula>0.8</formula>
      <formula>0.99999</formula>
    </cfRule>
    <cfRule type="cellIs" dxfId="1623" priority="2296" operator="between">
      <formula>1</formula>
      <formula>1.3</formula>
    </cfRule>
    <cfRule type="cellIs" dxfId="1622" priority="2297" operator="between">
      <formula>1.3</formula>
      <formula>1.5</formula>
    </cfRule>
    <cfRule type="cellIs" dxfId="1621" priority="2298" operator="greaterThan">
      <formula>1.5</formula>
    </cfRule>
  </conditionalFormatting>
  <conditionalFormatting sqref="B1275">
    <cfRule type="cellIs" dxfId="1620" priority="2288" operator="greaterThan">
      <formula>50</formula>
    </cfRule>
    <cfRule type="cellIs" dxfId="1619" priority="2289" operator="between">
      <formula>35</formula>
      <formula>50</formula>
    </cfRule>
    <cfRule type="cellIs" dxfId="1618" priority="2290" operator="lessThan">
      <formula>35</formula>
    </cfRule>
  </conditionalFormatting>
  <conditionalFormatting sqref="B1277">
    <cfRule type="cellIs" dxfId="1617" priority="2291" operator="greaterThan">
      <formula>350</formula>
    </cfRule>
    <cfRule type="cellIs" dxfId="1616" priority="2292" operator="between">
      <formula>250</formula>
      <formula>350</formula>
    </cfRule>
    <cfRule type="cellIs" dxfId="1615" priority="2293" operator="lessThan">
      <formula>250</formula>
    </cfRule>
  </conditionalFormatting>
  <conditionalFormatting sqref="B1279">
    <cfRule type="cellIs" dxfId="1614" priority="2283" operator="lessThan">
      <formula>0.8</formula>
    </cfRule>
    <cfRule type="cellIs" dxfId="1613" priority="2284" operator="between">
      <formula>0.8</formula>
      <formula>0.99999</formula>
    </cfRule>
    <cfRule type="cellIs" dxfId="1612" priority="2285" operator="between">
      <formula>1</formula>
      <formula>1.3</formula>
    </cfRule>
    <cfRule type="cellIs" dxfId="1611" priority="2286" operator="between">
      <formula>1.3</formula>
      <formula>1.5</formula>
    </cfRule>
    <cfRule type="cellIs" dxfId="1610" priority="2287" operator="greaterThan">
      <formula>1.5</formula>
    </cfRule>
  </conditionalFormatting>
  <conditionalFormatting sqref="B1282">
    <cfRule type="cellIs" dxfId="1609" priority="2277" operator="greaterThan">
      <formula>50</formula>
    </cfRule>
    <cfRule type="cellIs" dxfId="1608" priority="2278" operator="between">
      <formula>35</formula>
      <formula>50</formula>
    </cfRule>
    <cfRule type="cellIs" dxfId="1607" priority="2279" operator="lessThan">
      <formula>35</formula>
    </cfRule>
  </conditionalFormatting>
  <conditionalFormatting sqref="B1284">
    <cfRule type="cellIs" dxfId="1606" priority="2280" operator="greaterThan">
      <formula>350</formula>
    </cfRule>
    <cfRule type="cellIs" dxfId="1605" priority="2281" operator="between">
      <formula>250</formula>
      <formula>350</formula>
    </cfRule>
    <cfRule type="cellIs" dxfId="1604" priority="2282" operator="lessThan">
      <formula>250</formula>
    </cfRule>
  </conditionalFormatting>
  <conditionalFormatting sqref="B1286">
    <cfRule type="cellIs" dxfId="1603" priority="2272" operator="lessThan">
      <formula>0.8</formula>
    </cfRule>
    <cfRule type="cellIs" dxfId="1602" priority="2273" operator="between">
      <formula>0.8</formula>
      <formula>0.99999</formula>
    </cfRule>
    <cfRule type="cellIs" dxfId="1601" priority="2274" operator="between">
      <formula>1</formula>
      <formula>1.3</formula>
    </cfRule>
    <cfRule type="cellIs" dxfId="1600" priority="2275" operator="between">
      <formula>1.3</formula>
      <formula>1.5</formula>
    </cfRule>
    <cfRule type="cellIs" dxfId="1599" priority="2276" operator="greaterThan">
      <formula>1.5</formula>
    </cfRule>
  </conditionalFormatting>
  <conditionalFormatting sqref="B1289">
    <cfRule type="cellIs" dxfId="1598" priority="2266" operator="greaterThan">
      <formula>50</formula>
    </cfRule>
    <cfRule type="cellIs" dxfId="1597" priority="2267" operator="between">
      <formula>35</formula>
      <formula>50</formula>
    </cfRule>
    <cfRule type="cellIs" dxfId="1596" priority="2268" operator="lessThan">
      <formula>35</formula>
    </cfRule>
  </conditionalFormatting>
  <conditionalFormatting sqref="B1291">
    <cfRule type="cellIs" dxfId="1595" priority="2269" operator="greaterThan">
      <formula>350</formula>
    </cfRule>
    <cfRule type="cellIs" dxfId="1594" priority="2270" operator="between">
      <formula>250</formula>
      <formula>350</formula>
    </cfRule>
    <cfRule type="cellIs" dxfId="1593" priority="2271" operator="lessThan">
      <formula>250</formula>
    </cfRule>
  </conditionalFormatting>
  <conditionalFormatting sqref="B1293">
    <cfRule type="cellIs" dxfId="1592" priority="2261" operator="lessThan">
      <formula>0.8</formula>
    </cfRule>
    <cfRule type="cellIs" dxfId="1591" priority="2262" operator="between">
      <formula>0.8</formula>
      <formula>0.99999</formula>
    </cfRule>
    <cfRule type="cellIs" dxfId="1590" priority="2263" operator="between">
      <formula>1</formula>
      <formula>1.3</formula>
    </cfRule>
    <cfRule type="cellIs" dxfId="1589" priority="2264" operator="between">
      <formula>1.3</formula>
      <formula>1.5</formula>
    </cfRule>
    <cfRule type="cellIs" dxfId="1588" priority="2265" operator="greaterThan">
      <formula>1.5</formula>
    </cfRule>
  </conditionalFormatting>
  <conditionalFormatting sqref="B1296">
    <cfRule type="cellIs" dxfId="1587" priority="2255" operator="greaterThan">
      <formula>50</formula>
    </cfRule>
    <cfRule type="cellIs" dxfId="1586" priority="2256" operator="between">
      <formula>35</formula>
      <formula>50</formula>
    </cfRule>
    <cfRule type="cellIs" dxfId="1585" priority="2257" operator="lessThan">
      <formula>35</formula>
    </cfRule>
  </conditionalFormatting>
  <conditionalFormatting sqref="B1298">
    <cfRule type="cellIs" dxfId="1584" priority="2258" operator="greaterThan">
      <formula>350</formula>
    </cfRule>
    <cfRule type="cellIs" dxfId="1583" priority="2259" operator="between">
      <formula>250</formula>
      <formula>350</formula>
    </cfRule>
    <cfRule type="cellIs" dxfId="1582" priority="2260" operator="lessThan">
      <formula>250</formula>
    </cfRule>
  </conditionalFormatting>
  <conditionalFormatting sqref="B1300">
    <cfRule type="cellIs" dxfId="1581" priority="2250" operator="lessThan">
      <formula>0.8</formula>
    </cfRule>
    <cfRule type="cellIs" dxfId="1580" priority="2251" operator="between">
      <formula>0.8</formula>
      <formula>0.99999</formula>
    </cfRule>
    <cfRule type="cellIs" dxfId="1579" priority="2252" operator="between">
      <formula>1</formula>
      <formula>1.3</formula>
    </cfRule>
    <cfRule type="cellIs" dxfId="1578" priority="2253" operator="between">
      <formula>1.3</formula>
      <formula>1.5</formula>
    </cfRule>
    <cfRule type="cellIs" dxfId="1577" priority="2254" operator="greaterThan">
      <formula>1.5</formula>
    </cfRule>
  </conditionalFormatting>
  <conditionalFormatting sqref="B1303">
    <cfRule type="cellIs" dxfId="1576" priority="2244" operator="greaterThan">
      <formula>50</formula>
    </cfRule>
    <cfRule type="cellIs" dxfId="1575" priority="2245" operator="between">
      <formula>35</formula>
      <formula>50</formula>
    </cfRule>
    <cfRule type="cellIs" dxfId="1574" priority="2246" operator="lessThan">
      <formula>35</formula>
    </cfRule>
  </conditionalFormatting>
  <conditionalFormatting sqref="B1305">
    <cfRule type="cellIs" dxfId="1573" priority="2247" operator="greaterThan">
      <formula>350</formula>
    </cfRule>
    <cfRule type="cellIs" dxfId="1572" priority="2248" operator="between">
      <formula>250</formula>
      <formula>350</formula>
    </cfRule>
    <cfRule type="cellIs" dxfId="1571" priority="2249" operator="lessThan">
      <formula>250</formula>
    </cfRule>
  </conditionalFormatting>
  <conditionalFormatting sqref="B1307">
    <cfRule type="cellIs" dxfId="1570" priority="2239" operator="lessThan">
      <formula>0.8</formula>
    </cfRule>
    <cfRule type="cellIs" dxfId="1569" priority="2240" operator="between">
      <formula>0.8</formula>
      <formula>0.99999</formula>
    </cfRule>
    <cfRule type="cellIs" dxfId="1568" priority="2241" operator="between">
      <formula>1</formula>
      <formula>1.3</formula>
    </cfRule>
    <cfRule type="cellIs" dxfId="1567" priority="2242" operator="between">
      <formula>1.3</formula>
      <formula>1.5</formula>
    </cfRule>
    <cfRule type="cellIs" dxfId="1566" priority="2243" operator="greaterThan">
      <formula>1.5</formula>
    </cfRule>
  </conditionalFormatting>
  <conditionalFormatting sqref="B1310">
    <cfRule type="cellIs" dxfId="1565" priority="2233" operator="greaterThan">
      <formula>50</formula>
    </cfRule>
    <cfRule type="cellIs" dxfId="1564" priority="2234" operator="between">
      <formula>35</formula>
      <formula>50</formula>
    </cfRule>
    <cfRule type="cellIs" dxfId="1563" priority="2235" operator="lessThan">
      <formula>35</formula>
    </cfRule>
  </conditionalFormatting>
  <conditionalFormatting sqref="B1312">
    <cfRule type="cellIs" dxfId="1562" priority="2236" operator="greaterThan">
      <formula>350</formula>
    </cfRule>
    <cfRule type="cellIs" dxfId="1561" priority="2237" operator="between">
      <formula>250</formula>
      <formula>350</formula>
    </cfRule>
    <cfRule type="cellIs" dxfId="1560" priority="2238" operator="lessThan">
      <formula>250</formula>
    </cfRule>
  </conditionalFormatting>
  <conditionalFormatting sqref="B1314">
    <cfRule type="cellIs" dxfId="1559" priority="2228" operator="lessThan">
      <formula>0.8</formula>
    </cfRule>
    <cfRule type="cellIs" dxfId="1558" priority="2229" operator="between">
      <formula>0.8</formula>
      <formula>0.99999</formula>
    </cfRule>
    <cfRule type="cellIs" dxfId="1557" priority="2230" operator="between">
      <formula>1</formula>
      <formula>1.3</formula>
    </cfRule>
    <cfRule type="cellIs" dxfId="1556" priority="2231" operator="between">
      <formula>1.3</formula>
      <formula>1.5</formula>
    </cfRule>
    <cfRule type="cellIs" dxfId="1555" priority="2232" operator="greaterThan">
      <formula>1.5</formula>
    </cfRule>
  </conditionalFormatting>
  <conditionalFormatting sqref="B1317">
    <cfRule type="cellIs" dxfId="1554" priority="2222" operator="greaterThan">
      <formula>50</formula>
    </cfRule>
    <cfRule type="cellIs" dxfId="1553" priority="2223" operator="between">
      <formula>35</formula>
      <formula>50</formula>
    </cfRule>
    <cfRule type="cellIs" dxfId="1552" priority="2224" operator="lessThan">
      <formula>35</formula>
    </cfRule>
  </conditionalFormatting>
  <conditionalFormatting sqref="B1319">
    <cfRule type="cellIs" dxfId="1551" priority="2225" operator="greaterThan">
      <formula>350</formula>
    </cfRule>
    <cfRule type="cellIs" dxfId="1550" priority="2226" operator="between">
      <formula>250</formula>
      <formula>350</formula>
    </cfRule>
    <cfRule type="cellIs" dxfId="1549" priority="2227" operator="lessThan">
      <formula>250</formula>
    </cfRule>
  </conditionalFormatting>
  <conditionalFormatting sqref="B1321">
    <cfRule type="cellIs" dxfId="1548" priority="2217" operator="lessThan">
      <formula>0.8</formula>
    </cfRule>
    <cfRule type="cellIs" dxfId="1547" priority="2218" operator="between">
      <formula>0.8</formula>
      <formula>0.99999</formula>
    </cfRule>
    <cfRule type="cellIs" dxfId="1546" priority="2219" operator="between">
      <formula>1</formula>
      <formula>1.3</formula>
    </cfRule>
    <cfRule type="cellIs" dxfId="1545" priority="2220" operator="between">
      <formula>1.3</formula>
      <formula>1.5</formula>
    </cfRule>
    <cfRule type="cellIs" dxfId="1544" priority="2221" operator="greaterThan">
      <formula>1.5</formula>
    </cfRule>
  </conditionalFormatting>
  <conditionalFormatting sqref="B1324">
    <cfRule type="cellIs" dxfId="1543" priority="2211" operator="greaterThan">
      <formula>50</formula>
    </cfRule>
    <cfRule type="cellIs" dxfId="1542" priority="2212" operator="between">
      <formula>35</formula>
      <formula>50</formula>
    </cfRule>
    <cfRule type="cellIs" dxfId="1541" priority="2213" operator="lessThan">
      <formula>35</formula>
    </cfRule>
  </conditionalFormatting>
  <conditionalFormatting sqref="B1326">
    <cfRule type="cellIs" dxfId="1540" priority="2214" operator="greaterThan">
      <formula>350</formula>
    </cfRule>
    <cfRule type="cellIs" dxfId="1539" priority="2215" operator="between">
      <formula>250</formula>
      <formula>350</formula>
    </cfRule>
    <cfRule type="cellIs" dxfId="1538" priority="2216" operator="lessThan">
      <formula>250</formula>
    </cfRule>
  </conditionalFormatting>
  <conditionalFormatting sqref="B1328">
    <cfRule type="cellIs" dxfId="1537" priority="2056" operator="lessThan">
      <formula>0.8</formula>
    </cfRule>
    <cfRule type="cellIs" dxfId="1536" priority="2057" operator="between">
      <formula>0.8</formula>
      <formula>0.99999</formula>
    </cfRule>
    <cfRule type="cellIs" dxfId="1535" priority="2058" operator="between">
      <formula>1</formula>
      <formula>1.3</formula>
    </cfRule>
    <cfRule type="cellIs" dxfId="1534" priority="2059" operator="between">
      <formula>1.3</formula>
      <formula>1.5</formula>
    </cfRule>
    <cfRule type="cellIs" dxfId="1533" priority="2060" operator="greaterThan">
      <formula>1.5</formula>
    </cfRule>
  </conditionalFormatting>
  <conditionalFormatting sqref="B1331">
    <cfRule type="cellIs" dxfId="1532" priority="2205" operator="greaterThan">
      <formula>50</formula>
    </cfRule>
    <cfRule type="cellIs" dxfId="1531" priority="2206" operator="between">
      <formula>35</formula>
      <formula>50</formula>
    </cfRule>
    <cfRule type="cellIs" dxfId="1530" priority="2207" operator="lessThan">
      <formula>35</formula>
    </cfRule>
  </conditionalFormatting>
  <conditionalFormatting sqref="B1333">
    <cfRule type="cellIs" dxfId="1529" priority="2208" operator="greaterThan">
      <formula>350</formula>
    </cfRule>
    <cfRule type="cellIs" dxfId="1528" priority="2209" operator="between">
      <formula>250</formula>
      <formula>350</formula>
    </cfRule>
    <cfRule type="cellIs" dxfId="1527" priority="2210" operator="lessThan">
      <formula>250</formula>
    </cfRule>
  </conditionalFormatting>
  <conditionalFormatting sqref="B1335">
    <cfRule type="cellIs" dxfId="1526" priority="2051" operator="lessThan">
      <formula>0.8</formula>
    </cfRule>
    <cfRule type="cellIs" dxfId="1525" priority="2052" operator="between">
      <formula>0.8</formula>
      <formula>0.99999</formula>
    </cfRule>
    <cfRule type="cellIs" dxfId="1524" priority="2053" operator="between">
      <formula>1</formula>
      <formula>1.3</formula>
    </cfRule>
    <cfRule type="cellIs" dxfId="1523" priority="2054" operator="between">
      <formula>1.3</formula>
      <formula>1.5</formula>
    </cfRule>
    <cfRule type="cellIs" dxfId="1522" priority="2055" operator="greaterThan">
      <formula>1.5</formula>
    </cfRule>
  </conditionalFormatting>
  <conditionalFormatting sqref="B1338">
    <cfRule type="cellIs" dxfId="1521" priority="2199" operator="greaterThan">
      <formula>50</formula>
    </cfRule>
    <cfRule type="cellIs" dxfId="1520" priority="2200" operator="between">
      <formula>35</formula>
      <formula>50</formula>
    </cfRule>
    <cfRule type="cellIs" dxfId="1519" priority="2201" operator="lessThan">
      <formula>35</formula>
    </cfRule>
  </conditionalFormatting>
  <conditionalFormatting sqref="B1340">
    <cfRule type="cellIs" dxfId="1518" priority="2202" operator="greaterThan">
      <formula>350</formula>
    </cfRule>
    <cfRule type="cellIs" dxfId="1517" priority="2203" operator="between">
      <formula>250</formula>
      <formula>350</formula>
    </cfRule>
    <cfRule type="cellIs" dxfId="1516" priority="2204" operator="lessThan">
      <formula>250</formula>
    </cfRule>
  </conditionalFormatting>
  <conditionalFormatting sqref="B1342">
    <cfRule type="cellIs" dxfId="1515" priority="2046" operator="lessThan">
      <formula>0.8</formula>
    </cfRule>
    <cfRule type="cellIs" dxfId="1514" priority="2047" operator="between">
      <formula>0.8</formula>
      <formula>0.99999</formula>
    </cfRule>
    <cfRule type="cellIs" dxfId="1513" priority="2048" operator="between">
      <formula>1</formula>
      <formula>1.3</formula>
    </cfRule>
    <cfRule type="cellIs" dxfId="1512" priority="2049" operator="between">
      <formula>1.3</formula>
      <formula>1.5</formula>
    </cfRule>
    <cfRule type="cellIs" dxfId="1511" priority="2050" operator="greaterThan">
      <formula>1.5</formula>
    </cfRule>
  </conditionalFormatting>
  <conditionalFormatting sqref="B1345">
    <cfRule type="cellIs" dxfId="1510" priority="2193" operator="greaterThan">
      <formula>50</formula>
    </cfRule>
    <cfRule type="cellIs" dxfId="1509" priority="2194" operator="between">
      <formula>35</formula>
      <formula>50</formula>
    </cfRule>
    <cfRule type="cellIs" dxfId="1508" priority="2195" operator="lessThan">
      <formula>35</formula>
    </cfRule>
  </conditionalFormatting>
  <conditionalFormatting sqref="B1347">
    <cfRule type="cellIs" dxfId="1507" priority="2196" operator="greaterThan">
      <formula>350</formula>
    </cfRule>
    <cfRule type="cellIs" dxfId="1506" priority="2197" operator="between">
      <formula>250</formula>
      <formula>350</formula>
    </cfRule>
    <cfRule type="cellIs" dxfId="1505" priority="2198" operator="lessThan">
      <formula>250</formula>
    </cfRule>
  </conditionalFormatting>
  <conditionalFormatting sqref="B1349">
    <cfRule type="cellIs" dxfId="1504" priority="2041" operator="lessThan">
      <formula>0.8</formula>
    </cfRule>
    <cfRule type="cellIs" dxfId="1503" priority="2042" operator="between">
      <formula>0.8</formula>
      <formula>0.99999</formula>
    </cfRule>
    <cfRule type="cellIs" dxfId="1502" priority="2043" operator="between">
      <formula>1</formula>
      <formula>1.3</formula>
    </cfRule>
    <cfRule type="cellIs" dxfId="1501" priority="2044" operator="between">
      <formula>1.3</formula>
      <formula>1.5</formula>
    </cfRule>
    <cfRule type="cellIs" dxfId="1500" priority="2045" operator="greaterThan">
      <formula>1.5</formula>
    </cfRule>
  </conditionalFormatting>
  <conditionalFormatting sqref="B1352">
    <cfRule type="cellIs" dxfId="1499" priority="2187" operator="greaterThan">
      <formula>50</formula>
    </cfRule>
    <cfRule type="cellIs" dxfId="1498" priority="2188" operator="between">
      <formula>35</formula>
      <formula>50</formula>
    </cfRule>
    <cfRule type="cellIs" dxfId="1497" priority="2189" operator="lessThan">
      <formula>35</formula>
    </cfRule>
  </conditionalFormatting>
  <conditionalFormatting sqref="B1354">
    <cfRule type="cellIs" dxfId="1496" priority="2190" operator="greaterThan">
      <formula>350</formula>
    </cfRule>
    <cfRule type="cellIs" dxfId="1495" priority="2191" operator="between">
      <formula>250</formula>
      <formula>350</formula>
    </cfRule>
    <cfRule type="cellIs" dxfId="1494" priority="2192" operator="lessThan">
      <formula>250</formula>
    </cfRule>
  </conditionalFormatting>
  <conditionalFormatting sqref="B1356">
    <cfRule type="cellIs" dxfId="1493" priority="2036" operator="lessThan">
      <formula>0.8</formula>
    </cfRule>
    <cfRule type="cellIs" dxfId="1492" priority="2037" operator="between">
      <formula>0.8</formula>
      <formula>0.99999</formula>
    </cfRule>
    <cfRule type="cellIs" dxfId="1491" priority="2038" operator="between">
      <formula>1</formula>
      <formula>1.3</formula>
    </cfRule>
    <cfRule type="cellIs" dxfId="1490" priority="2039" operator="between">
      <formula>1.3</formula>
      <formula>1.5</formula>
    </cfRule>
    <cfRule type="cellIs" dxfId="1489" priority="2040" operator="greaterThan">
      <formula>1.5</formula>
    </cfRule>
  </conditionalFormatting>
  <conditionalFormatting sqref="B1359">
    <cfRule type="cellIs" dxfId="1488" priority="2181" operator="greaterThan">
      <formula>50</formula>
    </cfRule>
    <cfRule type="cellIs" dxfId="1487" priority="2182" operator="between">
      <formula>35</formula>
      <formula>50</formula>
    </cfRule>
    <cfRule type="cellIs" dxfId="1486" priority="2183" operator="lessThan">
      <formula>35</formula>
    </cfRule>
  </conditionalFormatting>
  <conditionalFormatting sqref="B1361">
    <cfRule type="cellIs" dxfId="1485" priority="2184" operator="greaterThan">
      <formula>350</formula>
    </cfRule>
    <cfRule type="cellIs" dxfId="1484" priority="2185" operator="between">
      <formula>250</formula>
      <formula>350</formula>
    </cfRule>
    <cfRule type="cellIs" dxfId="1483" priority="2186" operator="lessThan">
      <formula>250</formula>
    </cfRule>
  </conditionalFormatting>
  <conditionalFormatting sqref="B1363">
    <cfRule type="cellIs" dxfId="1482" priority="2031" operator="lessThan">
      <formula>0.8</formula>
    </cfRule>
    <cfRule type="cellIs" dxfId="1481" priority="2032" operator="between">
      <formula>0.8</formula>
      <formula>0.99999</formula>
    </cfRule>
    <cfRule type="cellIs" dxfId="1480" priority="2033" operator="between">
      <formula>1</formula>
      <formula>1.3</formula>
    </cfRule>
    <cfRule type="cellIs" dxfId="1479" priority="2034" operator="between">
      <formula>1.3</formula>
      <formula>1.5</formula>
    </cfRule>
    <cfRule type="cellIs" dxfId="1478" priority="2035" operator="greaterThan">
      <formula>1.5</formula>
    </cfRule>
  </conditionalFormatting>
  <conditionalFormatting sqref="B1366">
    <cfRule type="cellIs" dxfId="1477" priority="2175" operator="greaterThan">
      <formula>50</formula>
    </cfRule>
    <cfRule type="cellIs" dxfId="1476" priority="2176" operator="between">
      <formula>35</formula>
      <formula>50</formula>
    </cfRule>
    <cfRule type="cellIs" dxfId="1475" priority="2177" operator="lessThan">
      <formula>35</formula>
    </cfRule>
  </conditionalFormatting>
  <conditionalFormatting sqref="B1368">
    <cfRule type="cellIs" dxfId="1474" priority="2178" operator="greaterThan">
      <formula>350</formula>
    </cfRule>
    <cfRule type="cellIs" dxfId="1473" priority="2179" operator="between">
      <formula>250</formula>
      <formula>350</formula>
    </cfRule>
    <cfRule type="cellIs" dxfId="1472" priority="2180" operator="lessThan">
      <formula>250</formula>
    </cfRule>
  </conditionalFormatting>
  <conditionalFormatting sqref="B1370">
    <cfRule type="cellIs" dxfId="1471" priority="2170" operator="lessThan">
      <formula>0.8</formula>
    </cfRule>
    <cfRule type="cellIs" dxfId="1470" priority="2171" operator="between">
      <formula>0.8</formula>
      <formula>0.99999</formula>
    </cfRule>
    <cfRule type="cellIs" dxfId="1469" priority="2172" operator="between">
      <formula>1</formula>
      <formula>1.3</formula>
    </cfRule>
    <cfRule type="cellIs" dxfId="1468" priority="2173" operator="between">
      <formula>1.3</formula>
      <formula>1.5</formula>
    </cfRule>
    <cfRule type="cellIs" dxfId="1467" priority="2174" operator="greaterThan">
      <formula>1.5</formula>
    </cfRule>
  </conditionalFormatting>
  <conditionalFormatting sqref="B1373">
    <cfRule type="cellIs" dxfId="1466" priority="2164" operator="greaterThan">
      <formula>50</formula>
    </cfRule>
    <cfRule type="cellIs" dxfId="1465" priority="2165" operator="between">
      <formula>35</formula>
      <formula>50</formula>
    </cfRule>
    <cfRule type="cellIs" dxfId="1464" priority="2166" operator="lessThan">
      <formula>35</formula>
    </cfRule>
  </conditionalFormatting>
  <conditionalFormatting sqref="B1375">
    <cfRule type="cellIs" dxfId="1463" priority="2167" operator="greaterThan">
      <formula>350</formula>
    </cfRule>
    <cfRule type="cellIs" dxfId="1462" priority="2168" operator="between">
      <formula>250</formula>
      <formula>350</formula>
    </cfRule>
    <cfRule type="cellIs" dxfId="1461" priority="2169" operator="lessThan">
      <formula>250</formula>
    </cfRule>
  </conditionalFormatting>
  <conditionalFormatting sqref="B1377">
    <cfRule type="cellIs" dxfId="1460" priority="2016" operator="lessThan">
      <formula>0.8</formula>
    </cfRule>
    <cfRule type="cellIs" dxfId="1459" priority="2017" operator="between">
      <formula>0.8</formula>
      <formula>0.99999</formula>
    </cfRule>
    <cfRule type="cellIs" dxfId="1458" priority="2018" operator="between">
      <formula>1</formula>
      <formula>1.3</formula>
    </cfRule>
    <cfRule type="cellIs" dxfId="1457" priority="2019" operator="between">
      <formula>1.3</formula>
      <formula>1.5</formula>
    </cfRule>
    <cfRule type="cellIs" dxfId="1456" priority="2020" operator="greaterThan">
      <formula>1.5</formula>
    </cfRule>
  </conditionalFormatting>
  <conditionalFormatting sqref="B1380">
    <cfRule type="cellIs" dxfId="1455" priority="2158" operator="greaterThan">
      <formula>50</formula>
    </cfRule>
    <cfRule type="cellIs" dxfId="1454" priority="2159" operator="between">
      <formula>35</formula>
      <formula>50</formula>
    </cfRule>
    <cfRule type="cellIs" dxfId="1453" priority="2160" operator="lessThan">
      <formula>35</formula>
    </cfRule>
  </conditionalFormatting>
  <conditionalFormatting sqref="B1382">
    <cfRule type="cellIs" dxfId="1452" priority="2161" operator="greaterThan">
      <formula>350</formula>
    </cfRule>
    <cfRule type="cellIs" dxfId="1451" priority="2162" operator="between">
      <formula>250</formula>
      <formula>350</formula>
    </cfRule>
    <cfRule type="cellIs" dxfId="1450" priority="2163" operator="lessThan">
      <formula>250</formula>
    </cfRule>
  </conditionalFormatting>
  <conditionalFormatting sqref="B1384">
    <cfRule type="cellIs" dxfId="1449" priority="2011" operator="lessThan">
      <formula>0.8</formula>
    </cfRule>
    <cfRule type="cellIs" dxfId="1448" priority="2012" operator="between">
      <formula>0.8</formula>
      <formula>0.99999</formula>
    </cfRule>
    <cfRule type="cellIs" dxfId="1447" priority="2013" operator="between">
      <formula>1</formula>
      <formula>1.3</formula>
    </cfRule>
    <cfRule type="cellIs" dxfId="1446" priority="2014" operator="between">
      <formula>1.3</formula>
      <formula>1.5</formula>
    </cfRule>
    <cfRule type="cellIs" dxfId="1445" priority="2015" operator="greaterThan">
      <formula>1.5</formula>
    </cfRule>
  </conditionalFormatting>
  <conditionalFormatting sqref="B1387">
    <cfRule type="cellIs" dxfId="1444" priority="2152" operator="greaterThan">
      <formula>50</formula>
    </cfRule>
    <cfRule type="cellIs" dxfId="1443" priority="2153" operator="between">
      <formula>35</formula>
      <formula>50</formula>
    </cfRule>
    <cfRule type="cellIs" dxfId="1442" priority="2154" operator="lessThan">
      <formula>35</formula>
    </cfRule>
  </conditionalFormatting>
  <conditionalFormatting sqref="B1389">
    <cfRule type="cellIs" dxfId="1441" priority="2155" operator="greaterThan">
      <formula>350</formula>
    </cfRule>
    <cfRule type="cellIs" dxfId="1440" priority="2156" operator="between">
      <formula>250</formula>
      <formula>350</formula>
    </cfRule>
    <cfRule type="cellIs" dxfId="1439" priority="2157" operator="lessThan">
      <formula>250</formula>
    </cfRule>
  </conditionalFormatting>
  <conditionalFormatting sqref="B1391">
    <cfRule type="cellIs" dxfId="1438" priority="2006" operator="lessThan">
      <formula>0.8</formula>
    </cfRule>
    <cfRule type="cellIs" dxfId="1437" priority="2007" operator="between">
      <formula>0.8</formula>
      <formula>0.99999</formula>
    </cfRule>
    <cfRule type="cellIs" dxfId="1436" priority="2008" operator="between">
      <formula>1</formula>
      <formula>1.3</formula>
    </cfRule>
    <cfRule type="cellIs" dxfId="1435" priority="2009" operator="between">
      <formula>1.3</formula>
      <formula>1.5</formula>
    </cfRule>
    <cfRule type="cellIs" dxfId="1434" priority="2010" operator="greaterThan">
      <formula>1.5</formula>
    </cfRule>
  </conditionalFormatting>
  <conditionalFormatting sqref="B1394">
    <cfRule type="cellIs" dxfId="1433" priority="2146" operator="greaterThan">
      <formula>50</formula>
    </cfRule>
    <cfRule type="cellIs" dxfId="1432" priority="2147" operator="between">
      <formula>35</formula>
      <formula>50</formula>
    </cfRule>
    <cfRule type="cellIs" dxfId="1431" priority="2148" operator="lessThan">
      <formula>35</formula>
    </cfRule>
  </conditionalFormatting>
  <conditionalFormatting sqref="B1396">
    <cfRule type="cellIs" dxfId="1430" priority="2149" operator="greaterThan">
      <formula>350</formula>
    </cfRule>
    <cfRule type="cellIs" dxfId="1429" priority="2150" operator="between">
      <formula>250</formula>
      <formula>350</formula>
    </cfRule>
    <cfRule type="cellIs" dxfId="1428" priority="2151" operator="lessThan">
      <formula>250</formula>
    </cfRule>
  </conditionalFormatting>
  <conditionalFormatting sqref="B1398">
    <cfRule type="cellIs" dxfId="1427" priority="2141" operator="lessThan">
      <formula>0.8</formula>
    </cfRule>
    <cfRule type="cellIs" dxfId="1426" priority="2142" operator="between">
      <formula>0.8</formula>
      <formula>0.99999</formula>
    </cfRule>
    <cfRule type="cellIs" dxfId="1425" priority="2143" operator="between">
      <formula>1</formula>
      <formula>1.3</formula>
    </cfRule>
    <cfRule type="cellIs" dxfId="1424" priority="2144" operator="between">
      <formula>1.3</formula>
      <formula>1.5</formula>
    </cfRule>
    <cfRule type="cellIs" dxfId="1423" priority="2145" operator="greaterThan">
      <formula>1.5</formula>
    </cfRule>
  </conditionalFormatting>
  <conditionalFormatting sqref="B1401">
    <cfRule type="cellIs" dxfId="1422" priority="2135" operator="greaterThan">
      <formula>50</formula>
    </cfRule>
    <cfRule type="cellIs" dxfId="1421" priority="2136" operator="between">
      <formula>35</formula>
      <formula>50</formula>
    </cfRule>
    <cfRule type="cellIs" dxfId="1420" priority="2137" operator="lessThan">
      <formula>35</formula>
    </cfRule>
  </conditionalFormatting>
  <conditionalFormatting sqref="B1403">
    <cfRule type="cellIs" dxfId="1419" priority="2138" operator="greaterThan">
      <formula>350</formula>
    </cfRule>
    <cfRule type="cellIs" dxfId="1418" priority="2139" operator="between">
      <formula>250</formula>
      <formula>350</formula>
    </cfRule>
    <cfRule type="cellIs" dxfId="1417" priority="2140" operator="lessThan">
      <formula>250</formula>
    </cfRule>
  </conditionalFormatting>
  <conditionalFormatting sqref="B1405">
    <cfRule type="cellIs" dxfId="1416" priority="2130" operator="lessThan">
      <formula>0.8</formula>
    </cfRule>
    <cfRule type="cellIs" dxfId="1415" priority="2131" operator="between">
      <formula>0.8</formula>
      <formula>0.99999</formula>
    </cfRule>
    <cfRule type="cellIs" dxfId="1414" priority="2132" operator="between">
      <formula>1</formula>
      <formula>1.3</formula>
    </cfRule>
    <cfRule type="cellIs" dxfId="1413" priority="2133" operator="between">
      <formula>1.3</formula>
      <formula>1.5</formula>
    </cfRule>
    <cfRule type="cellIs" dxfId="1412" priority="2134" operator="greaterThan">
      <formula>1.5</formula>
    </cfRule>
  </conditionalFormatting>
  <conditionalFormatting sqref="B1408">
    <cfRule type="cellIs" dxfId="1411" priority="2124" operator="greaterThan">
      <formula>50</formula>
    </cfRule>
    <cfRule type="cellIs" dxfId="1410" priority="2125" operator="between">
      <formula>35</formula>
      <formula>50</formula>
    </cfRule>
    <cfRule type="cellIs" dxfId="1409" priority="2126" operator="lessThan">
      <formula>35</formula>
    </cfRule>
  </conditionalFormatting>
  <conditionalFormatting sqref="B1410">
    <cfRule type="cellIs" dxfId="1408" priority="2127" operator="greaterThan">
      <formula>350</formula>
    </cfRule>
    <cfRule type="cellIs" dxfId="1407" priority="2128" operator="between">
      <formula>250</formula>
      <formula>350</formula>
    </cfRule>
    <cfRule type="cellIs" dxfId="1406" priority="2129" operator="lessThan">
      <formula>250</formula>
    </cfRule>
  </conditionalFormatting>
  <conditionalFormatting sqref="B1412">
    <cfRule type="cellIs" dxfId="1405" priority="2026" operator="lessThan">
      <formula>0.8</formula>
    </cfRule>
    <cfRule type="cellIs" dxfId="1404" priority="2027" operator="between">
      <formula>0.8</formula>
      <formula>0.99999</formula>
    </cfRule>
    <cfRule type="cellIs" dxfId="1403" priority="2028" operator="between">
      <formula>1</formula>
      <formula>1.3</formula>
    </cfRule>
    <cfRule type="cellIs" dxfId="1402" priority="2029" operator="between">
      <formula>1.3</formula>
      <formula>1.5</formula>
    </cfRule>
    <cfRule type="cellIs" dxfId="1401" priority="2030" operator="greaterThan">
      <formula>1.5</formula>
    </cfRule>
  </conditionalFormatting>
  <conditionalFormatting sqref="B1415">
    <cfRule type="cellIs" dxfId="1400" priority="2118" operator="greaterThan">
      <formula>50</formula>
    </cfRule>
    <cfRule type="cellIs" dxfId="1399" priority="2119" operator="between">
      <formula>35</formula>
      <formula>50</formula>
    </cfRule>
    <cfRule type="cellIs" dxfId="1398" priority="2120" operator="lessThan">
      <formula>35</formula>
    </cfRule>
  </conditionalFormatting>
  <conditionalFormatting sqref="B1417">
    <cfRule type="cellIs" dxfId="1397" priority="2121" operator="greaterThan">
      <formula>350</formula>
    </cfRule>
    <cfRule type="cellIs" dxfId="1396" priority="2122" operator="between">
      <formula>250</formula>
      <formula>350</formula>
    </cfRule>
    <cfRule type="cellIs" dxfId="1395" priority="2123" operator="lessThan">
      <formula>250</formula>
    </cfRule>
  </conditionalFormatting>
  <conditionalFormatting sqref="B1419">
    <cfRule type="cellIs" dxfId="1394" priority="2021" operator="lessThan">
      <formula>0.8</formula>
    </cfRule>
    <cfRule type="cellIs" dxfId="1393" priority="2022" operator="between">
      <formula>0.8</formula>
      <formula>0.99999</formula>
    </cfRule>
    <cfRule type="cellIs" dxfId="1392" priority="2023" operator="between">
      <formula>1</formula>
      <formula>1.3</formula>
    </cfRule>
    <cfRule type="cellIs" dxfId="1391" priority="2024" operator="between">
      <formula>1.3</formula>
      <formula>1.5</formula>
    </cfRule>
    <cfRule type="cellIs" dxfId="1390" priority="2025" operator="greaterThan">
      <formula>1.5</formula>
    </cfRule>
  </conditionalFormatting>
  <conditionalFormatting sqref="B1422">
    <cfRule type="cellIs" dxfId="1389" priority="2112" operator="greaterThan">
      <formula>50</formula>
    </cfRule>
    <cfRule type="cellIs" dxfId="1388" priority="2113" operator="between">
      <formula>35</formula>
      <formula>50</formula>
    </cfRule>
    <cfRule type="cellIs" dxfId="1387" priority="2114" operator="lessThan">
      <formula>35</formula>
    </cfRule>
  </conditionalFormatting>
  <conditionalFormatting sqref="B1424">
    <cfRule type="cellIs" dxfId="1386" priority="2115" operator="greaterThan">
      <formula>350</formula>
    </cfRule>
    <cfRule type="cellIs" dxfId="1385" priority="2116" operator="between">
      <formula>250</formula>
      <formula>350</formula>
    </cfRule>
    <cfRule type="cellIs" dxfId="1384" priority="2117" operator="lessThan">
      <formula>250</formula>
    </cfRule>
  </conditionalFormatting>
  <conditionalFormatting sqref="B1426">
    <cfRule type="cellIs" dxfId="1383" priority="2001" operator="lessThan">
      <formula>0.8</formula>
    </cfRule>
    <cfRule type="cellIs" dxfId="1382" priority="2002" operator="between">
      <formula>0.8</formula>
      <formula>0.99999</formula>
    </cfRule>
    <cfRule type="cellIs" dxfId="1381" priority="2003" operator="between">
      <formula>1</formula>
      <formula>1.3</formula>
    </cfRule>
    <cfRule type="cellIs" dxfId="1380" priority="2004" operator="between">
      <formula>1.3</formula>
      <formula>1.5</formula>
    </cfRule>
    <cfRule type="cellIs" dxfId="1379" priority="2005" operator="greaterThan">
      <formula>1.5</formula>
    </cfRule>
  </conditionalFormatting>
  <conditionalFormatting sqref="B1429">
    <cfRule type="cellIs" dxfId="1378" priority="2106" operator="greaterThan">
      <formula>50</formula>
    </cfRule>
    <cfRule type="cellIs" dxfId="1377" priority="2107" operator="between">
      <formula>35</formula>
      <formula>50</formula>
    </cfRule>
    <cfRule type="cellIs" dxfId="1376" priority="2108" operator="lessThan">
      <formula>35</formula>
    </cfRule>
  </conditionalFormatting>
  <conditionalFormatting sqref="B1431">
    <cfRule type="cellIs" dxfId="1375" priority="2109" operator="greaterThan">
      <formula>350</formula>
    </cfRule>
    <cfRule type="cellIs" dxfId="1374" priority="2110" operator="between">
      <formula>250</formula>
      <formula>350</formula>
    </cfRule>
    <cfRule type="cellIs" dxfId="1373" priority="2111" operator="lessThan">
      <formula>250</formula>
    </cfRule>
  </conditionalFormatting>
  <conditionalFormatting sqref="B1433">
    <cfRule type="cellIs" dxfId="1372" priority="1996" operator="lessThan">
      <formula>0.8</formula>
    </cfRule>
    <cfRule type="cellIs" dxfId="1371" priority="1997" operator="between">
      <formula>0.8</formula>
      <formula>0.99999</formula>
    </cfRule>
    <cfRule type="cellIs" dxfId="1370" priority="1998" operator="between">
      <formula>1</formula>
      <formula>1.3</formula>
    </cfRule>
    <cfRule type="cellIs" dxfId="1369" priority="1999" operator="between">
      <formula>1.3</formula>
      <formula>1.5</formula>
    </cfRule>
    <cfRule type="cellIs" dxfId="1368" priority="2000" operator="greaterThan">
      <formula>1.5</formula>
    </cfRule>
  </conditionalFormatting>
  <conditionalFormatting sqref="B1436">
    <cfRule type="cellIs" dxfId="1367" priority="2100" operator="greaterThan">
      <formula>50</formula>
    </cfRule>
    <cfRule type="cellIs" dxfId="1366" priority="2101" operator="between">
      <formula>35</formula>
      <formula>50</formula>
    </cfRule>
    <cfRule type="cellIs" dxfId="1365" priority="2102" operator="lessThan">
      <formula>35</formula>
    </cfRule>
  </conditionalFormatting>
  <conditionalFormatting sqref="B1438">
    <cfRule type="cellIs" dxfId="1364" priority="2103" operator="greaterThan">
      <formula>350</formula>
    </cfRule>
    <cfRule type="cellIs" dxfId="1363" priority="2104" operator="between">
      <formula>250</formula>
      <formula>350</formula>
    </cfRule>
    <cfRule type="cellIs" dxfId="1362" priority="2105" operator="lessThan">
      <formula>250</formula>
    </cfRule>
  </conditionalFormatting>
  <conditionalFormatting sqref="B1440">
    <cfRule type="cellIs" dxfId="1361" priority="1981" operator="lessThan">
      <formula>0.8</formula>
    </cfRule>
    <cfRule type="cellIs" dxfId="1360" priority="1982" operator="between">
      <formula>0.8</formula>
      <formula>0.99999</formula>
    </cfRule>
    <cfRule type="cellIs" dxfId="1359" priority="1983" operator="between">
      <formula>1</formula>
      <formula>1.3</formula>
    </cfRule>
    <cfRule type="cellIs" dxfId="1358" priority="1984" operator="between">
      <formula>1.3</formula>
      <formula>1.5</formula>
    </cfRule>
    <cfRule type="cellIs" dxfId="1357" priority="1985" operator="greaterThan">
      <formula>1.5</formula>
    </cfRule>
  </conditionalFormatting>
  <conditionalFormatting sqref="B1443">
    <cfRule type="cellIs" dxfId="1356" priority="2094" operator="greaterThan">
      <formula>50</formula>
    </cfRule>
    <cfRule type="cellIs" dxfId="1355" priority="2095" operator="between">
      <formula>35</formula>
      <formula>50</formula>
    </cfRule>
    <cfRule type="cellIs" dxfId="1354" priority="2096" operator="lessThan">
      <formula>35</formula>
    </cfRule>
  </conditionalFormatting>
  <conditionalFormatting sqref="B1445">
    <cfRule type="cellIs" dxfId="1353" priority="2097" operator="greaterThan">
      <formula>350</formula>
    </cfRule>
    <cfRule type="cellIs" dxfId="1352" priority="2098" operator="between">
      <formula>250</formula>
      <formula>350</formula>
    </cfRule>
    <cfRule type="cellIs" dxfId="1351" priority="2099" operator="lessThan">
      <formula>250</formula>
    </cfRule>
  </conditionalFormatting>
  <conditionalFormatting sqref="B1447">
    <cfRule type="cellIs" dxfId="1350" priority="1976" operator="lessThan">
      <formula>0.8</formula>
    </cfRule>
    <cfRule type="cellIs" dxfId="1349" priority="1977" operator="between">
      <formula>0.8</formula>
      <formula>0.99999</formula>
    </cfRule>
    <cfRule type="cellIs" dxfId="1348" priority="1978" operator="between">
      <formula>1</formula>
      <formula>1.3</formula>
    </cfRule>
    <cfRule type="cellIs" dxfId="1347" priority="1979" operator="between">
      <formula>1.3</formula>
      <formula>1.5</formula>
    </cfRule>
    <cfRule type="cellIs" dxfId="1346" priority="1980" operator="greaterThan">
      <formula>1.5</formula>
    </cfRule>
  </conditionalFormatting>
  <conditionalFormatting sqref="B1450">
    <cfRule type="cellIs" dxfId="1345" priority="2088" operator="greaterThan">
      <formula>50</formula>
    </cfRule>
    <cfRule type="cellIs" dxfId="1344" priority="2089" operator="between">
      <formula>35</formula>
      <formula>50</formula>
    </cfRule>
    <cfRule type="cellIs" dxfId="1343" priority="2090" operator="lessThan">
      <formula>35</formula>
    </cfRule>
  </conditionalFormatting>
  <conditionalFormatting sqref="B1452">
    <cfRule type="cellIs" dxfId="1342" priority="2091" operator="greaterThan">
      <formula>350</formula>
    </cfRule>
    <cfRule type="cellIs" dxfId="1341" priority="2092" operator="between">
      <formula>250</formula>
      <formula>350</formula>
    </cfRule>
    <cfRule type="cellIs" dxfId="1340" priority="2093" operator="lessThan">
      <formula>250</formula>
    </cfRule>
  </conditionalFormatting>
  <conditionalFormatting sqref="B1454">
    <cfRule type="cellIs" dxfId="1339" priority="1971" operator="lessThan">
      <formula>0.8</formula>
    </cfRule>
    <cfRule type="cellIs" dxfId="1338" priority="1972" operator="between">
      <formula>0.8</formula>
      <formula>0.99999</formula>
    </cfRule>
    <cfRule type="cellIs" dxfId="1337" priority="1973" operator="between">
      <formula>1</formula>
      <formula>1.3</formula>
    </cfRule>
    <cfRule type="cellIs" dxfId="1336" priority="1974" operator="between">
      <formula>1.3</formula>
      <formula>1.5</formula>
    </cfRule>
    <cfRule type="cellIs" dxfId="1335" priority="1975" operator="greaterThan">
      <formula>1.5</formula>
    </cfRule>
  </conditionalFormatting>
  <conditionalFormatting sqref="B1457">
    <cfRule type="cellIs" dxfId="1334" priority="2082" operator="greaterThan">
      <formula>50</formula>
    </cfRule>
    <cfRule type="cellIs" dxfId="1333" priority="2083" operator="between">
      <formula>35</formula>
      <formula>50</formula>
    </cfRule>
    <cfRule type="cellIs" dxfId="1332" priority="2084" operator="lessThan">
      <formula>35</formula>
    </cfRule>
  </conditionalFormatting>
  <conditionalFormatting sqref="B1459">
    <cfRule type="cellIs" dxfId="1331" priority="2085" operator="greaterThan">
      <formula>350</formula>
    </cfRule>
    <cfRule type="cellIs" dxfId="1330" priority="2086" operator="between">
      <formula>250</formula>
      <formula>350</formula>
    </cfRule>
    <cfRule type="cellIs" dxfId="1329" priority="2087" operator="lessThan">
      <formula>250</formula>
    </cfRule>
  </conditionalFormatting>
  <conditionalFormatting sqref="B1461">
    <cfRule type="cellIs" dxfId="1328" priority="1961" operator="lessThan">
      <formula>0.8</formula>
    </cfRule>
    <cfRule type="cellIs" dxfId="1327" priority="1962" operator="between">
      <formula>0.8</formula>
      <formula>0.99999</formula>
    </cfRule>
    <cfRule type="cellIs" dxfId="1326" priority="1963" operator="between">
      <formula>1</formula>
      <formula>1.3</formula>
    </cfRule>
    <cfRule type="cellIs" dxfId="1325" priority="1964" operator="between">
      <formula>1.3</formula>
      <formula>1.5</formula>
    </cfRule>
    <cfRule type="cellIs" dxfId="1324" priority="1965" operator="greaterThan">
      <formula>1.5</formula>
    </cfRule>
  </conditionalFormatting>
  <conditionalFormatting sqref="B1464">
    <cfRule type="cellIs" dxfId="1323" priority="2076" operator="greaterThan">
      <formula>50</formula>
    </cfRule>
    <cfRule type="cellIs" dxfId="1322" priority="2077" operator="between">
      <formula>35</formula>
      <formula>50</formula>
    </cfRule>
    <cfRule type="cellIs" dxfId="1321" priority="2078" operator="lessThan">
      <formula>35</formula>
    </cfRule>
  </conditionalFormatting>
  <conditionalFormatting sqref="B1466">
    <cfRule type="cellIs" dxfId="1320" priority="2079" operator="greaterThan">
      <formula>350</formula>
    </cfRule>
    <cfRule type="cellIs" dxfId="1319" priority="2080" operator="between">
      <formula>250</formula>
      <formula>350</formula>
    </cfRule>
    <cfRule type="cellIs" dxfId="1318" priority="2081" operator="lessThan">
      <formula>250</formula>
    </cfRule>
  </conditionalFormatting>
  <conditionalFormatting sqref="B1468">
    <cfRule type="cellIs" dxfId="1317" priority="1956" operator="lessThan">
      <formula>0.8</formula>
    </cfRule>
    <cfRule type="cellIs" dxfId="1316" priority="1957" operator="between">
      <formula>0.8</formula>
      <formula>0.99999</formula>
    </cfRule>
    <cfRule type="cellIs" dxfId="1315" priority="1958" operator="between">
      <formula>1</formula>
      <formula>1.3</formula>
    </cfRule>
    <cfRule type="cellIs" dxfId="1314" priority="1959" operator="between">
      <formula>1.3</formula>
      <formula>1.5</formula>
    </cfRule>
    <cfRule type="cellIs" dxfId="1313" priority="1960" operator="greaterThan">
      <formula>1.5</formula>
    </cfRule>
  </conditionalFormatting>
  <conditionalFormatting sqref="B1471 B1478 B1485 B1492 B1499 B1506 B1513 B1520 B1527 B1534 B1541 B1548 B1555 B1562 B1569 B1576 B1583 B1590 B1597 B1604 B1611 B1618 B1625 B1632 B1639 B1646 B1653 B1660 B1667 B1674 B1681 B1688 B1695 B1702 B1709 B1716 B1723 B1730 B1737 B1744 B1751 B1758 B1765 B1772 B1779 B1786 B1793 B1800 B1807 B1814 B1821 B1828 B1835">
    <cfRule type="cellIs" dxfId="1312" priority="2070" operator="greaterThan">
      <formula>50</formula>
    </cfRule>
    <cfRule type="cellIs" dxfId="1311" priority="2071" operator="between">
      <formula>35</formula>
      <formula>50</formula>
    </cfRule>
    <cfRule type="cellIs" dxfId="1310" priority="2072" operator="lessThan">
      <formula>35</formula>
    </cfRule>
  </conditionalFormatting>
  <conditionalFormatting sqref="B1473 B1480 B1487 B1494 B1501 B1508 B1515 B1522 B1529 B1536 B1543 B1550 B1557 B1564 B1571 B1578 B1585 B1592 B1599 B1606 B1613 B1620 B1627 B1634 B1641 B1648 B1655 B1662 B1669 B1676 B1683 B1690 B1697 B1704 B1711 B1718 B1725 B1732 B1739 B1746 B1753 B1760 B1767 B1774 B1781 B1788 B1795 B1802 B1809 B1816 B1823 B1830 B1837">
    <cfRule type="cellIs" dxfId="1309" priority="2073" operator="greaterThan">
      <formula>350</formula>
    </cfRule>
    <cfRule type="cellIs" dxfId="1308" priority="2074" operator="between">
      <formula>250</formula>
      <formula>350</formula>
    </cfRule>
    <cfRule type="cellIs" dxfId="1307" priority="2075" operator="lessThan">
      <formula>250</formula>
    </cfRule>
  </conditionalFormatting>
  <conditionalFormatting sqref="B1475">
    <cfRule type="cellIs" dxfId="1306" priority="1966" operator="lessThan">
      <formula>0.8</formula>
    </cfRule>
    <cfRule type="cellIs" dxfId="1305" priority="1967" operator="between">
      <formula>0.8</formula>
      <formula>0.99999</formula>
    </cfRule>
    <cfRule type="cellIs" dxfId="1304" priority="1968" operator="between">
      <formula>1</formula>
      <formula>1.3</formula>
    </cfRule>
    <cfRule type="cellIs" dxfId="1303" priority="1969" operator="between">
      <formula>1.3</formula>
      <formula>1.5</formula>
    </cfRule>
    <cfRule type="cellIs" dxfId="1302" priority="1970" operator="greaterThan">
      <formula>1.5</formula>
    </cfRule>
  </conditionalFormatting>
  <conditionalFormatting sqref="B1482">
    <cfRule type="cellIs" dxfId="1301" priority="1991" operator="lessThan">
      <formula>0.8</formula>
    </cfRule>
    <cfRule type="cellIs" dxfId="1300" priority="1992" operator="between">
      <formula>0.8</formula>
      <formula>0.99999</formula>
    </cfRule>
    <cfRule type="cellIs" dxfId="1299" priority="1993" operator="between">
      <formula>1</formula>
      <formula>1.3</formula>
    </cfRule>
    <cfRule type="cellIs" dxfId="1298" priority="1994" operator="between">
      <formula>1.3</formula>
      <formula>1.5</formula>
    </cfRule>
    <cfRule type="cellIs" dxfId="1297" priority="1995" operator="greaterThan">
      <formula>1.5</formula>
    </cfRule>
  </conditionalFormatting>
  <conditionalFormatting sqref="B1489">
    <cfRule type="cellIs" dxfId="1296" priority="1946" operator="lessThan">
      <formula>0.8</formula>
    </cfRule>
    <cfRule type="cellIs" dxfId="1295" priority="1947" operator="between">
      <formula>0.8</formula>
      <formula>0.99999</formula>
    </cfRule>
    <cfRule type="cellIs" dxfId="1294" priority="1948" operator="between">
      <formula>1</formula>
      <formula>1.3</formula>
    </cfRule>
    <cfRule type="cellIs" dxfId="1293" priority="1949" operator="between">
      <formula>1.3</formula>
      <formula>1.5</formula>
    </cfRule>
    <cfRule type="cellIs" dxfId="1292" priority="1950" operator="greaterThan">
      <formula>1.5</formula>
    </cfRule>
  </conditionalFormatting>
  <conditionalFormatting sqref="B1496">
    <cfRule type="cellIs" dxfId="1291" priority="1951" operator="lessThan">
      <formula>0.8</formula>
    </cfRule>
    <cfRule type="cellIs" dxfId="1290" priority="1952" operator="between">
      <formula>0.8</formula>
      <formula>0.99999</formula>
    </cfRule>
    <cfRule type="cellIs" dxfId="1289" priority="1953" operator="between">
      <formula>1</formula>
      <formula>1.3</formula>
    </cfRule>
    <cfRule type="cellIs" dxfId="1288" priority="1954" operator="between">
      <formula>1.3</formula>
      <formula>1.5</formula>
    </cfRule>
    <cfRule type="cellIs" dxfId="1287" priority="1955" operator="greaterThan">
      <formula>1.5</formula>
    </cfRule>
  </conditionalFormatting>
  <conditionalFormatting sqref="B1503">
    <cfRule type="cellIs" dxfId="1286" priority="1941" operator="lessThan">
      <formula>0.8</formula>
    </cfRule>
    <cfRule type="cellIs" dxfId="1285" priority="1942" operator="between">
      <formula>0.8</formula>
      <formula>0.99999</formula>
    </cfRule>
    <cfRule type="cellIs" dxfId="1284" priority="1943" operator="between">
      <formula>1</formula>
      <formula>1.3</formula>
    </cfRule>
    <cfRule type="cellIs" dxfId="1283" priority="1944" operator="between">
      <formula>1.3</formula>
      <formula>1.5</formula>
    </cfRule>
    <cfRule type="cellIs" dxfId="1282" priority="1945" operator="greaterThan">
      <formula>1.5</formula>
    </cfRule>
  </conditionalFormatting>
  <conditionalFormatting sqref="B1510">
    <cfRule type="cellIs" dxfId="1281" priority="1936" operator="lessThan">
      <formula>0.8</formula>
    </cfRule>
    <cfRule type="cellIs" dxfId="1280" priority="1937" operator="between">
      <formula>0.8</formula>
      <formula>0.99999</formula>
    </cfRule>
    <cfRule type="cellIs" dxfId="1279" priority="1938" operator="between">
      <formula>1</formula>
      <formula>1.3</formula>
    </cfRule>
    <cfRule type="cellIs" dxfId="1278" priority="1939" operator="between">
      <formula>1.3</formula>
      <formula>1.5</formula>
    </cfRule>
    <cfRule type="cellIs" dxfId="1277" priority="1940" operator="greaterThan">
      <formula>1.5</formula>
    </cfRule>
  </conditionalFormatting>
  <conditionalFormatting sqref="B1517">
    <cfRule type="cellIs" dxfId="1276" priority="1931" operator="lessThan">
      <formula>0.8</formula>
    </cfRule>
    <cfRule type="cellIs" dxfId="1275" priority="1932" operator="between">
      <formula>0.8</formula>
      <formula>0.99999</formula>
    </cfRule>
    <cfRule type="cellIs" dxfId="1274" priority="1933" operator="between">
      <formula>1</formula>
      <formula>1.3</formula>
    </cfRule>
    <cfRule type="cellIs" dxfId="1273" priority="1934" operator="between">
      <formula>1.3</formula>
      <formula>1.5</formula>
    </cfRule>
    <cfRule type="cellIs" dxfId="1272" priority="1935" operator="greaterThan">
      <formula>1.5</formula>
    </cfRule>
  </conditionalFormatting>
  <conditionalFormatting sqref="B1524">
    <cfRule type="cellIs" dxfId="1271" priority="1926" operator="lessThan">
      <formula>0.8</formula>
    </cfRule>
    <cfRule type="cellIs" dxfId="1270" priority="1927" operator="between">
      <formula>0.8</formula>
      <formula>0.99999</formula>
    </cfRule>
    <cfRule type="cellIs" dxfId="1269" priority="1928" operator="between">
      <formula>1</formula>
      <formula>1.3</formula>
    </cfRule>
    <cfRule type="cellIs" dxfId="1268" priority="1929" operator="between">
      <formula>1.3</formula>
      <formula>1.5</formula>
    </cfRule>
    <cfRule type="cellIs" dxfId="1267" priority="1930" operator="greaterThan">
      <formula>1.5</formula>
    </cfRule>
  </conditionalFormatting>
  <conditionalFormatting sqref="B1531">
    <cfRule type="cellIs" dxfId="1266" priority="1921" operator="lessThan">
      <formula>0.8</formula>
    </cfRule>
    <cfRule type="cellIs" dxfId="1265" priority="1922" operator="between">
      <formula>0.8</formula>
      <formula>0.99999</formula>
    </cfRule>
    <cfRule type="cellIs" dxfId="1264" priority="1923" operator="between">
      <formula>1</formula>
      <formula>1.3</formula>
    </cfRule>
    <cfRule type="cellIs" dxfId="1263" priority="1924" operator="between">
      <formula>1.3</formula>
      <formula>1.5</formula>
    </cfRule>
    <cfRule type="cellIs" dxfId="1262" priority="1925" operator="greaterThan">
      <formula>1.5</formula>
    </cfRule>
  </conditionalFormatting>
  <conditionalFormatting sqref="B1538">
    <cfRule type="cellIs" dxfId="1261" priority="1916" operator="lessThan">
      <formula>0.8</formula>
    </cfRule>
    <cfRule type="cellIs" dxfId="1260" priority="1917" operator="between">
      <formula>0.8</formula>
      <formula>0.99999</formula>
    </cfRule>
    <cfRule type="cellIs" dxfId="1259" priority="1918" operator="between">
      <formula>1</formula>
      <formula>1.3</formula>
    </cfRule>
    <cfRule type="cellIs" dxfId="1258" priority="1919" operator="between">
      <formula>1.3</formula>
      <formula>1.5</formula>
    </cfRule>
    <cfRule type="cellIs" dxfId="1257" priority="1920" operator="greaterThan">
      <formula>1.5</formula>
    </cfRule>
  </conditionalFormatting>
  <conditionalFormatting sqref="B1545">
    <cfRule type="cellIs" dxfId="1256" priority="1911" operator="lessThan">
      <formula>0.8</formula>
    </cfRule>
    <cfRule type="cellIs" dxfId="1255" priority="1912" operator="between">
      <formula>0.8</formula>
      <formula>0.99999</formula>
    </cfRule>
    <cfRule type="cellIs" dxfId="1254" priority="1913" operator="between">
      <formula>1</formula>
      <formula>1.3</formula>
    </cfRule>
    <cfRule type="cellIs" dxfId="1253" priority="1914" operator="between">
      <formula>1.3</formula>
      <formula>1.5</formula>
    </cfRule>
    <cfRule type="cellIs" dxfId="1252" priority="1915" operator="greaterThan">
      <formula>1.5</formula>
    </cfRule>
  </conditionalFormatting>
  <conditionalFormatting sqref="B1552">
    <cfRule type="cellIs" dxfId="1251" priority="1906" operator="lessThan">
      <formula>0.8</formula>
    </cfRule>
    <cfRule type="cellIs" dxfId="1250" priority="1907" operator="between">
      <formula>0.8</formula>
      <formula>0.99999</formula>
    </cfRule>
    <cfRule type="cellIs" dxfId="1249" priority="1908" operator="between">
      <formula>1</formula>
      <formula>1.3</formula>
    </cfRule>
    <cfRule type="cellIs" dxfId="1248" priority="1909" operator="between">
      <formula>1.3</formula>
      <formula>1.5</formula>
    </cfRule>
    <cfRule type="cellIs" dxfId="1247" priority="1910" operator="greaterThan">
      <formula>1.5</formula>
    </cfRule>
  </conditionalFormatting>
  <conditionalFormatting sqref="B1559">
    <cfRule type="cellIs" dxfId="1246" priority="1901" operator="lessThan">
      <formula>0.8</formula>
    </cfRule>
    <cfRule type="cellIs" dxfId="1245" priority="1902" operator="between">
      <formula>0.8</formula>
      <formula>0.99999</formula>
    </cfRule>
    <cfRule type="cellIs" dxfId="1244" priority="1903" operator="between">
      <formula>1</formula>
      <formula>1.3</formula>
    </cfRule>
    <cfRule type="cellIs" dxfId="1243" priority="1904" operator="between">
      <formula>1.3</formula>
      <formula>1.5</formula>
    </cfRule>
    <cfRule type="cellIs" dxfId="1242" priority="1905" operator="greaterThan">
      <formula>1.5</formula>
    </cfRule>
  </conditionalFormatting>
  <conditionalFormatting sqref="B1566">
    <cfRule type="cellIs" dxfId="1241" priority="1896" operator="lessThan">
      <formula>0.8</formula>
    </cfRule>
    <cfRule type="cellIs" dxfId="1240" priority="1897" operator="between">
      <formula>0.8</formula>
      <formula>0.99999</formula>
    </cfRule>
    <cfRule type="cellIs" dxfId="1239" priority="1898" operator="between">
      <formula>1</formula>
      <formula>1.3</formula>
    </cfRule>
    <cfRule type="cellIs" dxfId="1238" priority="1899" operator="between">
      <formula>1.3</formula>
      <formula>1.5</formula>
    </cfRule>
    <cfRule type="cellIs" dxfId="1237" priority="1900" operator="greaterThan">
      <formula>1.5</formula>
    </cfRule>
  </conditionalFormatting>
  <conditionalFormatting sqref="B1573">
    <cfRule type="cellIs" dxfId="1236" priority="1891" operator="lessThan">
      <formula>0.8</formula>
    </cfRule>
    <cfRule type="cellIs" dxfId="1235" priority="1892" operator="between">
      <formula>0.8</formula>
      <formula>0.99999</formula>
    </cfRule>
    <cfRule type="cellIs" dxfId="1234" priority="1893" operator="between">
      <formula>1</formula>
      <formula>1.3</formula>
    </cfRule>
    <cfRule type="cellIs" dxfId="1233" priority="1894" operator="between">
      <formula>1.3</formula>
      <formula>1.5</formula>
    </cfRule>
    <cfRule type="cellIs" dxfId="1232" priority="1895" operator="greaterThan">
      <formula>1.5</formula>
    </cfRule>
  </conditionalFormatting>
  <conditionalFormatting sqref="B1580">
    <cfRule type="cellIs" dxfId="1231" priority="1886" operator="lessThan">
      <formula>0.8</formula>
    </cfRule>
    <cfRule type="cellIs" dxfId="1230" priority="1887" operator="between">
      <formula>0.8</formula>
      <formula>0.99999</formula>
    </cfRule>
    <cfRule type="cellIs" dxfId="1229" priority="1888" operator="between">
      <formula>1</formula>
      <formula>1.3</formula>
    </cfRule>
    <cfRule type="cellIs" dxfId="1228" priority="1889" operator="between">
      <formula>1.3</formula>
      <formula>1.5</formula>
    </cfRule>
    <cfRule type="cellIs" dxfId="1227" priority="1890" operator="greaterThan">
      <formula>1.5</formula>
    </cfRule>
  </conditionalFormatting>
  <conditionalFormatting sqref="B1587">
    <cfRule type="cellIs" dxfId="1226" priority="1881" operator="lessThan">
      <formula>0.8</formula>
    </cfRule>
    <cfRule type="cellIs" dxfId="1225" priority="1882" operator="between">
      <formula>0.8</formula>
      <formula>0.99999</formula>
    </cfRule>
    <cfRule type="cellIs" dxfId="1224" priority="1883" operator="between">
      <formula>1</formula>
      <formula>1.3</formula>
    </cfRule>
    <cfRule type="cellIs" dxfId="1223" priority="1884" operator="between">
      <formula>1.3</formula>
      <formula>1.5</formula>
    </cfRule>
    <cfRule type="cellIs" dxfId="1222" priority="1885" operator="greaterThan">
      <formula>1.5</formula>
    </cfRule>
  </conditionalFormatting>
  <conditionalFormatting sqref="B1594">
    <cfRule type="cellIs" dxfId="1221" priority="1876" operator="lessThan">
      <formula>0.8</formula>
    </cfRule>
    <cfRule type="cellIs" dxfId="1220" priority="1877" operator="between">
      <formula>0.8</formula>
      <formula>0.99999</formula>
    </cfRule>
    <cfRule type="cellIs" dxfId="1219" priority="1878" operator="between">
      <formula>1</formula>
      <formula>1.3</formula>
    </cfRule>
    <cfRule type="cellIs" dxfId="1218" priority="1879" operator="between">
      <formula>1.3</formula>
      <formula>1.5</formula>
    </cfRule>
    <cfRule type="cellIs" dxfId="1217" priority="1880" operator="greaterThan">
      <formula>1.5</formula>
    </cfRule>
  </conditionalFormatting>
  <conditionalFormatting sqref="B1601">
    <cfRule type="cellIs" dxfId="1216" priority="1871" operator="lessThan">
      <formula>0.8</formula>
    </cfRule>
    <cfRule type="cellIs" dxfId="1215" priority="1872" operator="between">
      <formula>0.8</formula>
      <formula>0.99999</formula>
    </cfRule>
    <cfRule type="cellIs" dxfId="1214" priority="1873" operator="between">
      <formula>1</formula>
      <formula>1.3</formula>
    </cfRule>
    <cfRule type="cellIs" dxfId="1213" priority="1874" operator="between">
      <formula>1.3</formula>
      <formula>1.5</formula>
    </cfRule>
    <cfRule type="cellIs" dxfId="1212" priority="1875" operator="greaterThan">
      <formula>1.5</formula>
    </cfRule>
  </conditionalFormatting>
  <conditionalFormatting sqref="B1608">
    <cfRule type="cellIs" dxfId="1211" priority="1866" operator="lessThan">
      <formula>0.8</formula>
    </cfRule>
    <cfRule type="cellIs" dxfId="1210" priority="1867" operator="between">
      <formula>0.8</formula>
      <formula>0.99999</formula>
    </cfRule>
    <cfRule type="cellIs" dxfId="1209" priority="1868" operator="between">
      <formula>1</formula>
      <formula>1.3</formula>
    </cfRule>
    <cfRule type="cellIs" dxfId="1208" priority="1869" operator="between">
      <formula>1.3</formula>
      <formula>1.5</formula>
    </cfRule>
    <cfRule type="cellIs" dxfId="1207" priority="1870" operator="greaterThan">
      <formula>1.5</formula>
    </cfRule>
  </conditionalFormatting>
  <conditionalFormatting sqref="B1615">
    <cfRule type="cellIs" dxfId="1206" priority="1861" operator="lessThan">
      <formula>0.8</formula>
    </cfRule>
    <cfRule type="cellIs" dxfId="1205" priority="1862" operator="between">
      <formula>0.8</formula>
      <formula>0.99999</formula>
    </cfRule>
    <cfRule type="cellIs" dxfId="1204" priority="1863" operator="between">
      <formula>1</formula>
      <formula>1.3</formula>
    </cfRule>
    <cfRule type="cellIs" dxfId="1203" priority="1864" operator="between">
      <formula>1.3</formula>
      <formula>1.5</formula>
    </cfRule>
    <cfRule type="cellIs" dxfId="1202" priority="1865" operator="greaterThan">
      <formula>1.5</formula>
    </cfRule>
  </conditionalFormatting>
  <conditionalFormatting sqref="B1622">
    <cfRule type="cellIs" dxfId="1201" priority="1856" operator="lessThan">
      <formula>0.8</formula>
    </cfRule>
    <cfRule type="cellIs" dxfId="1200" priority="1857" operator="between">
      <formula>0.8</formula>
      <formula>0.99999</formula>
    </cfRule>
    <cfRule type="cellIs" dxfId="1199" priority="1858" operator="between">
      <formula>1</formula>
      <formula>1.3</formula>
    </cfRule>
    <cfRule type="cellIs" dxfId="1198" priority="1859" operator="between">
      <formula>1.3</formula>
      <formula>1.5</formula>
    </cfRule>
    <cfRule type="cellIs" dxfId="1197" priority="1860" operator="greaterThan">
      <formula>1.5</formula>
    </cfRule>
  </conditionalFormatting>
  <conditionalFormatting sqref="B1629">
    <cfRule type="cellIs" dxfId="1196" priority="1851" operator="lessThan">
      <formula>0.8</formula>
    </cfRule>
    <cfRule type="cellIs" dxfId="1195" priority="1852" operator="between">
      <formula>0.8</formula>
      <formula>0.99999</formula>
    </cfRule>
    <cfRule type="cellIs" dxfId="1194" priority="1853" operator="between">
      <formula>1</formula>
      <formula>1.3</formula>
    </cfRule>
    <cfRule type="cellIs" dxfId="1193" priority="1854" operator="between">
      <formula>1.3</formula>
      <formula>1.5</formula>
    </cfRule>
    <cfRule type="cellIs" dxfId="1192" priority="1855" operator="greaterThan">
      <formula>1.5</formula>
    </cfRule>
  </conditionalFormatting>
  <conditionalFormatting sqref="B1636 B1643 B1650 B1657 B1664 B1671 B1678 B1685 B1692 B1699 B1706 B1713 B1720 B1727 B1734 B1741 B1748 B1755 B1762 B1825 B1832">
    <cfRule type="cellIs" dxfId="1191" priority="2065" operator="lessThan">
      <formula>0.8</formula>
    </cfRule>
    <cfRule type="cellIs" dxfId="1190" priority="2066" operator="between">
      <formula>0.8</formula>
      <formula>0.99999</formula>
    </cfRule>
    <cfRule type="cellIs" dxfId="1189" priority="2067" operator="between">
      <formula>1</formula>
      <formula>1.3</formula>
    </cfRule>
    <cfRule type="cellIs" dxfId="1188" priority="2068" operator="between">
      <formula>1.3</formula>
      <formula>1.5</formula>
    </cfRule>
    <cfRule type="cellIs" dxfId="1187" priority="2069" operator="greaterThan">
      <formula>1.5</formula>
    </cfRule>
  </conditionalFormatting>
  <conditionalFormatting sqref="B1769">
    <cfRule type="cellIs" dxfId="1186" priority="1845" operator="lessThan">
      <formula>0.8</formula>
    </cfRule>
    <cfRule type="cellIs" dxfId="1185" priority="1846" operator="between">
      <formula>0.8</formula>
      <formula>0.99999</formula>
    </cfRule>
    <cfRule type="cellIs" dxfId="1184" priority="1847" operator="between">
      <formula>1</formula>
      <formula>1.3</formula>
    </cfRule>
    <cfRule type="cellIs" dxfId="1183" priority="1848" operator="between">
      <formula>1.3</formula>
      <formula>1.5</formula>
    </cfRule>
    <cfRule type="cellIs" dxfId="1182" priority="1849" operator="greaterThan">
      <formula>1.5</formula>
    </cfRule>
  </conditionalFormatting>
  <conditionalFormatting sqref="B1776">
    <cfRule type="cellIs" dxfId="1181" priority="1825" operator="lessThan">
      <formula>0.8</formula>
    </cfRule>
    <cfRule type="cellIs" dxfId="1180" priority="1826" operator="between">
      <formula>0.8</formula>
      <formula>0.99999</formula>
    </cfRule>
    <cfRule type="cellIs" dxfId="1179" priority="1827" operator="between">
      <formula>1</formula>
      <formula>1.3</formula>
    </cfRule>
    <cfRule type="cellIs" dxfId="1178" priority="1828" operator="between">
      <formula>1.3</formula>
      <formula>1.5</formula>
    </cfRule>
    <cfRule type="cellIs" dxfId="1177" priority="1829" operator="greaterThan">
      <formula>1.5</formula>
    </cfRule>
  </conditionalFormatting>
  <conditionalFormatting sqref="B1783">
    <cfRule type="cellIs" dxfId="1176" priority="1830" operator="lessThan">
      <formula>0.8</formula>
    </cfRule>
    <cfRule type="cellIs" dxfId="1175" priority="1831" operator="between">
      <formula>0.8</formula>
      <formula>0.99999</formula>
    </cfRule>
    <cfRule type="cellIs" dxfId="1174" priority="1832" operator="between">
      <formula>1</formula>
      <formula>1.3</formula>
    </cfRule>
    <cfRule type="cellIs" dxfId="1173" priority="1833" operator="between">
      <formula>1.3</formula>
      <formula>1.5</formula>
    </cfRule>
    <cfRule type="cellIs" dxfId="1172" priority="1834" operator="greaterThan">
      <formula>1.5</formula>
    </cfRule>
  </conditionalFormatting>
  <conditionalFormatting sqref="B1790">
    <cfRule type="cellIs" dxfId="1171" priority="1835" operator="lessThan">
      <formula>0.8</formula>
    </cfRule>
    <cfRule type="cellIs" dxfId="1170" priority="1836" operator="between">
      <formula>0.8</formula>
      <formula>0.99999</formula>
    </cfRule>
    <cfRule type="cellIs" dxfId="1169" priority="1837" operator="between">
      <formula>1</formula>
      <formula>1.3</formula>
    </cfRule>
    <cfRule type="cellIs" dxfId="1168" priority="1838" operator="between">
      <formula>1.3</formula>
      <formula>1.5</formula>
    </cfRule>
    <cfRule type="cellIs" dxfId="1167" priority="1839" operator="greaterThan">
      <formula>1.5</formula>
    </cfRule>
  </conditionalFormatting>
  <conditionalFormatting sqref="B1797">
    <cfRule type="cellIs" dxfId="1166" priority="1840" operator="lessThan">
      <formula>0.8</formula>
    </cfRule>
    <cfRule type="cellIs" dxfId="1165" priority="1841" operator="between">
      <formula>0.8</formula>
      <formula>0.99999</formula>
    </cfRule>
    <cfRule type="cellIs" dxfId="1164" priority="1842" operator="between">
      <formula>1</formula>
      <formula>1.3</formula>
    </cfRule>
    <cfRule type="cellIs" dxfId="1163" priority="1843" operator="between">
      <formula>1.3</formula>
      <formula>1.5</formula>
    </cfRule>
    <cfRule type="cellIs" dxfId="1162" priority="1844" operator="greaterThan">
      <formula>1.5</formula>
    </cfRule>
  </conditionalFormatting>
  <conditionalFormatting sqref="B1804">
    <cfRule type="cellIs" dxfId="1161" priority="1815" operator="lessThan">
      <formula>0.8</formula>
    </cfRule>
    <cfRule type="cellIs" dxfId="1160" priority="1816" operator="between">
      <formula>0.8</formula>
      <formula>0.99999</formula>
    </cfRule>
    <cfRule type="cellIs" dxfId="1159" priority="1817" operator="between">
      <formula>1</formula>
      <formula>1.3</formula>
    </cfRule>
    <cfRule type="cellIs" dxfId="1158" priority="1818" operator="between">
      <formula>1.3</formula>
      <formula>1.5</formula>
    </cfRule>
    <cfRule type="cellIs" dxfId="1157" priority="1819" operator="greaterThan">
      <formula>1.5</formula>
    </cfRule>
  </conditionalFormatting>
  <conditionalFormatting sqref="B1811">
    <cfRule type="cellIs" dxfId="1156" priority="1810" operator="lessThan">
      <formula>0.8</formula>
    </cfRule>
    <cfRule type="cellIs" dxfId="1155" priority="1811" operator="between">
      <formula>0.8</formula>
      <formula>0.99999</formula>
    </cfRule>
    <cfRule type="cellIs" dxfId="1154" priority="1812" operator="between">
      <formula>1</formula>
      <formula>1.3</formula>
    </cfRule>
    <cfRule type="cellIs" dxfId="1153" priority="1813" operator="between">
      <formula>1.3</formula>
      <formula>1.5</formula>
    </cfRule>
    <cfRule type="cellIs" dxfId="1152" priority="1814" operator="greaterThan">
      <formula>1.5</formula>
    </cfRule>
  </conditionalFormatting>
  <conditionalFormatting sqref="B1818">
    <cfRule type="cellIs" dxfId="1151" priority="1820" operator="lessThan">
      <formula>0.8</formula>
    </cfRule>
    <cfRule type="cellIs" dxfId="1150" priority="1821" operator="between">
      <formula>0.8</formula>
      <formula>0.99999</formula>
    </cfRule>
    <cfRule type="cellIs" dxfId="1149" priority="1822" operator="between">
      <formula>1</formula>
      <formula>1.3</formula>
    </cfRule>
    <cfRule type="cellIs" dxfId="1148" priority="1823" operator="between">
      <formula>1.3</formula>
      <formula>1.5</formula>
    </cfRule>
    <cfRule type="cellIs" dxfId="1147" priority="1824" operator="greaterThan">
      <formula>1.5</formula>
    </cfRule>
  </conditionalFormatting>
  <conditionalFormatting sqref="B1839">
    <cfRule type="cellIs" dxfId="1146" priority="1986" operator="lessThan">
      <formula>0.8</formula>
    </cfRule>
    <cfRule type="cellIs" dxfId="1145" priority="1987" operator="between">
      <formula>0.8</formula>
      <formula>0.99999</formula>
    </cfRule>
    <cfRule type="cellIs" dxfId="1144" priority="1988" operator="between">
      <formula>1</formula>
      <formula>1.3</formula>
    </cfRule>
    <cfRule type="cellIs" dxfId="1143" priority="1989" operator="between">
      <formula>1.3</formula>
      <formula>1.5</formula>
    </cfRule>
    <cfRule type="cellIs" dxfId="1142" priority="1990" operator="greaterThan">
      <formula>1.5</formula>
    </cfRule>
  </conditionalFormatting>
  <conditionalFormatting sqref="B1841">
    <cfRule type="cellIs" dxfId="1141" priority="1807" operator="greaterThan">
      <formula>50</formula>
    </cfRule>
    <cfRule type="cellIs" dxfId="1140" priority="1808" operator="between">
      <formula>35</formula>
      <formula>50</formula>
    </cfRule>
    <cfRule type="cellIs" dxfId="1139" priority="1809" operator="lessThan">
      <formula>35</formula>
    </cfRule>
  </conditionalFormatting>
  <conditionalFormatting sqref="B1842">
    <cfRule type="cellIs" dxfId="1138" priority="1804" operator="greaterThan">
      <formula>350</formula>
    </cfRule>
    <cfRule type="cellIs" dxfId="1137" priority="1805" operator="between">
      <formula>250</formula>
      <formula>350</formula>
    </cfRule>
    <cfRule type="cellIs" dxfId="1136" priority="1806" operator="lessThan">
      <formula>250</formula>
    </cfRule>
  </conditionalFormatting>
  <conditionalFormatting sqref="B1843">
    <cfRule type="cellIs" dxfId="1135" priority="1799" operator="lessThan">
      <formula>0.8</formula>
    </cfRule>
    <cfRule type="cellIs" dxfId="1134" priority="1800" operator="between">
      <formula>0.8</formula>
      <formula>0.99999</formula>
    </cfRule>
    <cfRule type="cellIs" dxfId="1133" priority="1801" operator="between">
      <formula>1</formula>
      <formula>1.3</formula>
    </cfRule>
    <cfRule type="cellIs" dxfId="1132" priority="1802" operator="between">
      <formula>1.3</formula>
      <formula>1.5</formula>
    </cfRule>
    <cfRule type="cellIs" dxfId="1131" priority="1803" operator="greaterThan">
      <formula>1.5</formula>
    </cfRule>
  </conditionalFormatting>
  <conditionalFormatting sqref="B1845">
    <cfRule type="cellIs" dxfId="1130" priority="1796" operator="greaterThan">
      <formula>1.6</formula>
    </cfRule>
    <cfRule type="cellIs" dxfId="1129" priority="1797" operator="between">
      <formula>1.5</formula>
      <formula>1.6</formula>
    </cfRule>
    <cfRule type="cellIs" dxfId="1128" priority="1798" operator="lessThan">
      <formula>1.5</formula>
    </cfRule>
  </conditionalFormatting>
  <conditionalFormatting sqref="B1846">
    <cfRule type="cellIs" dxfId="1127" priority="1062" operator="between">
      <formula>500</formula>
      <formula>10000</formula>
    </cfRule>
    <cfRule type="cellIs" dxfId="1126" priority="1063" operator="between">
      <formula>200</formula>
      <formula>499</formula>
    </cfRule>
    <cfRule type="cellIs" dxfId="1125" priority="1064" operator="between">
      <formula>1</formula>
      <formula>199</formula>
    </cfRule>
  </conditionalFormatting>
  <conditionalFormatting sqref="B1848">
    <cfRule type="cellIs" dxfId="1124" priority="1793" operator="greaterThan">
      <formula>50</formula>
    </cfRule>
    <cfRule type="cellIs" dxfId="1123" priority="1794" operator="between">
      <formula>35</formula>
      <formula>50</formula>
    </cfRule>
    <cfRule type="cellIs" dxfId="1122" priority="1795" operator="lessThan">
      <formula>35</formula>
    </cfRule>
  </conditionalFormatting>
  <conditionalFormatting sqref="B1849">
    <cfRule type="cellIs" dxfId="1121" priority="1790" operator="greaterThan">
      <formula>350</formula>
    </cfRule>
    <cfRule type="cellIs" dxfId="1120" priority="1791" operator="between">
      <formula>250</formula>
      <formula>350</formula>
    </cfRule>
    <cfRule type="cellIs" dxfId="1119" priority="1792" operator="lessThan">
      <formula>250</formula>
    </cfRule>
  </conditionalFormatting>
  <conditionalFormatting sqref="B1850">
    <cfRule type="cellIs" dxfId="1118" priority="1785" operator="lessThan">
      <formula>0.8</formula>
    </cfRule>
    <cfRule type="cellIs" dxfId="1117" priority="1786" operator="between">
      <formula>0.8</formula>
      <formula>0.99999</formula>
    </cfRule>
    <cfRule type="cellIs" dxfId="1116" priority="1787" operator="between">
      <formula>1</formula>
      <formula>1.3</formula>
    </cfRule>
    <cfRule type="cellIs" dxfId="1115" priority="1788" operator="between">
      <formula>1.3</formula>
      <formula>1.5</formula>
    </cfRule>
    <cfRule type="cellIs" dxfId="1114" priority="1789" operator="greaterThan">
      <formula>1.5</formula>
    </cfRule>
  </conditionalFormatting>
  <conditionalFormatting sqref="B1852">
    <cfRule type="cellIs" dxfId="1113" priority="1782" operator="greaterThan">
      <formula>1.6</formula>
    </cfRule>
    <cfRule type="cellIs" dxfId="1112" priority="1783" operator="between">
      <formula>1.5</formula>
      <formula>1.6</formula>
    </cfRule>
    <cfRule type="cellIs" dxfId="1111" priority="1784" operator="lessThan">
      <formula>1.5</formula>
    </cfRule>
  </conditionalFormatting>
  <conditionalFormatting sqref="B1853">
    <cfRule type="cellIs" dxfId="1110" priority="1059" operator="between">
      <formula>500</formula>
      <formula>10000</formula>
    </cfRule>
    <cfRule type="cellIs" dxfId="1109" priority="1060" operator="between">
      <formula>200</formula>
      <formula>499</formula>
    </cfRule>
    <cfRule type="cellIs" dxfId="1108" priority="1061" operator="between">
      <formula>1</formula>
      <formula>199</formula>
    </cfRule>
  </conditionalFormatting>
  <conditionalFormatting sqref="B1855">
    <cfRule type="cellIs" dxfId="1107" priority="1779" operator="greaterThan">
      <formula>50</formula>
    </cfRule>
    <cfRule type="cellIs" dxfId="1106" priority="1780" operator="between">
      <formula>35</formula>
      <formula>50</formula>
    </cfRule>
    <cfRule type="cellIs" dxfId="1105" priority="1781" operator="lessThan">
      <formula>35</formula>
    </cfRule>
  </conditionalFormatting>
  <conditionalFormatting sqref="B1856">
    <cfRule type="cellIs" dxfId="1104" priority="1776" operator="greaterThan">
      <formula>350</formula>
    </cfRule>
    <cfRule type="cellIs" dxfId="1103" priority="1777" operator="between">
      <formula>250</formula>
      <formula>350</formula>
    </cfRule>
    <cfRule type="cellIs" dxfId="1102" priority="1778" operator="lessThan">
      <formula>250</formula>
    </cfRule>
  </conditionalFormatting>
  <conditionalFormatting sqref="B1857">
    <cfRule type="cellIs" dxfId="1101" priority="1771" operator="lessThan">
      <formula>0.8</formula>
    </cfRule>
    <cfRule type="cellIs" dxfId="1100" priority="1772" operator="between">
      <formula>0.8</formula>
      <formula>0.99999</formula>
    </cfRule>
    <cfRule type="cellIs" dxfId="1099" priority="1773" operator="between">
      <formula>1</formula>
      <formula>1.3</formula>
    </cfRule>
    <cfRule type="cellIs" dxfId="1098" priority="1774" operator="between">
      <formula>1.3</formula>
      <formula>1.5</formula>
    </cfRule>
    <cfRule type="cellIs" dxfId="1097" priority="1775" operator="greaterThan">
      <formula>1.5</formula>
    </cfRule>
  </conditionalFormatting>
  <conditionalFormatting sqref="B1859">
    <cfRule type="cellIs" dxfId="1096" priority="1768" operator="greaterThan">
      <formula>1.6</formula>
    </cfRule>
    <cfRule type="cellIs" dxfId="1095" priority="1769" operator="between">
      <formula>1.5</formula>
      <formula>1.6</formula>
    </cfRule>
    <cfRule type="cellIs" dxfId="1094" priority="1770" operator="lessThan">
      <formula>1.5</formula>
    </cfRule>
  </conditionalFormatting>
  <conditionalFormatting sqref="B1860">
    <cfRule type="cellIs" dxfId="1093" priority="1056" operator="between">
      <formula>500</formula>
      <formula>10000</formula>
    </cfRule>
    <cfRule type="cellIs" dxfId="1092" priority="1057" operator="between">
      <formula>200</formula>
      <formula>499</formula>
    </cfRule>
    <cfRule type="cellIs" dxfId="1091" priority="1058" operator="between">
      <formula>1</formula>
      <formula>199</formula>
    </cfRule>
  </conditionalFormatting>
  <conditionalFormatting sqref="B1862">
    <cfRule type="cellIs" dxfId="1090" priority="1765" operator="greaterThan">
      <formula>50</formula>
    </cfRule>
    <cfRule type="cellIs" dxfId="1089" priority="1766" operator="between">
      <formula>35</formula>
      <formula>50</formula>
    </cfRule>
    <cfRule type="cellIs" dxfId="1088" priority="1767" operator="lessThan">
      <formula>35</formula>
    </cfRule>
  </conditionalFormatting>
  <conditionalFormatting sqref="B1863">
    <cfRule type="cellIs" dxfId="1087" priority="1762" operator="greaterThan">
      <formula>350</formula>
    </cfRule>
    <cfRule type="cellIs" dxfId="1086" priority="1763" operator="between">
      <formula>250</formula>
      <formula>350</formula>
    </cfRule>
    <cfRule type="cellIs" dxfId="1085" priority="1764" operator="lessThan">
      <formula>250</formula>
    </cfRule>
  </conditionalFormatting>
  <conditionalFormatting sqref="B1864">
    <cfRule type="cellIs" dxfId="1084" priority="1757" operator="lessThan">
      <formula>0.8</formula>
    </cfRule>
    <cfRule type="cellIs" dxfId="1083" priority="1758" operator="between">
      <formula>0.8</formula>
      <formula>0.99999</formula>
    </cfRule>
    <cfRule type="cellIs" dxfId="1082" priority="1759" operator="between">
      <formula>1</formula>
      <formula>1.3</formula>
    </cfRule>
    <cfRule type="cellIs" dxfId="1081" priority="1760" operator="between">
      <formula>1.3</formula>
      <formula>1.5</formula>
    </cfRule>
    <cfRule type="cellIs" dxfId="1080" priority="1761" operator="greaterThan">
      <formula>1.5</formula>
    </cfRule>
  </conditionalFormatting>
  <conditionalFormatting sqref="B1866">
    <cfRule type="cellIs" dxfId="1079" priority="1754" operator="greaterThan">
      <formula>1.6</formula>
    </cfRule>
    <cfRule type="cellIs" dxfId="1078" priority="1755" operator="between">
      <formula>1.5</formula>
      <formula>1.6</formula>
    </cfRule>
    <cfRule type="cellIs" dxfId="1077" priority="1756" operator="lessThan">
      <formula>1.5</formula>
    </cfRule>
  </conditionalFormatting>
  <conditionalFormatting sqref="B1867">
    <cfRule type="cellIs" dxfId="1076" priority="1053" operator="between">
      <formula>500</formula>
      <formula>10000</formula>
    </cfRule>
    <cfRule type="cellIs" dxfId="1075" priority="1054" operator="between">
      <formula>200</formula>
      <formula>499</formula>
    </cfRule>
    <cfRule type="cellIs" dxfId="1074" priority="1055" operator="between">
      <formula>1</formula>
      <formula>199</formula>
    </cfRule>
  </conditionalFormatting>
  <conditionalFormatting sqref="B1869">
    <cfRule type="cellIs" dxfId="1073" priority="1751" operator="greaterThan">
      <formula>50</formula>
    </cfRule>
    <cfRule type="cellIs" dxfId="1072" priority="1752" operator="between">
      <formula>35</formula>
      <formula>50</formula>
    </cfRule>
    <cfRule type="cellIs" dxfId="1071" priority="1753" operator="lessThan">
      <formula>35</formula>
    </cfRule>
  </conditionalFormatting>
  <conditionalFormatting sqref="B1870">
    <cfRule type="cellIs" dxfId="1070" priority="1748" operator="greaterThan">
      <formula>350</formula>
    </cfRule>
    <cfRule type="cellIs" dxfId="1069" priority="1749" operator="between">
      <formula>250</formula>
      <formula>350</formula>
    </cfRule>
    <cfRule type="cellIs" dxfId="1068" priority="1750" operator="lessThan">
      <formula>250</formula>
    </cfRule>
  </conditionalFormatting>
  <conditionalFormatting sqref="B1871">
    <cfRule type="cellIs" dxfId="1067" priority="1743" operator="lessThan">
      <formula>0.8</formula>
    </cfRule>
    <cfRule type="cellIs" dxfId="1066" priority="1744" operator="between">
      <formula>0.8</formula>
      <formula>0.99999</formula>
    </cfRule>
    <cfRule type="cellIs" dxfId="1065" priority="1745" operator="between">
      <formula>1</formula>
      <formula>1.3</formula>
    </cfRule>
    <cfRule type="cellIs" dxfId="1064" priority="1746" operator="between">
      <formula>1.3</formula>
      <formula>1.5</formula>
    </cfRule>
    <cfRule type="cellIs" dxfId="1063" priority="1747" operator="greaterThan">
      <formula>1.5</formula>
    </cfRule>
  </conditionalFormatting>
  <conditionalFormatting sqref="B1873">
    <cfRule type="cellIs" dxfId="1062" priority="1740" operator="greaterThan">
      <formula>1.6</formula>
    </cfRule>
    <cfRule type="cellIs" dxfId="1061" priority="1741" operator="between">
      <formula>1.5</formula>
      <formula>1.6</formula>
    </cfRule>
    <cfRule type="cellIs" dxfId="1060" priority="1742" operator="lessThan">
      <formula>1.5</formula>
    </cfRule>
  </conditionalFormatting>
  <conditionalFormatting sqref="B1874">
    <cfRule type="cellIs" dxfId="1059" priority="1050" operator="between">
      <formula>500</formula>
      <formula>10000</formula>
    </cfRule>
    <cfRule type="cellIs" dxfId="1058" priority="1051" operator="between">
      <formula>200</formula>
      <formula>499</formula>
    </cfRule>
    <cfRule type="cellIs" dxfId="1057" priority="1052" operator="between">
      <formula>1</formula>
      <formula>199</formula>
    </cfRule>
  </conditionalFormatting>
  <conditionalFormatting sqref="B1876">
    <cfRule type="cellIs" dxfId="1056" priority="1737" operator="greaterThan">
      <formula>50</formula>
    </cfRule>
    <cfRule type="cellIs" dxfId="1055" priority="1738" operator="between">
      <formula>35</formula>
      <formula>50</formula>
    </cfRule>
    <cfRule type="cellIs" dxfId="1054" priority="1739" operator="lessThan">
      <formula>35</formula>
    </cfRule>
  </conditionalFormatting>
  <conditionalFormatting sqref="B1877">
    <cfRule type="cellIs" dxfId="1053" priority="1734" operator="greaterThan">
      <formula>350</formula>
    </cfRule>
    <cfRule type="cellIs" dxfId="1052" priority="1735" operator="between">
      <formula>250</formula>
      <formula>350</formula>
    </cfRule>
    <cfRule type="cellIs" dxfId="1051" priority="1736" operator="lessThan">
      <formula>250</formula>
    </cfRule>
  </conditionalFormatting>
  <conditionalFormatting sqref="B1878">
    <cfRule type="cellIs" dxfId="1050" priority="1729" operator="lessThan">
      <formula>0.8</formula>
    </cfRule>
    <cfRule type="cellIs" dxfId="1049" priority="1730" operator="between">
      <formula>0.8</formula>
      <formula>0.99999</formula>
    </cfRule>
    <cfRule type="cellIs" dxfId="1048" priority="1731" operator="between">
      <formula>1</formula>
      <formula>1.3</formula>
    </cfRule>
    <cfRule type="cellIs" dxfId="1047" priority="1732" operator="between">
      <formula>1.3</formula>
      <formula>1.5</formula>
    </cfRule>
    <cfRule type="cellIs" dxfId="1046" priority="1733" operator="greaterThan">
      <formula>1.5</formula>
    </cfRule>
  </conditionalFormatting>
  <conditionalFormatting sqref="B1880">
    <cfRule type="cellIs" dxfId="1045" priority="1726" operator="greaterThan">
      <formula>1.6</formula>
    </cfRule>
    <cfRule type="cellIs" dxfId="1044" priority="1727" operator="between">
      <formula>1.5</formula>
      <formula>1.6</formula>
    </cfRule>
    <cfRule type="cellIs" dxfId="1043" priority="1728" operator="lessThan">
      <formula>1.5</formula>
    </cfRule>
  </conditionalFormatting>
  <conditionalFormatting sqref="B1881">
    <cfRule type="cellIs" dxfId="1042" priority="1047" operator="between">
      <formula>500</formula>
      <formula>10000</formula>
    </cfRule>
    <cfRule type="cellIs" dxfId="1041" priority="1048" operator="between">
      <formula>200</formula>
      <formula>499</formula>
    </cfRule>
    <cfRule type="cellIs" dxfId="1040" priority="1049" operator="between">
      <formula>1</formula>
      <formula>199</formula>
    </cfRule>
  </conditionalFormatting>
  <conditionalFormatting sqref="B1883">
    <cfRule type="cellIs" dxfId="1039" priority="1723" operator="greaterThan">
      <formula>50</formula>
    </cfRule>
    <cfRule type="cellIs" dxfId="1038" priority="1724" operator="between">
      <formula>35</formula>
      <formula>50</formula>
    </cfRule>
    <cfRule type="cellIs" dxfId="1037" priority="1725" operator="lessThan">
      <formula>35</formula>
    </cfRule>
  </conditionalFormatting>
  <conditionalFormatting sqref="B1884">
    <cfRule type="cellIs" dxfId="1036" priority="1720" operator="greaterThan">
      <formula>350</formula>
    </cfRule>
    <cfRule type="cellIs" dxfId="1035" priority="1721" operator="between">
      <formula>250</formula>
      <formula>350</formula>
    </cfRule>
    <cfRule type="cellIs" dxfId="1034" priority="1722" operator="lessThan">
      <formula>250</formula>
    </cfRule>
  </conditionalFormatting>
  <conditionalFormatting sqref="B1885">
    <cfRule type="cellIs" dxfId="1033" priority="1715" operator="lessThan">
      <formula>0.8</formula>
    </cfRule>
    <cfRule type="cellIs" dxfId="1032" priority="1716" operator="between">
      <formula>0.8</formula>
      <formula>0.99999</formula>
    </cfRule>
    <cfRule type="cellIs" dxfId="1031" priority="1717" operator="between">
      <formula>1</formula>
      <formula>1.3</formula>
    </cfRule>
    <cfRule type="cellIs" dxfId="1030" priority="1718" operator="between">
      <formula>1.3</formula>
      <formula>1.5</formula>
    </cfRule>
    <cfRule type="cellIs" dxfId="1029" priority="1719" operator="greaterThan">
      <formula>1.5</formula>
    </cfRule>
  </conditionalFormatting>
  <conditionalFormatting sqref="B1887">
    <cfRule type="cellIs" dxfId="1028" priority="1712" operator="greaterThan">
      <formula>1.6</formula>
    </cfRule>
    <cfRule type="cellIs" dxfId="1027" priority="1713" operator="between">
      <formula>1.5</formula>
      <formula>1.6</formula>
    </cfRule>
    <cfRule type="cellIs" dxfId="1026" priority="1714" operator="lessThan">
      <formula>1.5</formula>
    </cfRule>
  </conditionalFormatting>
  <conditionalFormatting sqref="B1888">
    <cfRule type="cellIs" dxfId="1025" priority="1044" operator="between">
      <formula>500</formula>
      <formula>10000</formula>
    </cfRule>
    <cfRule type="cellIs" dxfId="1024" priority="1045" operator="between">
      <formula>200</formula>
      <formula>499</formula>
    </cfRule>
    <cfRule type="cellIs" dxfId="1023" priority="1046" operator="between">
      <formula>1</formula>
      <formula>199</formula>
    </cfRule>
  </conditionalFormatting>
  <conditionalFormatting sqref="B1890">
    <cfRule type="cellIs" dxfId="1022" priority="1709" operator="greaterThan">
      <formula>50</formula>
    </cfRule>
    <cfRule type="cellIs" dxfId="1021" priority="1710" operator="between">
      <formula>35</formula>
      <formula>50</formula>
    </cfRule>
    <cfRule type="cellIs" dxfId="1020" priority="1711" operator="lessThan">
      <formula>35</formula>
    </cfRule>
  </conditionalFormatting>
  <conditionalFormatting sqref="B1891">
    <cfRule type="cellIs" dxfId="1019" priority="1706" operator="greaterThan">
      <formula>350</formula>
    </cfRule>
    <cfRule type="cellIs" dxfId="1018" priority="1707" operator="between">
      <formula>250</formula>
      <formula>350</formula>
    </cfRule>
    <cfRule type="cellIs" dxfId="1017" priority="1708" operator="lessThan">
      <formula>250</formula>
    </cfRule>
  </conditionalFormatting>
  <conditionalFormatting sqref="B1892">
    <cfRule type="cellIs" dxfId="1016" priority="1701" operator="lessThan">
      <formula>0.8</formula>
    </cfRule>
    <cfRule type="cellIs" dxfId="1015" priority="1702" operator="between">
      <formula>0.8</formula>
      <formula>0.99999</formula>
    </cfRule>
    <cfRule type="cellIs" dxfId="1014" priority="1703" operator="between">
      <formula>1</formula>
      <formula>1.3</formula>
    </cfRule>
    <cfRule type="cellIs" dxfId="1013" priority="1704" operator="between">
      <formula>1.3</formula>
      <formula>1.5</formula>
    </cfRule>
    <cfRule type="cellIs" dxfId="1012" priority="1705" operator="greaterThan">
      <formula>1.5</formula>
    </cfRule>
  </conditionalFormatting>
  <conditionalFormatting sqref="B1894">
    <cfRule type="cellIs" dxfId="1011" priority="1698" operator="greaterThan">
      <formula>1.6</formula>
    </cfRule>
    <cfRule type="cellIs" dxfId="1010" priority="1699" operator="between">
      <formula>1.5</formula>
      <formula>1.6</formula>
    </cfRule>
    <cfRule type="cellIs" dxfId="1009" priority="1700" operator="lessThan">
      <formula>1.5</formula>
    </cfRule>
  </conditionalFormatting>
  <conditionalFormatting sqref="B1895">
    <cfRule type="cellIs" dxfId="1008" priority="1041" operator="between">
      <formula>500</formula>
      <formula>10000</formula>
    </cfRule>
    <cfRule type="cellIs" dxfId="1007" priority="1042" operator="between">
      <formula>200</formula>
      <formula>499</formula>
    </cfRule>
    <cfRule type="cellIs" dxfId="1006" priority="1043" operator="between">
      <formula>1</formula>
      <formula>199</formula>
    </cfRule>
  </conditionalFormatting>
  <conditionalFormatting sqref="B1897">
    <cfRule type="cellIs" dxfId="1005" priority="1695" operator="greaterThan">
      <formula>50</formula>
    </cfRule>
    <cfRule type="cellIs" dxfId="1004" priority="1696" operator="between">
      <formula>35</formula>
      <formula>50</formula>
    </cfRule>
    <cfRule type="cellIs" dxfId="1003" priority="1697" operator="lessThan">
      <formula>35</formula>
    </cfRule>
  </conditionalFormatting>
  <conditionalFormatting sqref="B1898">
    <cfRule type="cellIs" dxfId="1002" priority="1692" operator="greaterThan">
      <formula>350</formula>
    </cfRule>
    <cfRule type="cellIs" dxfId="1001" priority="1693" operator="between">
      <formula>250</formula>
      <formula>350</formula>
    </cfRule>
    <cfRule type="cellIs" dxfId="1000" priority="1694" operator="lessThan">
      <formula>250</formula>
    </cfRule>
  </conditionalFormatting>
  <conditionalFormatting sqref="B1899">
    <cfRule type="cellIs" dxfId="999" priority="1687" operator="lessThan">
      <formula>0.8</formula>
    </cfRule>
    <cfRule type="cellIs" dxfId="998" priority="1688" operator="between">
      <formula>0.8</formula>
      <formula>0.99999</formula>
    </cfRule>
    <cfRule type="cellIs" dxfId="997" priority="1689" operator="between">
      <formula>1</formula>
      <formula>1.3</formula>
    </cfRule>
    <cfRule type="cellIs" dxfId="996" priority="1690" operator="between">
      <formula>1.3</formula>
      <formula>1.5</formula>
    </cfRule>
    <cfRule type="cellIs" dxfId="995" priority="1691" operator="greaterThan">
      <formula>1.5</formula>
    </cfRule>
  </conditionalFormatting>
  <conditionalFormatting sqref="B1901">
    <cfRule type="cellIs" dxfId="994" priority="1684" operator="greaterThan">
      <formula>1.6</formula>
    </cfRule>
    <cfRule type="cellIs" dxfId="993" priority="1685" operator="between">
      <formula>1.5</formula>
      <formula>1.6</formula>
    </cfRule>
    <cfRule type="cellIs" dxfId="992" priority="1686" operator="lessThan">
      <formula>1.5</formula>
    </cfRule>
  </conditionalFormatting>
  <conditionalFormatting sqref="B1902">
    <cfRule type="cellIs" dxfId="991" priority="1038" operator="between">
      <formula>500</formula>
      <formula>10000</formula>
    </cfRule>
    <cfRule type="cellIs" dxfId="990" priority="1039" operator="between">
      <formula>200</formula>
      <formula>499</formula>
    </cfRule>
    <cfRule type="cellIs" dxfId="989" priority="1040" operator="between">
      <formula>1</formula>
      <formula>199</formula>
    </cfRule>
  </conditionalFormatting>
  <conditionalFormatting sqref="B1904">
    <cfRule type="cellIs" dxfId="988" priority="1681" operator="greaterThan">
      <formula>50</formula>
    </cfRule>
    <cfRule type="cellIs" dxfId="987" priority="1682" operator="between">
      <formula>35</formula>
      <formula>50</formula>
    </cfRule>
    <cfRule type="cellIs" dxfId="986" priority="1683" operator="lessThan">
      <formula>35</formula>
    </cfRule>
  </conditionalFormatting>
  <conditionalFormatting sqref="B1905">
    <cfRule type="cellIs" dxfId="985" priority="1678" operator="greaterThan">
      <formula>350</formula>
    </cfRule>
    <cfRule type="cellIs" dxfId="984" priority="1679" operator="between">
      <formula>250</formula>
      <formula>350</formula>
    </cfRule>
    <cfRule type="cellIs" dxfId="983" priority="1680" operator="lessThan">
      <formula>250</formula>
    </cfRule>
  </conditionalFormatting>
  <conditionalFormatting sqref="B1906">
    <cfRule type="cellIs" dxfId="982" priority="1673" operator="lessThan">
      <formula>0.8</formula>
    </cfRule>
    <cfRule type="cellIs" dxfId="981" priority="1674" operator="between">
      <formula>0.8</formula>
      <formula>0.99999</formula>
    </cfRule>
    <cfRule type="cellIs" dxfId="980" priority="1675" operator="between">
      <formula>1</formula>
      <formula>1.3</formula>
    </cfRule>
    <cfRule type="cellIs" dxfId="979" priority="1676" operator="between">
      <formula>1.3</formula>
      <formula>1.5</formula>
    </cfRule>
    <cfRule type="cellIs" dxfId="978" priority="1677" operator="greaterThan">
      <formula>1.5</formula>
    </cfRule>
  </conditionalFormatting>
  <conditionalFormatting sqref="B1908">
    <cfRule type="cellIs" dxfId="977" priority="1670" operator="greaterThan">
      <formula>1.6</formula>
    </cfRule>
    <cfRule type="cellIs" dxfId="976" priority="1671" operator="between">
      <formula>1.5</formula>
      <formula>1.6</formula>
    </cfRule>
    <cfRule type="cellIs" dxfId="975" priority="1672" operator="lessThan">
      <formula>1.5</formula>
    </cfRule>
  </conditionalFormatting>
  <conditionalFormatting sqref="B1909">
    <cfRule type="cellIs" dxfId="974" priority="1035" operator="between">
      <formula>500</formula>
      <formula>10000</formula>
    </cfRule>
    <cfRule type="cellIs" dxfId="973" priority="1036" operator="between">
      <formula>200</formula>
      <formula>499</formula>
    </cfRule>
    <cfRule type="cellIs" dxfId="972" priority="1037" operator="between">
      <formula>1</formula>
      <formula>199</formula>
    </cfRule>
  </conditionalFormatting>
  <conditionalFormatting sqref="B1911">
    <cfRule type="cellIs" dxfId="971" priority="1667" operator="greaterThan">
      <formula>50</formula>
    </cfRule>
    <cfRule type="cellIs" dxfId="970" priority="1668" operator="between">
      <formula>35</formula>
      <formula>50</formula>
    </cfRule>
    <cfRule type="cellIs" dxfId="969" priority="1669" operator="lessThan">
      <formula>35</formula>
    </cfRule>
  </conditionalFormatting>
  <conditionalFormatting sqref="B1912">
    <cfRule type="cellIs" dxfId="968" priority="1664" operator="greaterThan">
      <formula>350</formula>
    </cfRule>
    <cfRule type="cellIs" dxfId="967" priority="1665" operator="between">
      <formula>250</formula>
      <formula>350</formula>
    </cfRule>
    <cfRule type="cellIs" dxfId="966" priority="1666" operator="lessThan">
      <formula>250</formula>
    </cfRule>
  </conditionalFormatting>
  <conditionalFormatting sqref="B1913">
    <cfRule type="cellIs" dxfId="965" priority="1659" operator="lessThan">
      <formula>0.8</formula>
    </cfRule>
    <cfRule type="cellIs" dxfId="964" priority="1660" operator="between">
      <formula>0.8</formula>
      <formula>0.99999</formula>
    </cfRule>
    <cfRule type="cellIs" dxfId="963" priority="1661" operator="between">
      <formula>1</formula>
      <formula>1.3</formula>
    </cfRule>
    <cfRule type="cellIs" dxfId="962" priority="1662" operator="between">
      <formula>1.3</formula>
      <formula>1.5</formula>
    </cfRule>
    <cfRule type="cellIs" dxfId="961" priority="1663" operator="greaterThan">
      <formula>1.5</formula>
    </cfRule>
  </conditionalFormatting>
  <conditionalFormatting sqref="B1915">
    <cfRule type="cellIs" dxfId="960" priority="1656" operator="greaterThan">
      <formula>1.6</formula>
    </cfRule>
    <cfRule type="cellIs" dxfId="959" priority="1657" operator="between">
      <formula>1.5</formula>
      <formula>1.6</formula>
    </cfRule>
    <cfRule type="cellIs" dxfId="958" priority="1658" operator="lessThan">
      <formula>1.5</formula>
    </cfRule>
  </conditionalFormatting>
  <conditionalFormatting sqref="B1916">
    <cfRule type="cellIs" dxfId="957" priority="1032" operator="between">
      <formula>500</formula>
      <formula>10000</formula>
    </cfRule>
    <cfRule type="cellIs" dxfId="956" priority="1033" operator="between">
      <formula>200</formula>
      <formula>499</formula>
    </cfRule>
    <cfRule type="cellIs" dxfId="955" priority="1034" operator="between">
      <formula>1</formula>
      <formula>199</formula>
    </cfRule>
  </conditionalFormatting>
  <conditionalFormatting sqref="B1918">
    <cfRule type="cellIs" dxfId="954" priority="1653" operator="greaterThan">
      <formula>50</formula>
    </cfRule>
    <cfRule type="cellIs" dxfId="953" priority="1654" operator="between">
      <formula>35</formula>
      <formula>50</formula>
    </cfRule>
    <cfRule type="cellIs" dxfId="952" priority="1655" operator="lessThan">
      <formula>35</formula>
    </cfRule>
  </conditionalFormatting>
  <conditionalFormatting sqref="B1919">
    <cfRule type="cellIs" dxfId="951" priority="1650" operator="greaterThan">
      <formula>350</formula>
    </cfRule>
    <cfRule type="cellIs" dxfId="950" priority="1651" operator="between">
      <formula>250</formula>
      <formula>350</formula>
    </cfRule>
    <cfRule type="cellIs" dxfId="949" priority="1652" operator="lessThan">
      <formula>250</formula>
    </cfRule>
  </conditionalFormatting>
  <conditionalFormatting sqref="B1920">
    <cfRule type="cellIs" dxfId="948" priority="1645" operator="lessThan">
      <formula>0.8</formula>
    </cfRule>
    <cfRule type="cellIs" dxfId="947" priority="1646" operator="between">
      <formula>0.8</formula>
      <formula>0.99999</formula>
    </cfRule>
    <cfRule type="cellIs" dxfId="946" priority="1647" operator="between">
      <formula>1</formula>
      <formula>1.3</formula>
    </cfRule>
    <cfRule type="cellIs" dxfId="945" priority="1648" operator="between">
      <formula>1.3</formula>
      <formula>1.5</formula>
    </cfRule>
    <cfRule type="cellIs" dxfId="944" priority="1649" operator="greaterThan">
      <formula>1.5</formula>
    </cfRule>
  </conditionalFormatting>
  <conditionalFormatting sqref="B1922">
    <cfRule type="cellIs" dxfId="943" priority="1642" operator="greaterThan">
      <formula>1.6</formula>
    </cfRule>
    <cfRule type="cellIs" dxfId="942" priority="1643" operator="between">
      <formula>1.5</formula>
      <formula>1.6</formula>
    </cfRule>
    <cfRule type="cellIs" dxfId="941" priority="1644" operator="lessThan">
      <formula>1.5</formula>
    </cfRule>
  </conditionalFormatting>
  <conditionalFormatting sqref="B1923">
    <cfRule type="cellIs" dxfId="940" priority="1029" operator="between">
      <formula>500</formula>
      <formula>10000</formula>
    </cfRule>
    <cfRule type="cellIs" dxfId="939" priority="1030" operator="between">
      <formula>200</formula>
      <formula>499</formula>
    </cfRule>
    <cfRule type="cellIs" dxfId="938" priority="1031" operator="between">
      <formula>1</formula>
      <formula>199</formula>
    </cfRule>
  </conditionalFormatting>
  <conditionalFormatting sqref="B1925">
    <cfRule type="cellIs" dxfId="937" priority="1639" operator="greaterThan">
      <formula>50</formula>
    </cfRule>
    <cfRule type="cellIs" dxfId="936" priority="1640" operator="between">
      <formula>35</formula>
      <formula>50</formula>
    </cfRule>
    <cfRule type="cellIs" dxfId="935" priority="1641" operator="lessThan">
      <formula>35</formula>
    </cfRule>
  </conditionalFormatting>
  <conditionalFormatting sqref="B1926">
    <cfRule type="cellIs" dxfId="934" priority="1636" operator="greaterThan">
      <formula>350</formula>
    </cfRule>
    <cfRule type="cellIs" dxfId="933" priority="1637" operator="between">
      <formula>250</formula>
      <formula>350</formula>
    </cfRule>
    <cfRule type="cellIs" dxfId="932" priority="1638" operator="lessThan">
      <formula>250</formula>
    </cfRule>
  </conditionalFormatting>
  <conditionalFormatting sqref="B1927">
    <cfRule type="cellIs" dxfId="931" priority="1631" operator="lessThan">
      <formula>0.8</formula>
    </cfRule>
    <cfRule type="cellIs" dxfId="930" priority="1632" operator="between">
      <formula>0.8</formula>
      <formula>0.99999</formula>
    </cfRule>
    <cfRule type="cellIs" dxfId="929" priority="1633" operator="between">
      <formula>1</formula>
      <formula>1.3</formula>
    </cfRule>
    <cfRule type="cellIs" dxfId="928" priority="1634" operator="between">
      <formula>1.3</formula>
      <formula>1.5</formula>
    </cfRule>
    <cfRule type="cellIs" dxfId="927" priority="1635" operator="greaterThan">
      <formula>1.5</formula>
    </cfRule>
  </conditionalFormatting>
  <conditionalFormatting sqref="B1929">
    <cfRule type="cellIs" dxfId="926" priority="1628" operator="greaterThan">
      <formula>1.6</formula>
    </cfRule>
    <cfRule type="cellIs" dxfId="925" priority="1629" operator="between">
      <formula>1.5</formula>
      <formula>1.6</formula>
    </cfRule>
    <cfRule type="cellIs" dxfId="924" priority="1630" operator="lessThan">
      <formula>1.5</formula>
    </cfRule>
  </conditionalFormatting>
  <conditionalFormatting sqref="B1930">
    <cfRule type="cellIs" dxfId="923" priority="1026" operator="between">
      <formula>500</formula>
      <formula>10000</formula>
    </cfRule>
    <cfRule type="cellIs" dxfId="922" priority="1027" operator="between">
      <formula>200</formula>
      <formula>499</formula>
    </cfRule>
    <cfRule type="cellIs" dxfId="921" priority="1028" operator="between">
      <formula>1</formula>
      <formula>199</formula>
    </cfRule>
  </conditionalFormatting>
  <conditionalFormatting sqref="B1932">
    <cfRule type="cellIs" dxfId="920" priority="1625" operator="greaterThan">
      <formula>50</formula>
    </cfRule>
    <cfRule type="cellIs" dxfId="919" priority="1626" operator="between">
      <formula>35</formula>
      <formula>50</formula>
    </cfRule>
    <cfRule type="cellIs" dxfId="918" priority="1627" operator="lessThan">
      <formula>35</formula>
    </cfRule>
  </conditionalFormatting>
  <conditionalFormatting sqref="B1933">
    <cfRule type="cellIs" dxfId="917" priority="1622" operator="greaterThan">
      <formula>350</formula>
    </cfRule>
    <cfRule type="cellIs" dxfId="916" priority="1623" operator="between">
      <formula>250</formula>
      <formula>350</formula>
    </cfRule>
    <cfRule type="cellIs" dxfId="915" priority="1624" operator="lessThan">
      <formula>250</formula>
    </cfRule>
  </conditionalFormatting>
  <conditionalFormatting sqref="B1934">
    <cfRule type="cellIs" dxfId="914" priority="1617" operator="lessThan">
      <formula>0.8</formula>
    </cfRule>
    <cfRule type="cellIs" dxfId="913" priority="1618" operator="between">
      <formula>0.8</formula>
      <formula>0.99999</formula>
    </cfRule>
    <cfRule type="cellIs" dxfId="912" priority="1619" operator="between">
      <formula>1</formula>
      <formula>1.3</formula>
    </cfRule>
    <cfRule type="cellIs" dxfId="911" priority="1620" operator="between">
      <formula>1.3</formula>
      <formula>1.5</formula>
    </cfRule>
    <cfRule type="cellIs" dxfId="910" priority="1621" operator="greaterThan">
      <formula>1.5</formula>
    </cfRule>
  </conditionalFormatting>
  <conditionalFormatting sqref="B1936">
    <cfRule type="cellIs" dxfId="909" priority="1614" operator="greaterThan">
      <formula>1.6</formula>
    </cfRule>
    <cfRule type="cellIs" dxfId="908" priority="1615" operator="between">
      <formula>1.5</formula>
      <formula>1.6</formula>
    </cfRule>
    <cfRule type="cellIs" dxfId="907" priority="1616" operator="lessThan">
      <formula>1.5</formula>
    </cfRule>
  </conditionalFormatting>
  <conditionalFormatting sqref="B1937">
    <cfRule type="cellIs" dxfId="906" priority="1023" operator="between">
      <formula>500</formula>
      <formula>10000</formula>
    </cfRule>
    <cfRule type="cellIs" dxfId="905" priority="1024" operator="between">
      <formula>200</formula>
      <formula>499</formula>
    </cfRule>
    <cfRule type="cellIs" dxfId="904" priority="1025" operator="between">
      <formula>1</formula>
      <formula>199</formula>
    </cfRule>
  </conditionalFormatting>
  <conditionalFormatting sqref="B1939">
    <cfRule type="cellIs" dxfId="903" priority="1611" operator="greaterThan">
      <formula>50</formula>
    </cfRule>
    <cfRule type="cellIs" dxfId="902" priority="1612" operator="between">
      <formula>35</formula>
      <formula>50</formula>
    </cfRule>
    <cfRule type="cellIs" dxfId="901" priority="1613" operator="lessThan">
      <formula>35</formula>
    </cfRule>
  </conditionalFormatting>
  <conditionalFormatting sqref="B1940">
    <cfRule type="cellIs" dxfId="900" priority="1608" operator="greaterThan">
      <formula>350</formula>
    </cfRule>
    <cfRule type="cellIs" dxfId="899" priority="1609" operator="between">
      <formula>250</formula>
      <formula>350</formula>
    </cfRule>
    <cfRule type="cellIs" dxfId="898" priority="1610" operator="lessThan">
      <formula>250</formula>
    </cfRule>
  </conditionalFormatting>
  <conditionalFormatting sqref="B1941">
    <cfRule type="cellIs" dxfId="897" priority="1603" operator="lessThan">
      <formula>0.8</formula>
    </cfRule>
    <cfRule type="cellIs" dxfId="896" priority="1604" operator="between">
      <formula>0.8</formula>
      <formula>0.99999</formula>
    </cfRule>
    <cfRule type="cellIs" dxfId="895" priority="1605" operator="between">
      <formula>1</formula>
      <formula>1.3</formula>
    </cfRule>
    <cfRule type="cellIs" dxfId="894" priority="1606" operator="between">
      <formula>1.3</formula>
      <formula>1.5</formula>
    </cfRule>
    <cfRule type="cellIs" dxfId="893" priority="1607" operator="greaterThan">
      <formula>1.5</formula>
    </cfRule>
  </conditionalFormatting>
  <conditionalFormatting sqref="B1943">
    <cfRule type="cellIs" dxfId="892" priority="1600" operator="greaterThan">
      <formula>1.6</formula>
    </cfRule>
    <cfRule type="cellIs" dxfId="891" priority="1601" operator="between">
      <formula>1.5</formula>
      <formula>1.6</formula>
    </cfRule>
    <cfRule type="cellIs" dxfId="890" priority="1602" operator="lessThan">
      <formula>1.5</formula>
    </cfRule>
  </conditionalFormatting>
  <conditionalFormatting sqref="B1944">
    <cfRule type="cellIs" dxfId="889" priority="1020" operator="between">
      <formula>500</formula>
      <formula>10000</formula>
    </cfRule>
    <cfRule type="cellIs" dxfId="888" priority="1021" operator="between">
      <formula>200</formula>
      <formula>499</formula>
    </cfRule>
    <cfRule type="cellIs" dxfId="887" priority="1022" operator="between">
      <formula>1</formula>
      <formula>199</formula>
    </cfRule>
  </conditionalFormatting>
  <conditionalFormatting sqref="B1946">
    <cfRule type="cellIs" dxfId="886" priority="1597" operator="greaterThan">
      <formula>50</formula>
    </cfRule>
    <cfRule type="cellIs" dxfId="885" priority="1598" operator="between">
      <formula>35</formula>
      <formula>50</formula>
    </cfRule>
    <cfRule type="cellIs" dxfId="884" priority="1599" operator="lessThan">
      <formula>35</formula>
    </cfRule>
  </conditionalFormatting>
  <conditionalFormatting sqref="B1947">
    <cfRule type="cellIs" dxfId="883" priority="1594" operator="greaterThan">
      <formula>350</formula>
    </cfRule>
    <cfRule type="cellIs" dxfId="882" priority="1595" operator="between">
      <formula>250</formula>
      <formula>350</formula>
    </cfRule>
    <cfRule type="cellIs" dxfId="881" priority="1596" operator="lessThan">
      <formula>250</formula>
    </cfRule>
  </conditionalFormatting>
  <conditionalFormatting sqref="B1948">
    <cfRule type="cellIs" dxfId="880" priority="1589" operator="lessThan">
      <formula>0.8</formula>
    </cfRule>
    <cfRule type="cellIs" dxfId="879" priority="1590" operator="between">
      <formula>0.8</formula>
      <formula>0.99999</formula>
    </cfRule>
    <cfRule type="cellIs" dxfId="878" priority="1591" operator="between">
      <formula>1</formula>
      <formula>1.3</formula>
    </cfRule>
    <cfRule type="cellIs" dxfId="877" priority="1592" operator="between">
      <formula>1.3</formula>
      <formula>1.5</formula>
    </cfRule>
    <cfRule type="cellIs" dxfId="876" priority="1593" operator="greaterThan">
      <formula>1.5</formula>
    </cfRule>
  </conditionalFormatting>
  <conditionalFormatting sqref="B1950">
    <cfRule type="cellIs" dxfId="875" priority="1586" operator="greaterThan">
      <formula>1.6</formula>
    </cfRule>
    <cfRule type="cellIs" dxfId="874" priority="1587" operator="between">
      <formula>1.5</formula>
      <formula>1.6</formula>
    </cfRule>
    <cfRule type="cellIs" dxfId="873" priority="1588" operator="lessThan">
      <formula>1.5</formula>
    </cfRule>
  </conditionalFormatting>
  <conditionalFormatting sqref="B1951">
    <cfRule type="cellIs" dxfId="872" priority="1017" operator="between">
      <formula>500</formula>
      <formula>10000</formula>
    </cfRule>
    <cfRule type="cellIs" dxfId="871" priority="1018" operator="between">
      <formula>200</formula>
      <formula>499</formula>
    </cfRule>
    <cfRule type="cellIs" dxfId="870" priority="1019" operator="between">
      <formula>1</formula>
      <formula>199</formula>
    </cfRule>
  </conditionalFormatting>
  <conditionalFormatting sqref="B1953">
    <cfRule type="cellIs" dxfId="869" priority="1583" operator="greaterThan">
      <formula>50</formula>
    </cfRule>
    <cfRule type="cellIs" dxfId="868" priority="1584" operator="between">
      <formula>35</formula>
      <formula>50</formula>
    </cfRule>
    <cfRule type="cellIs" dxfId="867" priority="1585" operator="lessThan">
      <formula>35</formula>
    </cfRule>
  </conditionalFormatting>
  <conditionalFormatting sqref="B1954">
    <cfRule type="cellIs" dxfId="866" priority="1580" operator="greaterThan">
      <formula>350</formula>
    </cfRule>
    <cfRule type="cellIs" dxfId="865" priority="1581" operator="between">
      <formula>250</formula>
      <formula>350</formula>
    </cfRule>
    <cfRule type="cellIs" dxfId="864" priority="1582" operator="lessThan">
      <formula>250</formula>
    </cfRule>
  </conditionalFormatting>
  <conditionalFormatting sqref="B1955">
    <cfRule type="cellIs" dxfId="863" priority="1575" operator="lessThan">
      <formula>0.8</formula>
    </cfRule>
    <cfRule type="cellIs" dxfId="862" priority="1576" operator="between">
      <formula>0.8</formula>
      <formula>0.99999</formula>
    </cfRule>
    <cfRule type="cellIs" dxfId="861" priority="1577" operator="between">
      <formula>1</formula>
      <formula>1.3</formula>
    </cfRule>
    <cfRule type="cellIs" dxfId="860" priority="1578" operator="between">
      <formula>1.3</formula>
      <formula>1.5</formula>
    </cfRule>
    <cfRule type="cellIs" dxfId="859" priority="1579" operator="greaterThan">
      <formula>1.5</formula>
    </cfRule>
  </conditionalFormatting>
  <conditionalFormatting sqref="B1957">
    <cfRule type="cellIs" dxfId="858" priority="1572" operator="greaterThan">
      <formula>1.6</formula>
    </cfRule>
    <cfRule type="cellIs" dxfId="857" priority="1573" operator="between">
      <formula>1.5</formula>
      <formula>1.6</formula>
    </cfRule>
    <cfRule type="cellIs" dxfId="856" priority="1574" operator="lessThan">
      <formula>1.5</formula>
    </cfRule>
  </conditionalFormatting>
  <conditionalFormatting sqref="B1958">
    <cfRule type="cellIs" dxfId="855" priority="1014" operator="between">
      <formula>500</formula>
      <formula>10000</formula>
    </cfRule>
    <cfRule type="cellIs" dxfId="854" priority="1015" operator="between">
      <formula>200</formula>
      <formula>499</formula>
    </cfRule>
    <cfRule type="cellIs" dxfId="853" priority="1016" operator="between">
      <formula>1</formula>
      <formula>199</formula>
    </cfRule>
  </conditionalFormatting>
  <conditionalFormatting sqref="B1960">
    <cfRule type="cellIs" dxfId="852" priority="1569" operator="greaterThan">
      <formula>50</formula>
    </cfRule>
    <cfRule type="cellIs" dxfId="851" priority="1570" operator="between">
      <formula>35</formula>
      <formula>50</formula>
    </cfRule>
    <cfRule type="cellIs" dxfId="850" priority="1571" operator="lessThan">
      <formula>35</formula>
    </cfRule>
  </conditionalFormatting>
  <conditionalFormatting sqref="B1961">
    <cfRule type="cellIs" dxfId="849" priority="1566" operator="greaterThan">
      <formula>350</formula>
    </cfRule>
    <cfRule type="cellIs" dxfId="848" priority="1567" operator="between">
      <formula>250</formula>
      <formula>350</formula>
    </cfRule>
    <cfRule type="cellIs" dxfId="847" priority="1568" operator="lessThan">
      <formula>250</formula>
    </cfRule>
  </conditionalFormatting>
  <conditionalFormatting sqref="B1962">
    <cfRule type="cellIs" dxfId="846" priority="1561" operator="lessThan">
      <formula>0.8</formula>
    </cfRule>
    <cfRule type="cellIs" dxfId="845" priority="1562" operator="between">
      <formula>0.8</formula>
      <formula>0.99999</formula>
    </cfRule>
    <cfRule type="cellIs" dxfId="844" priority="1563" operator="between">
      <formula>1</formula>
      <formula>1.3</formula>
    </cfRule>
    <cfRule type="cellIs" dxfId="843" priority="1564" operator="between">
      <formula>1.3</formula>
      <formula>1.5</formula>
    </cfRule>
    <cfRule type="cellIs" dxfId="842" priority="1565" operator="greaterThan">
      <formula>1.5</formula>
    </cfRule>
  </conditionalFormatting>
  <conditionalFormatting sqref="B1964">
    <cfRule type="cellIs" dxfId="841" priority="1558" operator="greaterThan">
      <formula>1.6</formula>
    </cfRule>
    <cfRule type="cellIs" dxfId="840" priority="1559" operator="between">
      <formula>1.5</formula>
      <formula>1.6</formula>
    </cfRule>
    <cfRule type="cellIs" dxfId="839" priority="1560" operator="lessThan">
      <formula>1.5</formula>
    </cfRule>
  </conditionalFormatting>
  <conditionalFormatting sqref="B1965">
    <cfRule type="cellIs" dxfId="838" priority="1011" operator="between">
      <formula>500</formula>
      <formula>10000</formula>
    </cfRule>
    <cfRule type="cellIs" dxfId="837" priority="1012" operator="between">
      <formula>200</formula>
      <formula>499</formula>
    </cfRule>
    <cfRule type="cellIs" dxfId="836" priority="1013" operator="between">
      <formula>1</formula>
      <formula>199</formula>
    </cfRule>
  </conditionalFormatting>
  <conditionalFormatting sqref="B1967">
    <cfRule type="cellIs" dxfId="835" priority="1555" operator="greaterThan">
      <formula>50</formula>
    </cfRule>
    <cfRule type="cellIs" dxfId="834" priority="1556" operator="between">
      <formula>35</formula>
      <formula>50</formula>
    </cfRule>
    <cfRule type="cellIs" dxfId="833" priority="1557" operator="lessThan">
      <formula>35</formula>
    </cfRule>
  </conditionalFormatting>
  <conditionalFormatting sqref="B1968">
    <cfRule type="cellIs" dxfId="832" priority="1552" operator="greaterThan">
      <formula>350</formula>
    </cfRule>
    <cfRule type="cellIs" dxfId="831" priority="1553" operator="between">
      <formula>250</formula>
      <formula>350</formula>
    </cfRule>
    <cfRule type="cellIs" dxfId="830" priority="1554" operator="lessThan">
      <formula>250</formula>
    </cfRule>
  </conditionalFormatting>
  <conditionalFormatting sqref="B1969">
    <cfRule type="cellIs" dxfId="829" priority="1547" operator="lessThan">
      <formula>0.8</formula>
    </cfRule>
    <cfRule type="cellIs" dxfId="828" priority="1548" operator="between">
      <formula>0.8</formula>
      <formula>0.99999</formula>
    </cfRule>
    <cfRule type="cellIs" dxfId="827" priority="1549" operator="between">
      <formula>1</formula>
      <formula>1.3</formula>
    </cfRule>
    <cfRule type="cellIs" dxfId="826" priority="1550" operator="between">
      <formula>1.3</formula>
      <formula>1.5</formula>
    </cfRule>
    <cfRule type="cellIs" dxfId="825" priority="1551" operator="greaterThan">
      <formula>1.5</formula>
    </cfRule>
  </conditionalFormatting>
  <conditionalFormatting sqref="B1971">
    <cfRule type="cellIs" dxfId="824" priority="1544" operator="greaterThan">
      <formula>1.6</formula>
    </cfRule>
    <cfRule type="cellIs" dxfId="823" priority="1545" operator="between">
      <formula>1.5</formula>
      <formula>1.6</formula>
    </cfRule>
    <cfRule type="cellIs" dxfId="822" priority="1546" operator="lessThan">
      <formula>1.5</formula>
    </cfRule>
  </conditionalFormatting>
  <conditionalFormatting sqref="B1972">
    <cfRule type="cellIs" dxfId="821" priority="1008" operator="between">
      <formula>500</formula>
      <formula>10000</formula>
    </cfRule>
    <cfRule type="cellIs" dxfId="820" priority="1009" operator="between">
      <formula>200</formula>
      <formula>499</formula>
    </cfRule>
    <cfRule type="cellIs" dxfId="819" priority="1010" operator="between">
      <formula>1</formula>
      <formula>199</formula>
    </cfRule>
  </conditionalFormatting>
  <conditionalFormatting sqref="B1974">
    <cfRule type="cellIs" dxfId="818" priority="1541" operator="greaterThan">
      <formula>50</formula>
    </cfRule>
    <cfRule type="cellIs" dxfId="817" priority="1542" operator="between">
      <formula>35</formula>
      <formula>50</formula>
    </cfRule>
    <cfRule type="cellIs" dxfId="816" priority="1543" operator="lessThan">
      <formula>35</formula>
    </cfRule>
  </conditionalFormatting>
  <conditionalFormatting sqref="B1975">
    <cfRule type="cellIs" dxfId="815" priority="1538" operator="greaterThan">
      <formula>350</formula>
    </cfRule>
    <cfRule type="cellIs" dxfId="814" priority="1539" operator="between">
      <formula>250</formula>
      <formula>350</formula>
    </cfRule>
    <cfRule type="cellIs" dxfId="813" priority="1540" operator="lessThan">
      <formula>250</formula>
    </cfRule>
  </conditionalFormatting>
  <conditionalFormatting sqref="B1976">
    <cfRule type="cellIs" dxfId="812" priority="1533" operator="lessThan">
      <formula>0.8</formula>
    </cfRule>
    <cfRule type="cellIs" dxfId="811" priority="1534" operator="between">
      <formula>0.8</formula>
      <formula>0.99999</formula>
    </cfRule>
    <cfRule type="cellIs" dxfId="810" priority="1535" operator="between">
      <formula>1</formula>
      <formula>1.3</formula>
    </cfRule>
    <cfRule type="cellIs" dxfId="809" priority="1536" operator="between">
      <formula>1.3</formula>
      <formula>1.5</formula>
    </cfRule>
    <cfRule type="cellIs" dxfId="808" priority="1537" operator="greaterThan">
      <formula>1.5</formula>
    </cfRule>
  </conditionalFormatting>
  <conditionalFormatting sqref="B1978">
    <cfRule type="cellIs" dxfId="807" priority="1530" operator="greaterThan">
      <formula>1.6</formula>
    </cfRule>
    <cfRule type="cellIs" dxfId="806" priority="1531" operator="between">
      <formula>1.5</formula>
      <formula>1.6</formula>
    </cfRule>
    <cfRule type="cellIs" dxfId="805" priority="1532" operator="lessThan">
      <formula>1.5</formula>
    </cfRule>
  </conditionalFormatting>
  <conditionalFormatting sqref="B1979">
    <cfRule type="cellIs" dxfId="804" priority="1005" operator="between">
      <formula>500</formula>
      <formula>10000</formula>
    </cfRule>
    <cfRule type="cellIs" dxfId="803" priority="1006" operator="between">
      <formula>200</formula>
      <formula>499</formula>
    </cfRule>
    <cfRule type="cellIs" dxfId="802" priority="1007" operator="between">
      <formula>1</formula>
      <formula>199</formula>
    </cfRule>
  </conditionalFormatting>
  <conditionalFormatting sqref="B1981">
    <cfRule type="cellIs" dxfId="801" priority="1527" operator="greaterThan">
      <formula>50</formula>
    </cfRule>
    <cfRule type="cellIs" dxfId="800" priority="1528" operator="between">
      <formula>35</formula>
      <formula>50</formula>
    </cfRule>
    <cfRule type="cellIs" dxfId="799" priority="1529" operator="lessThan">
      <formula>35</formula>
    </cfRule>
  </conditionalFormatting>
  <conditionalFormatting sqref="B1982">
    <cfRule type="cellIs" dxfId="798" priority="1524" operator="greaterThan">
      <formula>350</formula>
    </cfRule>
    <cfRule type="cellIs" dxfId="797" priority="1525" operator="between">
      <formula>250</formula>
      <formula>350</formula>
    </cfRule>
    <cfRule type="cellIs" dxfId="796" priority="1526" operator="lessThan">
      <formula>250</formula>
    </cfRule>
  </conditionalFormatting>
  <conditionalFormatting sqref="B1983">
    <cfRule type="cellIs" dxfId="795" priority="1519" operator="lessThan">
      <formula>0.8</formula>
    </cfRule>
    <cfRule type="cellIs" dxfId="794" priority="1520" operator="between">
      <formula>0.8</formula>
      <formula>0.99999</formula>
    </cfRule>
    <cfRule type="cellIs" dxfId="793" priority="1521" operator="between">
      <formula>1</formula>
      <formula>1.3</formula>
    </cfRule>
    <cfRule type="cellIs" dxfId="792" priority="1522" operator="between">
      <formula>1.3</formula>
      <formula>1.5</formula>
    </cfRule>
    <cfRule type="cellIs" dxfId="791" priority="1523" operator="greaterThan">
      <formula>1.5</formula>
    </cfRule>
  </conditionalFormatting>
  <conditionalFormatting sqref="B1985">
    <cfRule type="cellIs" dxfId="790" priority="1516" operator="greaterThan">
      <formula>1.6</formula>
    </cfRule>
    <cfRule type="cellIs" dxfId="789" priority="1517" operator="between">
      <formula>1.5</formula>
      <formula>1.6</formula>
    </cfRule>
    <cfRule type="cellIs" dxfId="788" priority="1518" operator="lessThan">
      <formula>1.5</formula>
    </cfRule>
  </conditionalFormatting>
  <conditionalFormatting sqref="B1986">
    <cfRule type="cellIs" dxfId="787" priority="1002" operator="between">
      <formula>500</formula>
      <formula>10000</formula>
    </cfRule>
    <cfRule type="cellIs" dxfId="786" priority="1003" operator="between">
      <formula>200</formula>
      <formula>499</formula>
    </cfRule>
    <cfRule type="cellIs" dxfId="785" priority="1004" operator="between">
      <formula>1</formula>
      <formula>199</formula>
    </cfRule>
  </conditionalFormatting>
  <conditionalFormatting sqref="B1988">
    <cfRule type="cellIs" dxfId="784" priority="1513" operator="greaterThan">
      <formula>50</formula>
    </cfRule>
    <cfRule type="cellIs" dxfId="783" priority="1514" operator="between">
      <formula>35</formula>
      <formula>50</formula>
    </cfRule>
    <cfRule type="cellIs" dxfId="782" priority="1515" operator="lessThan">
      <formula>35</formula>
    </cfRule>
  </conditionalFormatting>
  <conditionalFormatting sqref="B1989">
    <cfRule type="cellIs" dxfId="781" priority="1510" operator="greaterThan">
      <formula>350</formula>
    </cfRule>
    <cfRule type="cellIs" dxfId="780" priority="1511" operator="between">
      <formula>250</formula>
      <formula>350</formula>
    </cfRule>
    <cfRule type="cellIs" dxfId="779" priority="1512" operator="lessThan">
      <formula>250</formula>
    </cfRule>
  </conditionalFormatting>
  <conditionalFormatting sqref="B1990">
    <cfRule type="cellIs" dxfId="778" priority="1505" operator="lessThan">
      <formula>0.8</formula>
    </cfRule>
    <cfRule type="cellIs" dxfId="777" priority="1506" operator="between">
      <formula>0.8</formula>
      <formula>0.99999</formula>
    </cfRule>
    <cfRule type="cellIs" dxfId="776" priority="1507" operator="between">
      <formula>1</formula>
      <formula>1.3</formula>
    </cfRule>
    <cfRule type="cellIs" dxfId="775" priority="1508" operator="between">
      <formula>1.3</formula>
      <formula>1.5</formula>
    </cfRule>
    <cfRule type="cellIs" dxfId="774" priority="1509" operator="greaterThan">
      <formula>1.5</formula>
    </cfRule>
  </conditionalFormatting>
  <conditionalFormatting sqref="B1992">
    <cfRule type="cellIs" dxfId="773" priority="1502" operator="greaterThan">
      <formula>1.6</formula>
    </cfRule>
    <cfRule type="cellIs" dxfId="772" priority="1503" operator="between">
      <formula>1.5</formula>
      <formula>1.6</formula>
    </cfRule>
    <cfRule type="cellIs" dxfId="771" priority="1504" operator="lessThan">
      <formula>1.5</formula>
    </cfRule>
  </conditionalFormatting>
  <conditionalFormatting sqref="B1993">
    <cfRule type="cellIs" dxfId="770" priority="999" operator="between">
      <formula>500</formula>
      <formula>10000</formula>
    </cfRule>
    <cfRule type="cellIs" dxfId="769" priority="1000" operator="between">
      <formula>200</formula>
      <formula>499</formula>
    </cfRule>
    <cfRule type="cellIs" dxfId="768" priority="1001" operator="between">
      <formula>1</formula>
      <formula>199</formula>
    </cfRule>
  </conditionalFormatting>
  <conditionalFormatting sqref="B1995">
    <cfRule type="cellIs" dxfId="767" priority="1499" operator="greaterThan">
      <formula>50</formula>
    </cfRule>
    <cfRule type="cellIs" dxfId="766" priority="1500" operator="between">
      <formula>35</formula>
      <formula>50</formula>
    </cfRule>
    <cfRule type="cellIs" dxfId="765" priority="1501" operator="lessThan">
      <formula>35</formula>
    </cfRule>
  </conditionalFormatting>
  <conditionalFormatting sqref="B1996">
    <cfRule type="cellIs" dxfId="764" priority="1496" operator="greaterThan">
      <formula>350</formula>
    </cfRule>
    <cfRule type="cellIs" dxfId="763" priority="1497" operator="between">
      <formula>250</formula>
      <formula>350</formula>
    </cfRule>
    <cfRule type="cellIs" dxfId="762" priority="1498" operator="lessThan">
      <formula>250</formula>
    </cfRule>
  </conditionalFormatting>
  <conditionalFormatting sqref="B1997">
    <cfRule type="cellIs" dxfId="761" priority="1491" operator="lessThan">
      <formula>0.8</formula>
    </cfRule>
    <cfRule type="cellIs" dxfId="760" priority="1492" operator="between">
      <formula>0.8</formula>
      <formula>0.99999</formula>
    </cfRule>
    <cfRule type="cellIs" dxfId="759" priority="1493" operator="between">
      <formula>1</formula>
      <formula>1.3</formula>
    </cfRule>
    <cfRule type="cellIs" dxfId="758" priority="1494" operator="between">
      <formula>1.3</formula>
      <formula>1.5</formula>
    </cfRule>
    <cfRule type="cellIs" dxfId="757" priority="1495" operator="greaterThan">
      <formula>1.5</formula>
    </cfRule>
  </conditionalFormatting>
  <conditionalFormatting sqref="B1999">
    <cfRule type="cellIs" dxfId="756" priority="1488" operator="greaterThan">
      <formula>1.6</formula>
    </cfRule>
    <cfRule type="cellIs" dxfId="755" priority="1489" operator="between">
      <formula>1.5</formula>
      <formula>1.6</formula>
    </cfRule>
    <cfRule type="cellIs" dxfId="754" priority="1490" operator="lessThan">
      <formula>1.5</formula>
    </cfRule>
  </conditionalFormatting>
  <conditionalFormatting sqref="B2000">
    <cfRule type="cellIs" dxfId="753" priority="996" operator="between">
      <formula>500</formula>
      <formula>10000</formula>
    </cfRule>
    <cfRule type="cellIs" dxfId="752" priority="997" operator="between">
      <formula>200</formula>
      <formula>499</formula>
    </cfRule>
    <cfRule type="cellIs" dxfId="751" priority="998" operator="between">
      <formula>1</formula>
      <formula>199</formula>
    </cfRule>
  </conditionalFormatting>
  <conditionalFormatting sqref="B2002">
    <cfRule type="cellIs" dxfId="750" priority="1485" operator="greaterThan">
      <formula>50</formula>
    </cfRule>
    <cfRule type="cellIs" dxfId="749" priority="1486" operator="between">
      <formula>35</formula>
      <formula>50</formula>
    </cfRule>
    <cfRule type="cellIs" dxfId="748" priority="1487" operator="lessThan">
      <formula>35</formula>
    </cfRule>
  </conditionalFormatting>
  <conditionalFormatting sqref="B2003">
    <cfRule type="cellIs" dxfId="747" priority="1482" operator="greaterThan">
      <formula>350</formula>
    </cfRule>
    <cfRule type="cellIs" dxfId="746" priority="1483" operator="between">
      <formula>250</formula>
      <formula>350</formula>
    </cfRule>
    <cfRule type="cellIs" dxfId="745" priority="1484" operator="lessThan">
      <formula>250</formula>
    </cfRule>
  </conditionalFormatting>
  <conditionalFormatting sqref="B2004">
    <cfRule type="cellIs" dxfId="744" priority="1477" operator="lessThan">
      <formula>0.8</formula>
    </cfRule>
    <cfRule type="cellIs" dxfId="743" priority="1478" operator="between">
      <formula>0.8</formula>
      <formula>0.99999</formula>
    </cfRule>
    <cfRule type="cellIs" dxfId="742" priority="1479" operator="between">
      <formula>1</formula>
      <formula>1.3</formula>
    </cfRule>
    <cfRule type="cellIs" dxfId="741" priority="1480" operator="between">
      <formula>1.3</formula>
      <formula>1.5</formula>
    </cfRule>
    <cfRule type="cellIs" dxfId="740" priority="1481" operator="greaterThan">
      <formula>1.5</formula>
    </cfRule>
  </conditionalFormatting>
  <conditionalFormatting sqref="B2006">
    <cfRule type="cellIs" dxfId="739" priority="1474" operator="greaterThan">
      <formula>1.6</formula>
    </cfRule>
    <cfRule type="cellIs" dxfId="738" priority="1475" operator="between">
      <formula>1.5</formula>
      <formula>1.6</formula>
    </cfRule>
    <cfRule type="cellIs" dxfId="737" priority="1476" operator="lessThan">
      <formula>1.5</formula>
    </cfRule>
  </conditionalFormatting>
  <conditionalFormatting sqref="B2007">
    <cfRule type="cellIs" dxfId="736" priority="993" operator="between">
      <formula>500</formula>
      <formula>10000</formula>
    </cfRule>
    <cfRule type="cellIs" dxfId="735" priority="994" operator="between">
      <formula>200</formula>
      <formula>499</formula>
    </cfRule>
    <cfRule type="cellIs" dxfId="734" priority="995" operator="between">
      <formula>1</formula>
      <formula>199</formula>
    </cfRule>
  </conditionalFormatting>
  <conditionalFormatting sqref="B2009">
    <cfRule type="cellIs" dxfId="733" priority="1471" operator="greaterThan">
      <formula>50</formula>
    </cfRule>
    <cfRule type="cellIs" dxfId="732" priority="1472" operator="between">
      <formula>35</formula>
      <formula>50</formula>
    </cfRule>
    <cfRule type="cellIs" dxfId="731" priority="1473" operator="lessThan">
      <formula>35</formula>
    </cfRule>
  </conditionalFormatting>
  <conditionalFormatting sqref="B2010">
    <cfRule type="cellIs" dxfId="730" priority="1468" operator="greaterThan">
      <formula>350</formula>
    </cfRule>
    <cfRule type="cellIs" dxfId="729" priority="1469" operator="between">
      <formula>250</formula>
      <formula>350</formula>
    </cfRule>
    <cfRule type="cellIs" dxfId="728" priority="1470" operator="lessThan">
      <formula>250</formula>
    </cfRule>
  </conditionalFormatting>
  <conditionalFormatting sqref="B2011">
    <cfRule type="cellIs" dxfId="727" priority="1463" operator="lessThan">
      <formula>0.8</formula>
    </cfRule>
    <cfRule type="cellIs" dxfId="726" priority="1464" operator="between">
      <formula>0.8</formula>
      <formula>0.99999</formula>
    </cfRule>
    <cfRule type="cellIs" dxfId="725" priority="1465" operator="between">
      <formula>1</formula>
      <formula>1.3</formula>
    </cfRule>
    <cfRule type="cellIs" dxfId="724" priority="1466" operator="between">
      <formula>1.3</formula>
      <formula>1.5</formula>
    </cfRule>
    <cfRule type="cellIs" dxfId="723" priority="1467" operator="greaterThan">
      <formula>1.5</formula>
    </cfRule>
  </conditionalFormatting>
  <conditionalFormatting sqref="B2013">
    <cfRule type="cellIs" dxfId="722" priority="1460" operator="greaterThan">
      <formula>1.6</formula>
    </cfRule>
    <cfRule type="cellIs" dxfId="721" priority="1461" operator="between">
      <formula>1.5</formula>
      <formula>1.6</formula>
    </cfRule>
    <cfRule type="cellIs" dxfId="720" priority="1462" operator="lessThan">
      <formula>1.5</formula>
    </cfRule>
  </conditionalFormatting>
  <conditionalFormatting sqref="B2014">
    <cfRule type="cellIs" dxfId="719" priority="990" operator="between">
      <formula>500</formula>
      <formula>10000</formula>
    </cfRule>
    <cfRule type="cellIs" dxfId="718" priority="991" operator="between">
      <formula>200</formula>
      <formula>499</formula>
    </cfRule>
    <cfRule type="cellIs" dxfId="717" priority="992" operator="between">
      <formula>1</formula>
      <formula>199</formula>
    </cfRule>
  </conditionalFormatting>
  <conditionalFormatting sqref="B2016">
    <cfRule type="cellIs" dxfId="716" priority="1457" operator="greaterThan">
      <formula>50</formula>
    </cfRule>
    <cfRule type="cellIs" dxfId="715" priority="1458" operator="between">
      <formula>35</formula>
      <formula>50</formula>
    </cfRule>
    <cfRule type="cellIs" dxfId="714" priority="1459" operator="lessThan">
      <formula>35</formula>
    </cfRule>
  </conditionalFormatting>
  <conditionalFormatting sqref="B2017">
    <cfRule type="cellIs" dxfId="713" priority="1454" operator="greaterThan">
      <formula>350</formula>
    </cfRule>
    <cfRule type="cellIs" dxfId="712" priority="1455" operator="between">
      <formula>250</formula>
      <formula>350</formula>
    </cfRule>
    <cfRule type="cellIs" dxfId="711" priority="1456" operator="lessThan">
      <formula>250</formula>
    </cfRule>
  </conditionalFormatting>
  <conditionalFormatting sqref="B2018">
    <cfRule type="cellIs" dxfId="710" priority="1449" operator="lessThan">
      <formula>0.8</formula>
    </cfRule>
    <cfRule type="cellIs" dxfId="709" priority="1450" operator="between">
      <formula>0.8</formula>
      <formula>0.99999</formula>
    </cfRule>
    <cfRule type="cellIs" dxfId="708" priority="1451" operator="between">
      <formula>1</formula>
      <formula>1.3</formula>
    </cfRule>
    <cfRule type="cellIs" dxfId="707" priority="1452" operator="between">
      <formula>1.3</formula>
      <formula>1.5</formula>
    </cfRule>
    <cfRule type="cellIs" dxfId="706" priority="1453" operator="greaterThan">
      <formula>1.5</formula>
    </cfRule>
  </conditionalFormatting>
  <conditionalFormatting sqref="B2020">
    <cfRule type="cellIs" dxfId="705" priority="1446" operator="greaterThan">
      <formula>1.6</formula>
    </cfRule>
    <cfRule type="cellIs" dxfId="704" priority="1447" operator="between">
      <formula>1.5</formula>
      <formula>1.6</formula>
    </cfRule>
    <cfRule type="cellIs" dxfId="703" priority="1448" operator="lessThan">
      <formula>1.5</formula>
    </cfRule>
  </conditionalFormatting>
  <conditionalFormatting sqref="B2021">
    <cfRule type="cellIs" dxfId="702" priority="987" operator="between">
      <formula>500</formula>
      <formula>10000</formula>
    </cfRule>
    <cfRule type="cellIs" dxfId="701" priority="988" operator="between">
      <formula>200</formula>
      <formula>499</formula>
    </cfRule>
    <cfRule type="cellIs" dxfId="700" priority="989" operator="between">
      <formula>1</formula>
      <formula>199</formula>
    </cfRule>
  </conditionalFormatting>
  <conditionalFormatting sqref="B2023">
    <cfRule type="cellIs" dxfId="699" priority="1443" operator="greaterThan">
      <formula>50</formula>
    </cfRule>
    <cfRule type="cellIs" dxfId="698" priority="1444" operator="between">
      <formula>35</formula>
      <formula>50</formula>
    </cfRule>
    <cfRule type="cellIs" dxfId="697" priority="1445" operator="lessThan">
      <formula>35</formula>
    </cfRule>
  </conditionalFormatting>
  <conditionalFormatting sqref="B2024">
    <cfRule type="cellIs" dxfId="696" priority="1440" operator="greaterThan">
      <formula>350</formula>
    </cfRule>
    <cfRule type="cellIs" dxfId="695" priority="1441" operator="between">
      <formula>250</formula>
      <formula>350</formula>
    </cfRule>
    <cfRule type="cellIs" dxfId="694" priority="1442" operator="lessThan">
      <formula>250</formula>
    </cfRule>
  </conditionalFormatting>
  <conditionalFormatting sqref="B2025">
    <cfRule type="cellIs" dxfId="693" priority="1435" operator="lessThan">
      <formula>0.8</formula>
    </cfRule>
    <cfRule type="cellIs" dxfId="692" priority="1436" operator="between">
      <formula>0.8</formula>
      <formula>0.99999</formula>
    </cfRule>
    <cfRule type="cellIs" dxfId="691" priority="1437" operator="between">
      <formula>1</formula>
      <formula>1.3</formula>
    </cfRule>
    <cfRule type="cellIs" dxfId="690" priority="1438" operator="between">
      <formula>1.3</formula>
      <formula>1.5</formula>
    </cfRule>
    <cfRule type="cellIs" dxfId="689" priority="1439" operator="greaterThan">
      <formula>1.5</formula>
    </cfRule>
  </conditionalFormatting>
  <conditionalFormatting sqref="B2027">
    <cfRule type="cellIs" dxfId="688" priority="1432" operator="greaterThan">
      <formula>1.6</formula>
    </cfRule>
    <cfRule type="cellIs" dxfId="687" priority="1433" operator="between">
      <formula>1.5</formula>
      <formula>1.6</formula>
    </cfRule>
    <cfRule type="cellIs" dxfId="686" priority="1434" operator="lessThan">
      <formula>1.5</formula>
    </cfRule>
  </conditionalFormatting>
  <conditionalFormatting sqref="B2028">
    <cfRule type="cellIs" dxfId="685" priority="984" operator="between">
      <formula>500</formula>
      <formula>10000</formula>
    </cfRule>
    <cfRule type="cellIs" dxfId="684" priority="985" operator="between">
      <formula>200</formula>
      <formula>499</formula>
    </cfRule>
    <cfRule type="cellIs" dxfId="683" priority="986" operator="between">
      <formula>1</formula>
      <formula>199</formula>
    </cfRule>
  </conditionalFormatting>
  <conditionalFormatting sqref="B2030">
    <cfRule type="cellIs" dxfId="682" priority="1429" operator="greaterThan">
      <formula>50</formula>
    </cfRule>
    <cfRule type="cellIs" dxfId="681" priority="1430" operator="between">
      <formula>35</formula>
      <formula>50</formula>
    </cfRule>
    <cfRule type="cellIs" dxfId="680" priority="1431" operator="lessThan">
      <formula>35</formula>
    </cfRule>
  </conditionalFormatting>
  <conditionalFormatting sqref="B2031">
    <cfRule type="cellIs" dxfId="679" priority="1426" operator="greaterThan">
      <formula>350</formula>
    </cfRule>
    <cfRule type="cellIs" dxfId="678" priority="1427" operator="between">
      <formula>250</formula>
      <formula>350</formula>
    </cfRule>
    <cfRule type="cellIs" dxfId="677" priority="1428" operator="lessThan">
      <formula>250</formula>
    </cfRule>
  </conditionalFormatting>
  <conditionalFormatting sqref="B2032">
    <cfRule type="cellIs" dxfId="676" priority="1421" operator="lessThan">
      <formula>0.8</formula>
    </cfRule>
    <cfRule type="cellIs" dxfId="675" priority="1422" operator="between">
      <formula>0.8</formula>
      <formula>0.99999</formula>
    </cfRule>
    <cfRule type="cellIs" dxfId="674" priority="1423" operator="between">
      <formula>1</formula>
      <formula>1.3</formula>
    </cfRule>
    <cfRule type="cellIs" dxfId="673" priority="1424" operator="between">
      <formula>1.3</formula>
      <formula>1.5</formula>
    </cfRule>
    <cfRule type="cellIs" dxfId="672" priority="1425" operator="greaterThan">
      <formula>1.5</formula>
    </cfRule>
  </conditionalFormatting>
  <conditionalFormatting sqref="B2034">
    <cfRule type="cellIs" dxfId="671" priority="1418" operator="greaterThan">
      <formula>1.6</formula>
    </cfRule>
    <cfRule type="cellIs" dxfId="670" priority="1419" operator="between">
      <formula>1.5</formula>
      <formula>1.6</formula>
    </cfRule>
    <cfRule type="cellIs" dxfId="669" priority="1420" operator="lessThan">
      <formula>1.5</formula>
    </cfRule>
  </conditionalFormatting>
  <conditionalFormatting sqref="B2035">
    <cfRule type="cellIs" dxfId="668" priority="981" operator="between">
      <formula>500</formula>
      <formula>10000</formula>
    </cfRule>
    <cfRule type="cellIs" dxfId="667" priority="982" operator="between">
      <formula>200</formula>
      <formula>499</formula>
    </cfRule>
    <cfRule type="cellIs" dxfId="666" priority="983" operator="between">
      <formula>1</formula>
      <formula>199</formula>
    </cfRule>
  </conditionalFormatting>
  <conditionalFormatting sqref="B2037">
    <cfRule type="cellIs" dxfId="665" priority="1415" operator="greaterThan">
      <formula>50</formula>
    </cfRule>
    <cfRule type="cellIs" dxfId="664" priority="1416" operator="between">
      <formula>35</formula>
      <formula>50</formula>
    </cfRule>
    <cfRule type="cellIs" dxfId="663" priority="1417" operator="lessThan">
      <formula>35</formula>
    </cfRule>
  </conditionalFormatting>
  <conditionalFormatting sqref="B2038">
    <cfRule type="cellIs" dxfId="662" priority="1412" operator="greaterThan">
      <formula>350</formula>
    </cfRule>
    <cfRule type="cellIs" dxfId="661" priority="1413" operator="between">
      <formula>250</formula>
      <formula>350</formula>
    </cfRule>
    <cfRule type="cellIs" dxfId="660" priority="1414" operator="lessThan">
      <formula>250</formula>
    </cfRule>
  </conditionalFormatting>
  <conditionalFormatting sqref="B2039">
    <cfRule type="cellIs" dxfId="659" priority="1407" operator="lessThan">
      <formula>0.8</formula>
    </cfRule>
    <cfRule type="cellIs" dxfId="658" priority="1408" operator="between">
      <formula>0.8</formula>
      <formula>0.99999</formula>
    </cfRule>
    <cfRule type="cellIs" dxfId="657" priority="1409" operator="between">
      <formula>1</formula>
      <formula>1.3</formula>
    </cfRule>
    <cfRule type="cellIs" dxfId="656" priority="1410" operator="between">
      <formula>1.3</formula>
      <formula>1.5</formula>
    </cfRule>
    <cfRule type="cellIs" dxfId="655" priority="1411" operator="greaterThan">
      <formula>1.5</formula>
    </cfRule>
  </conditionalFormatting>
  <conditionalFormatting sqref="B2041">
    <cfRule type="cellIs" dxfId="654" priority="1404" operator="greaterThan">
      <formula>1.6</formula>
    </cfRule>
    <cfRule type="cellIs" dxfId="653" priority="1405" operator="between">
      <formula>1.5</formula>
      <formula>1.6</formula>
    </cfRule>
    <cfRule type="cellIs" dxfId="652" priority="1406" operator="lessThan">
      <formula>1.5</formula>
    </cfRule>
  </conditionalFormatting>
  <conditionalFormatting sqref="B2042">
    <cfRule type="cellIs" dxfId="651" priority="978" operator="between">
      <formula>500</formula>
      <formula>10000</formula>
    </cfRule>
    <cfRule type="cellIs" dxfId="650" priority="979" operator="between">
      <formula>200</formula>
      <formula>499</formula>
    </cfRule>
    <cfRule type="cellIs" dxfId="649" priority="980" operator="between">
      <formula>1</formula>
      <formula>199</formula>
    </cfRule>
  </conditionalFormatting>
  <conditionalFormatting sqref="B2044">
    <cfRule type="cellIs" dxfId="648" priority="1401" operator="greaterThan">
      <formula>50</formula>
    </cfRule>
    <cfRule type="cellIs" dxfId="647" priority="1402" operator="between">
      <formula>35</formula>
      <formula>50</formula>
    </cfRule>
    <cfRule type="cellIs" dxfId="646" priority="1403" operator="lessThan">
      <formula>35</formula>
    </cfRule>
  </conditionalFormatting>
  <conditionalFormatting sqref="B2045">
    <cfRule type="cellIs" dxfId="645" priority="1398" operator="greaterThan">
      <formula>350</formula>
    </cfRule>
    <cfRule type="cellIs" dxfId="644" priority="1399" operator="between">
      <formula>250</formula>
      <formula>350</formula>
    </cfRule>
    <cfRule type="cellIs" dxfId="643" priority="1400" operator="lessThan">
      <formula>250</formula>
    </cfRule>
  </conditionalFormatting>
  <conditionalFormatting sqref="B2046">
    <cfRule type="cellIs" dxfId="642" priority="1393" operator="lessThan">
      <formula>0.8</formula>
    </cfRule>
    <cfRule type="cellIs" dxfId="641" priority="1394" operator="between">
      <formula>0.8</formula>
      <formula>0.99999</formula>
    </cfRule>
    <cfRule type="cellIs" dxfId="640" priority="1395" operator="between">
      <formula>1</formula>
      <formula>1.3</formula>
    </cfRule>
    <cfRule type="cellIs" dxfId="639" priority="1396" operator="between">
      <formula>1.3</formula>
      <formula>1.5</formula>
    </cfRule>
    <cfRule type="cellIs" dxfId="638" priority="1397" operator="greaterThan">
      <formula>1.5</formula>
    </cfRule>
  </conditionalFormatting>
  <conditionalFormatting sqref="B2048">
    <cfRule type="cellIs" dxfId="637" priority="1390" operator="greaterThan">
      <formula>1.6</formula>
    </cfRule>
    <cfRule type="cellIs" dxfId="636" priority="1391" operator="between">
      <formula>1.5</formula>
      <formula>1.6</formula>
    </cfRule>
    <cfRule type="cellIs" dxfId="635" priority="1392" operator="lessThan">
      <formula>1.5</formula>
    </cfRule>
  </conditionalFormatting>
  <conditionalFormatting sqref="B2049">
    <cfRule type="cellIs" dxfId="634" priority="975" operator="between">
      <formula>500</formula>
      <formula>10000</formula>
    </cfRule>
    <cfRule type="cellIs" dxfId="633" priority="976" operator="between">
      <formula>200</formula>
      <formula>499</formula>
    </cfRule>
    <cfRule type="cellIs" dxfId="632" priority="977" operator="between">
      <formula>1</formula>
      <formula>199</formula>
    </cfRule>
  </conditionalFormatting>
  <conditionalFormatting sqref="B2051">
    <cfRule type="cellIs" dxfId="631" priority="1387" operator="greaterThan">
      <formula>50</formula>
    </cfRule>
    <cfRule type="cellIs" dxfId="630" priority="1388" operator="between">
      <formula>35</formula>
      <formula>50</formula>
    </cfRule>
    <cfRule type="cellIs" dxfId="629" priority="1389" operator="lessThan">
      <formula>35</formula>
    </cfRule>
  </conditionalFormatting>
  <conditionalFormatting sqref="B2052">
    <cfRule type="cellIs" dxfId="628" priority="1384" operator="greaterThan">
      <formula>350</formula>
    </cfRule>
    <cfRule type="cellIs" dxfId="627" priority="1385" operator="between">
      <formula>250</formula>
      <formula>350</formula>
    </cfRule>
    <cfRule type="cellIs" dxfId="626" priority="1386" operator="lessThan">
      <formula>250</formula>
    </cfRule>
  </conditionalFormatting>
  <conditionalFormatting sqref="B2053">
    <cfRule type="cellIs" dxfId="625" priority="1379" operator="lessThan">
      <formula>0.8</formula>
    </cfRule>
    <cfRule type="cellIs" dxfId="624" priority="1380" operator="between">
      <formula>0.8</formula>
      <formula>0.99999</formula>
    </cfRule>
    <cfRule type="cellIs" dxfId="623" priority="1381" operator="between">
      <formula>1</formula>
      <formula>1.3</formula>
    </cfRule>
    <cfRule type="cellIs" dxfId="622" priority="1382" operator="between">
      <formula>1.3</formula>
      <formula>1.5</formula>
    </cfRule>
    <cfRule type="cellIs" dxfId="621" priority="1383" operator="greaterThan">
      <formula>1.5</formula>
    </cfRule>
  </conditionalFormatting>
  <conditionalFormatting sqref="B2055">
    <cfRule type="cellIs" dxfId="620" priority="1376" operator="greaterThan">
      <formula>1.6</formula>
    </cfRule>
    <cfRule type="cellIs" dxfId="619" priority="1377" operator="between">
      <formula>1.5</formula>
      <formula>1.6</formula>
    </cfRule>
    <cfRule type="cellIs" dxfId="618" priority="1378" operator="lessThan">
      <formula>1.5</formula>
    </cfRule>
  </conditionalFormatting>
  <conditionalFormatting sqref="B2056">
    <cfRule type="cellIs" dxfId="617" priority="972" operator="between">
      <formula>500</formula>
      <formula>10000</formula>
    </cfRule>
    <cfRule type="cellIs" dxfId="616" priority="973" operator="between">
      <formula>200</formula>
      <formula>499</formula>
    </cfRule>
    <cfRule type="cellIs" dxfId="615" priority="974" operator="between">
      <formula>1</formula>
      <formula>199</formula>
    </cfRule>
  </conditionalFormatting>
  <conditionalFormatting sqref="B2058">
    <cfRule type="cellIs" dxfId="614" priority="1373" operator="greaterThan">
      <formula>50</formula>
    </cfRule>
    <cfRule type="cellIs" dxfId="613" priority="1374" operator="between">
      <formula>35</formula>
      <formula>50</formula>
    </cfRule>
    <cfRule type="cellIs" dxfId="612" priority="1375" operator="lessThan">
      <formula>35</formula>
    </cfRule>
  </conditionalFormatting>
  <conditionalFormatting sqref="B2059">
    <cfRule type="cellIs" dxfId="611" priority="1370" operator="greaterThan">
      <formula>350</formula>
    </cfRule>
    <cfRule type="cellIs" dxfId="610" priority="1371" operator="between">
      <formula>250</formula>
      <formula>350</formula>
    </cfRule>
    <cfRule type="cellIs" dxfId="609" priority="1372" operator="lessThan">
      <formula>250</formula>
    </cfRule>
  </conditionalFormatting>
  <conditionalFormatting sqref="B2060">
    <cfRule type="cellIs" dxfId="608" priority="1365" operator="lessThan">
      <formula>0.8</formula>
    </cfRule>
    <cfRule type="cellIs" dxfId="607" priority="1366" operator="between">
      <formula>0.8</formula>
      <formula>0.99999</formula>
    </cfRule>
    <cfRule type="cellIs" dxfId="606" priority="1367" operator="between">
      <formula>1</formula>
      <formula>1.3</formula>
    </cfRule>
    <cfRule type="cellIs" dxfId="605" priority="1368" operator="between">
      <formula>1.3</formula>
      <formula>1.5</formula>
    </cfRule>
    <cfRule type="cellIs" dxfId="604" priority="1369" operator="greaterThan">
      <formula>1.5</formula>
    </cfRule>
  </conditionalFormatting>
  <conditionalFormatting sqref="B2062">
    <cfRule type="cellIs" dxfId="603" priority="1362" operator="greaterThan">
      <formula>1.6</formula>
    </cfRule>
    <cfRule type="cellIs" dxfId="602" priority="1363" operator="between">
      <formula>1.5</formula>
      <formula>1.6</formula>
    </cfRule>
    <cfRule type="cellIs" dxfId="601" priority="1364" operator="lessThan">
      <formula>1.5</formula>
    </cfRule>
  </conditionalFormatting>
  <conditionalFormatting sqref="B2063">
    <cfRule type="cellIs" dxfId="600" priority="969" operator="between">
      <formula>500</formula>
      <formula>10000</formula>
    </cfRule>
    <cfRule type="cellIs" dxfId="599" priority="970" operator="between">
      <formula>200</formula>
      <formula>499</formula>
    </cfRule>
    <cfRule type="cellIs" dxfId="598" priority="971" operator="between">
      <formula>1</formula>
      <formula>199</formula>
    </cfRule>
  </conditionalFormatting>
  <conditionalFormatting sqref="B2065">
    <cfRule type="cellIs" dxfId="597" priority="1359" operator="greaterThan">
      <formula>50</formula>
    </cfRule>
    <cfRule type="cellIs" dxfId="596" priority="1360" operator="between">
      <formula>35</formula>
      <formula>50</formula>
    </cfRule>
    <cfRule type="cellIs" dxfId="595" priority="1361" operator="lessThan">
      <formula>35</formula>
    </cfRule>
  </conditionalFormatting>
  <conditionalFormatting sqref="B2066">
    <cfRule type="cellIs" dxfId="594" priority="1356" operator="greaterThan">
      <formula>350</formula>
    </cfRule>
    <cfRule type="cellIs" dxfId="593" priority="1357" operator="between">
      <formula>250</formula>
      <formula>350</formula>
    </cfRule>
    <cfRule type="cellIs" dxfId="592" priority="1358" operator="lessThan">
      <formula>250</formula>
    </cfRule>
  </conditionalFormatting>
  <conditionalFormatting sqref="B2067">
    <cfRule type="cellIs" dxfId="591" priority="1351" operator="lessThan">
      <formula>0.8</formula>
    </cfRule>
    <cfRule type="cellIs" dxfId="590" priority="1352" operator="between">
      <formula>0.8</formula>
      <formula>0.99999</formula>
    </cfRule>
    <cfRule type="cellIs" dxfId="589" priority="1353" operator="between">
      <formula>1</formula>
      <formula>1.3</formula>
    </cfRule>
    <cfRule type="cellIs" dxfId="588" priority="1354" operator="between">
      <formula>1.3</formula>
      <formula>1.5</formula>
    </cfRule>
    <cfRule type="cellIs" dxfId="587" priority="1355" operator="greaterThan">
      <formula>1.5</formula>
    </cfRule>
  </conditionalFormatting>
  <conditionalFormatting sqref="B2069">
    <cfRule type="cellIs" dxfId="586" priority="1348" operator="greaterThan">
      <formula>1.6</formula>
    </cfRule>
    <cfRule type="cellIs" dxfId="585" priority="1349" operator="between">
      <formula>1.5</formula>
      <formula>1.6</formula>
    </cfRule>
    <cfRule type="cellIs" dxfId="584" priority="1350" operator="lessThan">
      <formula>1.5</formula>
    </cfRule>
  </conditionalFormatting>
  <conditionalFormatting sqref="B2070">
    <cfRule type="cellIs" dxfId="583" priority="966" operator="between">
      <formula>500</formula>
      <formula>10000</formula>
    </cfRule>
    <cfRule type="cellIs" dxfId="582" priority="967" operator="between">
      <formula>200</formula>
      <formula>499</formula>
    </cfRule>
    <cfRule type="cellIs" dxfId="581" priority="968" operator="between">
      <formula>1</formula>
      <formula>199</formula>
    </cfRule>
  </conditionalFormatting>
  <conditionalFormatting sqref="B2072">
    <cfRule type="cellIs" dxfId="580" priority="1345" operator="greaterThan">
      <formula>50</formula>
    </cfRule>
    <cfRule type="cellIs" dxfId="579" priority="1346" operator="between">
      <formula>35</formula>
      <formula>50</formula>
    </cfRule>
    <cfRule type="cellIs" dxfId="578" priority="1347" operator="lessThan">
      <formula>35</formula>
    </cfRule>
  </conditionalFormatting>
  <conditionalFormatting sqref="B2073">
    <cfRule type="cellIs" dxfId="577" priority="1342" operator="greaterThan">
      <formula>350</formula>
    </cfRule>
    <cfRule type="cellIs" dxfId="576" priority="1343" operator="between">
      <formula>250</formula>
      <formula>350</formula>
    </cfRule>
    <cfRule type="cellIs" dxfId="575" priority="1344" operator="lessThan">
      <formula>250</formula>
    </cfRule>
  </conditionalFormatting>
  <conditionalFormatting sqref="B2074">
    <cfRule type="cellIs" dxfId="574" priority="1337" operator="lessThan">
      <formula>0.8</formula>
    </cfRule>
    <cfRule type="cellIs" dxfId="573" priority="1338" operator="between">
      <formula>0.8</formula>
      <formula>0.99999</formula>
    </cfRule>
    <cfRule type="cellIs" dxfId="572" priority="1339" operator="between">
      <formula>1</formula>
      <formula>1.3</formula>
    </cfRule>
    <cfRule type="cellIs" dxfId="571" priority="1340" operator="between">
      <formula>1.3</formula>
      <formula>1.5</formula>
    </cfRule>
    <cfRule type="cellIs" dxfId="570" priority="1341" operator="greaterThan">
      <formula>1.5</formula>
    </cfRule>
  </conditionalFormatting>
  <conditionalFormatting sqref="B2076">
    <cfRule type="cellIs" dxfId="569" priority="1334" operator="greaterThan">
      <formula>1.6</formula>
    </cfRule>
    <cfRule type="cellIs" dxfId="568" priority="1335" operator="between">
      <formula>1.5</formula>
      <formula>1.6</formula>
    </cfRule>
    <cfRule type="cellIs" dxfId="567" priority="1336" operator="lessThan">
      <formula>1.5</formula>
    </cfRule>
  </conditionalFormatting>
  <conditionalFormatting sqref="B2077">
    <cfRule type="cellIs" dxfId="566" priority="963" operator="between">
      <formula>500</formula>
      <formula>10000</formula>
    </cfRule>
    <cfRule type="cellIs" dxfId="565" priority="964" operator="between">
      <formula>200</formula>
      <formula>499</formula>
    </cfRule>
    <cfRule type="cellIs" dxfId="564" priority="965" operator="between">
      <formula>1</formula>
      <formula>199</formula>
    </cfRule>
  </conditionalFormatting>
  <conditionalFormatting sqref="B2079">
    <cfRule type="cellIs" dxfId="563" priority="1331" operator="greaterThan">
      <formula>50</formula>
    </cfRule>
    <cfRule type="cellIs" dxfId="562" priority="1332" operator="between">
      <formula>35</formula>
      <formula>50</formula>
    </cfRule>
    <cfRule type="cellIs" dxfId="561" priority="1333" operator="lessThan">
      <formula>35</formula>
    </cfRule>
  </conditionalFormatting>
  <conditionalFormatting sqref="B2080">
    <cfRule type="cellIs" dxfId="560" priority="1328" operator="greaterThan">
      <formula>350</formula>
    </cfRule>
    <cfRule type="cellIs" dxfId="559" priority="1329" operator="between">
      <formula>250</formula>
      <formula>350</formula>
    </cfRule>
    <cfRule type="cellIs" dxfId="558" priority="1330" operator="lessThan">
      <formula>250</formula>
    </cfRule>
  </conditionalFormatting>
  <conditionalFormatting sqref="B2081">
    <cfRule type="cellIs" dxfId="557" priority="1323" operator="lessThan">
      <formula>0.8</formula>
    </cfRule>
    <cfRule type="cellIs" dxfId="556" priority="1324" operator="between">
      <formula>0.8</formula>
      <formula>0.99999</formula>
    </cfRule>
    <cfRule type="cellIs" dxfId="555" priority="1325" operator="between">
      <formula>1</formula>
      <formula>1.3</formula>
    </cfRule>
    <cfRule type="cellIs" dxfId="554" priority="1326" operator="between">
      <formula>1.3</formula>
      <formula>1.5</formula>
    </cfRule>
    <cfRule type="cellIs" dxfId="553" priority="1327" operator="greaterThan">
      <formula>1.5</formula>
    </cfRule>
  </conditionalFormatting>
  <conditionalFormatting sqref="B2083">
    <cfRule type="cellIs" dxfId="552" priority="1320" operator="greaterThan">
      <formula>1.6</formula>
    </cfRule>
    <cfRule type="cellIs" dxfId="551" priority="1321" operator="between">
      <formula>1.5</formula>
      <formula>1.6</formula>
    </cfRule>
    <cfRule type="cellIs" dxfId="550" priority="1322" operator="lessThan">
      <formula>1.5</formula>
    </cfRule>
  </conditionalFormatting>
  <conditionalFormatting sqref="B2084">
    <cfRule type="cellIs" dxfId="549" priority="960" operator="between">
      <formula>500</formula>
      <formula>10000</formula>
    </cfRule>
    <cfRule type="cellIs" dxfId="548" priority="961" operator="between">
      <formula>200</formula>
      <formula>499</formula>
    </cfRule>
    <cfRule type="cellIs" dxfId="547" priority="962" operator="between">
      <formula>1</formula>
      <formula>199</formula>
    </cfRule>
  </conditionalFormatting>
  <conditionalFormatting sqref="B2086">
    <cfRule type="cellIs" dxfId="546" priority="1317" operator="greaterThan">
      <formula>50</formula>
    </cfRule>
    <cfRule type="cellIs" dxfId="545" priority="1318" operator="between">
      <formula>35</formula>
      <formula>50</formula>
    </cfRule>
    <cfRule type="cellIs" dxfId="544" priority="1319" operator="lessThan">
      <formula>35</formula>
    </cfRule>
  </conditionalFormatting>
  <conditionalFormatting sqref="B2087">
    <cfRule type="cellIs" dxfId="543" priority="1314" operator="greaterThan">
      <formula>350</formula>
    </cfRule>
    <cfRule type="cellIs" dxfId="542" priority="1315" operator="between">
      <formula>250</formula>
      <formula>350</formula>
    </cfRule>
    <cfRule type="cellIs" dxfId="541" priority="1316" operator="lessThan">
      <formula>250</formula>
    </cfRule>
  </conditionalFormatting>
  <conditionalFormatting sqref="B2088">
    <cfRule type="cellIs" dxfId="540" priority="1309" operator="lessThan">
      <formula>0.8</formula>
    </cfRule>
    <cfRule type="cellIs" dxfId="539" priority="1310" operator="between">
      <formula>0.8</formula>
      <formula>0.99999</formula>
    </cfRule>
    <cfRule type="cellIs" dxfId="538" priority="1311" operator="between">
      <formula>1</formula>
      <formula>1.3</formula>
    </cfRule>
    <cfRule type="cellIs" dxfId="537" priority="1312" operator="between">
      <formula>1.3</formula>
      <formula>1.5</formula>
    </cfRule>
    <cfRule type="cellIs" dxfId="536" priority="1313" operator="greaterThan">
      <formula>1.5</formula>
    </cfRule>
  </conditionalFormatting>
  <conditionalFormatting sqref="B2090">
    <cfRule type="cellIs" dxfId="535" priority="1306" operator="greaterThan">
      <formula>1.6</formula>
    </cfRule>
    <cfRule type="cellIs" dxfId="534" priority="1307" operator="between">
      <formula>1.5</formula>
      <formula>1.6</formula>
    </cfRule>
    <cfRule type="cellIs" dxfId="533" priority="1308" operator="lessThan">
      <formula>1.5</formula>
    </cfRule>
  </conditionalFormatting>
  <conditionalFormatting sqref="B2091">
    <cfRule type="cellIs" dxfId="532" priority="957" operator="between">
      <formula>500</formula>
      <formula>10000</formula>
    </cfRule>
    <cfRule type="cellIs" dxfId="531" priority="958" operator="between">
      <formula>200</formula>
      <formula>499</formula>
    </cfRule>
    <cfRule type="cellIs" dxfId="530" priority="959" operator="between">
      <formula>1</formula>
      <formula>199</formula>
    </cfRule>
  </conditionalFormatting>
  <conditionalFormatting sqref="B2093">
    <cfRule type="cellIs" dxfId="529" priority="1303" operator="greaterThan">
      <formula>50</formula>
    </cfRule>
    <cfRule type="cellIs" dxfId="528" priority="1304" operator="between">
      <formula>35</formula>
      <formula>50</formula>
    </cfRule>
    <cfRule type="cellIs" dxfId="527" priority="1305" operator="lessThan">
      <formula>35</formula>
    </cfRule>
  </conditionalFormatting>
  <conditionalFormatting sqref="B2094">
    <cfRule type="cellIs" dxfId="526" priority="1300" operator="greaterThan">
      <formula>350</formula>
    </cfRule>
    <cfRule type="cellIs" dxfId="525" priority="1301" operator="between">
      <formula>250</formula>
      <formula>350</formula>
    </cfRule>
    <cfRule type="cellIs" dxfId="524" priority="1302" operator="lessThan">
      <formula>250</formula>
    </cfRule>
  </conditionalFormatting>
  <conditionalFormatting sqref="B2095">
    <cfRule type="cellIs" dxfId="523" priority="1295" operator="lessThan">
      <formula>0.8</formula>
    </cfRule>
    <cfRule type="cellIs" dxfId="522" priority="1296" operator="between">
      <formula>0.8</formula>
      <formula>0.99999</formula>
    </cfRule>
    <cfRule type="cellIs" dxfId="521" priority="1297" operator="between">
      <formula>1</formula>
      <formula>1.3</formula>
    </cfRule>
    <cfRule type="cellIs" dxfId="520" priority="1298" operator="between">
      <formula>1.3</formula>
      <formula>1.5</formula>
    </cfRule>
    <cfRule type="cellIs" dxfId="519" priority="1299" operator="greaterThan">
      <formula>1.5</formula>
    </cfRule>
  </conditionalFormatting>
  <conditionalFormatting sqref="B2097">
    <cfRule type="cellIs" dxfId="518" priority="1292" operator="greaterThan">
      <formula>1.6</formula>
    </cfRule>
    <cfRule type="cellIs" dxfId="517" priority="1293" operator="between">
      <formula>1.5</formula>
      <formula>1.6</formula>
    </cfRule>
    <cfRule type="cellIs" dxfId="516" priority="1294" operator="lessThan">
      <formula>1.5</formula>
    </cfRule>
  </conditionalFormatting>
  <conditionalFormatting sqref="B2098">
    <cfRule type="cellIs" dxfId="515" priority="954" operator="between">
      <formula>500</formula>
      <formula>10000</formula>
    </cfRule>
    <cfRule type="cellIs" dxfId="514" priority="955" operator="between">
      <formula>200</formula>
      <formula>499</formula>
    </cfRule>
    <cfRule type="cellIs" dxfId="513" priority="956" operator="between">
      <formula>1</formula>
      <formula>199</formula>
    </cfRule>
  </conditionalFormatting>
  <conditionalFormatting sqref="B2100">
    <cfRule type="cellIs" dxfId="512" priority="1289" operator="greaterThan">
      <formula>50</formula>
    </cfRule>
    <cfRule type="cellIs" dxfId="511" priority="1290" operator="between">
      <formula>35</formula>
      <formula>50</formula>
    </cfRule>
    <cfRule type="cellIs" dxfId="510" priority="1291" operator="lessThan">
      <formula>35</formula>
    </cfRule>
  </conditionalFormatting>
  <conditionalFormatting sqref="B2101">
    <cfRule type="cellIs" dxfId="509" priority="1286" operator="greaterThan">
      <formula>350</formula>
    </cfRule>
    <cfRule type="cellIs" dxfId="508" priority="1287" operator="between">
      <formula>250</formula>
      <formula>350</formula>
    </cfRule>
    <cfRule type="cellIs" dxfId="507" priority="1288" operator="lessThan">
      <formula>250</formula>
    </cfRule>
  </conditionalFormatting>
  <conditionalFormatting sqref="B2102">
    <cfRule type="cellIs" dxfId="506" priority="1281" operator="lessThan">
      <formula>0.8</formula>
    </cfRule>
    <cfRule type="cellIs" dxfId="505" priority="1282" operator="between">
      <formula>0.8</formula>
      <formula>0.99999</formula>
    </cfRule>
    <cfRule type="cellIs" dxfId="504" priority="1283" operator="between">
      <formula>1</formula>
      <formula>1.3</formula>
    </cfRule>
    <cfRule type="cellIs" dxfId="503" priority="1284" operator="between">
      <formula>1.3</formula>
      <formula>1.5</formula>
    </cfRule>
    <cfRule type="cellIs" dxfId="502" priority="1285" operator="greaterThan">
      <formula>1.5</formula>
    </cfRule>
  </conditionalFormatting>
  <conditionalFormatting sqref="B2104">
    <cfRule type="cellIs" dxfId="501" priority="1278" operator="greaterThan">
      <formula>1.6</formula>
    </cfRule>
    <cfRule type="cellIs" dxfId="500" priority="1279" operator="between">
      <formula>1.5</formula>
      <formula>1.6</formula>
    </cfRule>
    <cfRule type="cellIs" dxfId="499" priority="1280" operator="lessThan">
      <formula>1.5</formula>
    </cfRule>
  </conditionalFormatting>
  <conditionalFormatting sqref="B2105">
    <cfRule type="cellIs" dxfId="498" priority="951" operator="between">
      <formula>500</formula>
      <formula>10000</formula>
    </cfRule>
    <cfRule type="cellIs" dxfId="497" priority="952" operator="between">
      <formula>200</formula>
      <formula>499</formula>
    </cfRule>
    <cfRule type="cellIs" dxfId="496" priority="953" operator="between">
      <formula>1</formula>
      <formula>199</formula>
    </cfRule>
  </conditionalFormatting>
  <conditionalFormatting sqref="B2107">
    <cfRule type="cellIs" dxfId="495" priority="1275" operator="greaterThan">
      <formula>50</formula>
    </cfRule>
    <cfRule type="cellIs" dxfId="494" priority="1276" operator="between">
      <formula>35</formula>
      <formula>50</formula>
    </cfRule>
    <cfRule type="cellIs" dxfId="493" priority="1277" operator="lessThan">
      <formula>35</formula>
    </cfRule>
  </conditionalFormatting>
  <conditionalFormatting sqref="B2108">
    <cfRule type="cellIs" dxfId="492" priority="1272" operator="greaterThan">
      <formula>350</formula>
    </cfRule>
    <cfRule type="cellIs" dxfId="491" priority="1273" operator="between">
      <formula>250</formula>
      <formula>350</formula>
    </cfRule>
    <cfRule type="cellIs" dxfId="490" priority="1274" operator="lessThan">
      <formula>250</formula>
    </cfRule>
  </conditionalFormatting>
  <conditionalFormatting sqref="B2109">
    <cfRule type="cellIs" dxfId="489" priority="1267" operator="lessThan">
      <formula>0.8</formula>
    </cfRule>
    <cfRule type="cellIs" dxfId="488" priority="1268" operator="between">
      <formula>0.8</formula>
      <formula>0.99999</formula>
    </cfRule>
    <cfRule type="cellIs" dxfId="487" priority="1269" operator="between">
      <formula>1</formula>
      <formula>1.3</formula>
    </cfRule>
    <cfRule type="cellIs" dxfId="486" priority="1270" operator="between">
      <formula>1.3</formula>
      <formula>1.5</formula>
    </cfRule>
    <cfRule type="cellIs" dxfId="485" priority="1271" operator="greaterThan">
      <formula>1.5</formula>
    </cfRule>
  </conditionalFormatting>
  <conditionalFormatting sqref="B2111">
    <cfRule type="cellIs" dxfId="484" priority="1264" operator="greaterThan">
      <formula>1.6</formula>
    </cfRule>
    <cfRule type="cellIs" dxfId="483" priority="1265" operator="between">
      <formula>1.5</formula>
      <formula>1.6</formula>
    </cfRule>
    <cfRule type="cellIs" dxfId="482" priority="1266" operator="lessThan">
      <formula>1.5</formula>
    </cfRule>
  </conditionalFormatting>
  <conditionalFormatting sqref="B2112">
    <cfRule type="cellIs" dxfId="481" priority="948" operator="between">
      <formula>500</formula>
      <formula>10000</formula>
    </cfRule>
    <cfRule type="cellIs" dxfId="480" priority="949" operator="between">
      <formula>200</formula>
      <formula>499</formula>
    </cfRule>
    <cfRule type="cellIs" dxfId="479" priority="950" operator="between">
      <formula>1</formula>
      <formula>199</formula>
    </cfRule>
  </conditionalFormatting>
  <conditionalFormatting sqref="B2114">
    <cfRule type="cellIs" dxfId="478" priority="1261" operator="greaterThan">
      <formula>50</formula>
    </cfRule>
    <cfRule type="cellIs" dxfId="477" priority="1262" operator="between">
      <formula>35</formula>
      <formula>50</formula>
    </cfRule>
    <cfRule type="cellIs" dxfId="476" priority="1263" operator="lessThan">
      <formula>35</formula>
    </cfRule>
  </conditionalFormatting>
  <conditionalFormatting sqref="B2115">
    <cfRule type="cellIs" dxfId="475" priority="1258" operator="greaterThan">
      <formula>350</formula>
    </cfRule>
    <cfRule type="cellIs" dxfId="474" priority="1259" operator="between">
      <formula>250</formula>
      <formula>350</formula>
    </cfRule>
    <cfRule type="cellIs" dxfId="473" priority="1260" operator="lessThan">
      <formula>250</formula>
    </cfRule>
  </conditionalFormatting>
  <conditionalFormatting sqref="B2116">
    <cfRule type="cellIs" dxfId="472" priority="1253" operator="lessThan">
      <formula>0.8</formula>
    </cfRule>
    <cfRule type="cellIs" dxfId="471" priority="1254" operator="between">
      <formula>0.8</formula>
      <formula>0.99999</formula>
    </cfRule>
    <cfRule type="cellIs" dxfId="470" priority="1255" operator="between">
      <formula>1</formula>
      <formula>1.3</formula>
    </cfRule>
    <cfRule type="cellIs" dxfId="469" priority="1256" operator="between">
      <formula>1.3</formula>
      <formula>1.5</formula>
    </cfRule>
    <cfRule type="cellIs" dxfId="468" priority="1257" operator="greaterThan">
      <formula>1.5</formula>
    </cfRule>
  </conditionalFormatting>
  <conditionalFormatting sqref="B2118">
    <cfRule type="cellIs" dxfId="467" priority="1250" operator="greaterThan">
      <formula>1.6</formula>
    </cfRule>
    <cfRule type="cellIs" dxfId="466" priority="1251" operator="between">
      <formula>1.5</formula>
      <formula>1.6</formula>
    </cfRule>
    <cfRule type="cellIs" dxfId="465" priority="1252" operator="lessThan">
      <formula>1.5</formula>
    </cfRule>
  </conditionalFormatting>
  <conditionalFormatting sqref="B2119">
    <cfRule type="cellIs" dxfId="464" priority="945" operator="between">
      <formula>500</formula>
      <formula>10000</formula>
    </cfRule>
    <cfRule type="cellIs" dxfId="463" priority="946" operator="between">
      <formula>200</formula>
      <formula>499</formula>
    </cfRule>
    <cfRule type="cellIs" dxfId="462" priority="947" operator="between">
      <formula>1</formula>
      <formula>199</formula>
    </cfRule>
  </conditionalFormatting>
  <conditionalFormatting sqref="B2121">
    <cfRule type="cellIs" dxfId="461" priority="1247" operator="greaterThan">
      <formula>50</formula>
    </cfRule>
    <cfRule type="cellIs" dxfId="460" priority="1248" operator="between">
      <formula>35</formula>
      <formula>50</formula>
    </cfRule>
    <cfRule type="cellIs" dxfId="459" priority="1249" operator="lessThan">
      <formula>35</formula>
    </cfRule>
  </conditionalFormatting>
  <conditionalFormatting sqref="B2122">
    <cfRule type="cellIs" dxfId="458" priority="1244" operator="greaterThan">
      <formula>350</formula>
    </cfRule>
    <cfRule type="cellIs" dxfId="457" priority="1245" operator="between">
      <formula>250</formula>
      <formula>350</formula>
    </cfRule>
    <cfRule type="cellIs" dxfId="456" priority="1246" operator="lessThan">
      <formula>250</formula>
    </cfRule>
  </conditionalFormatting>
  <conditionalFormatting sqref="B2123">
    <cfRule type="cellIs" dxfId="455" priority="1239" operator="lessThan">
      <formula>0.8</formula>
    </cfRule>
    <cfRule type="cellIs" dxfId="454" priority="1240" operator="between">
      <formula>0.8</formula>
      <formula>0.99999</formula>
    </cfRule>
    <cfRule type="cellIs" dxfId="453" priority="1241" operator="between">
      <formula>1</formula>
      <formula>1.3</formula>
    </cfRule>
    <cfRule type="cellIs" dxfId="452" priority="1242" operator="between">
      <formula>1.3</formula>
      <formula>1.5</formula>
    </cfRule>
    <cfRule type="cellIs" dxfId="451" priority="1243" operator="greaterThan">
      <formula>1.5</formula>
    </cfRule>
  </conditionalFormatting>
  <conditionalFormatting sqref="B2125">
    <cfRule type="cellIs" dxfId="450" priority="1236" operator="greaterThan">
      <formula>1.6</formula>
    </cfRule>
    <cfRule type="cellIs" dxfId="449" priority="1237" operator="between">
      <formula>1.5</formula>
      <formula>1.6</formula>
    </cfRule>
    <cfRule type="cellIs" dxfId="448" priority="1238" operator="lessThan">
      <formula>1.5</formula>
    </cfRule>
  </conditionalFormatting>
  <conditionalFormatting sqref="B2126">
    <cfRule type="cellIs" dxfId="447" priority="942" operator="between">
      <formula>500</formula>
      <formula>10000</formula>
    </cfRule>
    <cfRule type="cellIs" dxfId="446" priority="943" operator="between">
      <formula>200</formula>
      <formula>499</formula>
    </cfRule>
    <cfRule type="cellIs" dxfId="445" priority="944" operator="between">
      <formula>1</formula>
      <formula>199</formula>
    </cfRule>
  </conditionalFormatting>
  <conditionalFormatting sqref="B2128">
    <cfRule type="cellIs" dxfId="444" priority="1233" operator="greaterThan">
      <formula>50</formula>
    </cfRule>
    <cfRule type="cellIs" dxfId="443" priority="1234" operator="between">
      <formula>35</formula>
      <formula>50</formula>
    </cfRule>
    <cfRule type="cellIs" dxfId="442" priority="1235" operator="lessThan">
      <formula>35</formula>
    </cfRule>
  </conditionalFormatting>
  <conditionalFormatting sqref="B2129">
    <cfRule type="cellIs" dxfId="441" priority="1230" operator="greaterThan">
      <formula>350</formula>
    </cfRule>
    <cfRule type="cellIs" dxfId="440" priority="1231" operator="between">
      <formula>250</formula>
      <formula>350</formula>
    </cfRule>
    <cfRule type="cellIs" dxfId="439" priority="1232" operator="lessThan">
      <formula>250</formula>
    </cfRule>
  </conditionalFormatting>
  <conditionalFormatting sqref="B2130">
    <cfRule type="cellIs" dxfId="438" priority="1225" operator="lessThan">
      <formula>0.8</formula>
    </cfRule>
    <cfRule type="cellIs" dxfId="437" priority="1226" operator="between">
      <formula>0.8</formula>
      <formula>0.99999</formula>
    </cfRule>
    <cfRule type="cellIs" dxfId="436" priority="1227" operator="between">
      <formula>1</formula>
      <formula>1.3</formula>
    </cfRule>
    <cfRule type="cellIs" dxfId="435" priority="1228" operator="between">
      <formula>1.3</formula>
      <formula>1.5</formula>
    </cfRule>
    <cfRule type="cellIs" dxfId="434" priority="1229" operator="greaterThan">
      <formula>1.5</formula>
    </cfRule>
  </conditionalFormatting>
  <conditionalFormatting sqref="B2132">
    <cfRule type="cellIs" dxfId="433" priority="1222" operator="greaterThan">
      <formula>1.6</formula>
    </cfRule>
    <cfRule type="cellIs" dxfId="432" priority="1223" operator="between">
      <formula>1.5</formula>
      <formula>1.6</formula>
    </cfRule>
    <cfRule type="cellIs" dxfId="431" priority="1224" operator="lessThan">
      <formula>1.5</formula>
    </cfRule>
  </conditionalFormatting>
  <conditionalFormatting sqref="B2133">
    <cfRule type="cellIs" dxfId="430" priority="939" operator="between">
      <formula>500</formula>
      <formula>10000</formula>
    </cfRule>
    <cfRule type="cellIs" dxfId="429" priority="940" operator="between">
      <formula>200</formula>
      <formula>499</formula>
    </cfRule>
    <cfRule type="cellIs" dxfId="428" priority="941" operator="between">
      <formula>1</formula>
      <formula>199</formula>
    </cfRule>
  </conditionalFormatting>
  <conditionalFormatting sqref="B2135">
    <cfRule type="cellIs" dxfId="427" priority="1219" operator="greaterThan">
      <formula>50</formula>
    </cfRule>
    <cfRule type="cellIs" dxfId="426" priority="1220" operator="between">
      <formula>35</formula>
      <formula>50</formula>
    </cfRule>
    <cfRule type="cellIs" dxfId="425" priority="1221" operator="lessThan">
      <formula>35</formula>
    </cfRule>
  </conditionalFormatting>
  <conditionalFormatting sqref="B2136">
    <cfRule type="cellIs" dxfId="424" priority="1216" operator="greaterThan">
      <formula>350</formula>
    </cfRule>
    <cfRule type="cellIs" dxfId="423" priority="1217" operator="between">
      <formula>250</formula>
      <formula>350</formula>
    </cfRule>
    <cfRule type="cellIs" dxfId="422" priority="1218" operator="lessThan">
      <formula>250</formula>
    </cfRule>
  </conditionalFormatting>
  <conditionalFormatting sqref="B2137">
    <cfRule type="cellIs" dxfId="421" priority="1211" operator="lessThan">
      <formula>0.8</formula>
    </cfRule>
    <cfRule type="cellIs" dxfId="420" priority="1212" operator="between">
      <formula>0.8</formula>
      <formula>0.99999</formula>
    </cfRule>
    <cfRule type="cellIs" dxfId="419" priority="1213" operator="between">
      <formula>1</formula>
      <formula>1.3</formula>
    </cfRule>
    <cfRule type="cellIs" dxfId="418" priority="1214" operator="between">
      <formula>1.3</formula>
      <formula>1.5</formula>
    </cfRule>
    <cfRule type="cellIs" dxfId="417" priority="1215" operator="greaterThan">
      <formula>1.5</formula>
    </cfRule>
  </conditionalFormatting>
  <conditionalFormatting sqref="B2139">
    <cfRule type="cellIs" dxfId="416" priority="1208" operator="greaterThan">
      <formula>1.6</formula>
    </cfRule>
    <cfRule type="cellIs" dxfId="415" priority="1209" operator="between">
      <formula>1.5</formula>
      <formula>1.6</formula>
    </cfRule>
    <cfRule type="cellIs" dxfId="414" priority="1210" operator="lessThan">
      <formula>1.5</formula>
    </cfRule>
  </conditionalFormatting>
  <conditionalFormatting sqref="B2140">
    <cfRule type="cellIs" dxfId="413" priority="936" operator="between">
      <formula>500</formula>
      <formula>10000</formula>
    </cfRule>
    <cfRule type="cellIs" dxfId="412" priority="937" operator="between">
      <formula>200</formula>
      <formula>499</formula>
    </cfRule>
    <cfRule type="cellIs" dxfId="411" priority="938" operator="between">
      <formula>1</formula>
      <formula>199</formula>
    </cfRule>
  </conditionalFormatting>
  <conditionalFormatting sqref="B2142">
    <cfRule type="cellIs" dxfId="410" priority="1205" operator="greaterThan">
      <formula>50</formula>
    </cfRule>
    <cfRule type="cellIs" dxfId="409" priority="1206" operator="between">
      <formula>35</formula>
      <formula>50</formula>
    </cfRule>
    <cfRule type="cellIs" dxfId="408" priority="1207" operator="lessThan">
      <formula>35</formula>
    </cfRule>
  </conditionalFormatting>
  <conditionalFormatting sqref="B2143">
    <cfRule type="cellIs" dxfId="407" priority="1202" operator="greaterThan">
      <formula>350</formula>
    </cfRule>
    <cfRule type="cellIs" dxfId="406" priority="1203" operator="between">
      <formula>250</formula>
      <formula>350</formula>
    </cfRule>
    <cfRule type="cellIs" dxfId="405" priority="1204" operator="lessThan">
      <formula>250</formula>
    </cfRule>
  </conditionalFormatting>
  <conditionalFormatting sqref="B2144">
    <cfRule type="cellIs" dxfId="404" priority="1197" operator="lessThan">
      <formula>0.8</formula>
    </cfRule>
    <cfRule type="cellIs" dxfId="403" priority="1198" operator="between">
      <formula>0.8</formula>
      <formula>0.99999</formula>
    </cfRule>
    <cfRule type="cellIs" dxfId="402" priority="1199" operator="between">
      <formula>1</formula>
      <formula>1.3</formula>
    </cfRule>
    <cfRule type="cellIs" dxfId="401" priority="1200" operator="between">
      <formula>1.3</formula>
      <formula>1.5</formula>
    </cfRule>
    <cfRule type="cellIs" dxfId="400" priority="1201" operator="greaterThan">
      <formula>1.5</formula>
    </cfRule>
  </conditionalFormatting>
  <conditionalFormatting sqref="B2146">
    <cfRule type="cellIs" dxfId="399" priority="1194" operator="greaterThan">
      <formula>1.6</formula>
    </cfRule>
    <cfRule type="cellIs" dxfId="398" priority="1195" operator="between">
      <formula>1.5</formula>
      <formula>1.6</formula>
    </cfRule>
    <cfRule type="cellIs" dxfId="397" priority="1196" operator="lessThan">
      <formula>1.5</formula>
    </cfRule>
  </conditionalFormatting>
  <conditionalFormatting sqref="B2147">
    <cfRule type="cellIs" dxfId="396" priority="933" operator="between">
      <formula>500</formula>
      <formula>10000</formula>
    </cfRule>
    <cfRule type="cellIs" dxfId="395" priority="934" operator="between">
      <formula>200</formula>
      <formula>499</formula>
    </cfRule>
    <cfRule type="cellIs" dxfId="394" priority="935" operator="between">
      <formula>1</formula>
      <formula>199</formula>
    </cfRule>
  </conditionalFormatting>
  <conditionalFormatting sqref="B2149">
    <cfRule type="cellIs" dxfId="393" priority="1191" operator="greaterThan">
      <formula>50</formula>
    </cfRule>
    <cfRule type="cellIs" dxfId="392" priority="1192" operator="between">
      <formula>35</formula>
      <formula>50</formula>
    </cfRule>
    <cfRule type="cellIs" dxfId="391" priority="1193" operator="lessThan">
      <formula>35</formula>
    </cfRule>
  </conditionalFormatting>
  <conditionalFormatting sqref="B2150">
    <cfRule type="cellIs" dxfId="390" priority="1188" operator="greaterThan">
      <formula>350</formula>
    </cfRule>
    <cfRule type="cellIs" dxfId="389" priority="1189" operator="between">
      <formula>250</formula>
      <formula>350</formula>
    </cfRule>
    <cfRule type="cellIs" dxfId="388" priority="1190" operator="lessThan">
      <formula>250</formula>
    </cfRule>
  </conditionalFormatting>
  <conditionalFormatting sqref="B2151">
    <cfRule type="cellIs" dxfId="387" priority="1183" operator="lessThan">
      <formula>0.8</formula>
    </cfRule>
    <cfRule type="cellIs" dxfId="386" priority="1184" operator="between">
      <formula>0.8</formula>
      <formula>0.99999</formula>
    </cfRule>
    <cfRule type="cellIs" dxfId="385" priority="1185" operator="between">
      <formula>1</formula>
      <formula>1.3</formula>
    </cfRule>
    <cfRule type="cellIs" dxfId="384" priority="1186" operator="between">
      <formula>1.3</formula>
      <formula>1.5</formula>
    </cfRule>
    <cfRule type="cellIs" dxfId="383" priority="1187" operator="greaterThan">
      <formula>1.5</formula>
    </cfRule>
  </conditionalFormatting>
  <conditionalFormatting sqref="B2153">
    <cfRule type="cellIs" dxfId="382" priority="1180" operator="greaterThan">
      <formula>1.6</formula>
    </cfRule>
    <cfRule type="cellIs" dxfId="381" priority="1181" operator="between">
      <formula>1.5</formula>
      <formula>1.6</formula>
    </cfRule>
    <cfRule type="cellIs" dxfId="380" priority="1182" operator="lessThan">
      <formula>1.5</formula>
    </cfRule>
  </conditionalFormatting>
  <conditionalFormatting sqref="B2154">
    <cfRule type="cellIs" dxfId="379" priority="930" operator="between">
      <formula>500</formula>
      <formula>10000</formula>
    </cfRule>
    <cfRule type="cellIs" dxfId="378" priority="931" operator="between">
      <formula>200</formula>
      <formula>499</formula>
    </cfRule>
    <cfRule type="cellIs" dxfId="377" priority="932" operator="between">
      <formula>1</formula>
      <formula>199</formula>
    </cfRule>
  </conditionalFormatting>
  <conditionalFormatting sqref="B2156">
    <cfRule type="cellIs" dxfId="376" priority="1177" operator="greaterThan">
      <formula>50</formula>
    </cfRule>
    <cfRule type="cellIs" dxfId="375" priority="1178" operator="between">
      <formula>35</formula>
      <formula>50</formula>
    </cfRule>
    <cfRule type="cellIs" dxfId="374" priority="1179" operator="lessThan">
      <formula>35</formula>
    </cfRule>
  </conditionalFormatting>
  <conditionalFormatting sqref="B2157">
    <cfRule type="cellIs" dxfId="373" priority="1174" operator="greaterThan">
      <formula>350</formula>
    </cfRule>
    <cfRule type="cellIs" dxfId="372" priority="1175" operator="between">
      <formula>250</formula>
      <formula>350</formula>
    </cfRule>
    <cfRule type="cellIs" dxfId="371" priority="1176" operator="lessThan">
      <formula>250</formula>
    </cfRule>
  </conditionalFormatting>
  <conditionalFormatting sqref="B2158">
    <cfRule type="cellIs" dxfId="370" priority="1169" operator="lessThan">
      <formula>0.8</formula>
    </cfRule>
    <cfRule type="cellIs" dxfId="369" priority="1170" operator="between">
      <formula>0.8</formula>
      <formula>0.99999</formula>
    </cfRule>
    <cfRule type="cellIs" dxfId="368" priority="1171" operator="between">
      <formula>1</formula>
      <formula>1.3</formula>
    </cfRule>
    <cfRule type="cellIs" dxfId="367" priority="1172" operator="between">
      <formula>1.3</formula>
      <formula>1.5</formula>
    </cfRule>
    <cfRule type="cellIs" dxfId="366" priority="1173" operator="greaterThan">
      <formula>1.5</formula>
    </cfRule>
  </conditionalFormatting>
  <conditionalFormatting sqref="B2160">
    <cfRule type="cellIs" dxfId="365" priority="1166" operator="greaterThan">
      <formula>1.6</formula>
    </cfRule>
    <cfRule type="cellIs" dxfId="364" priority="1167" operator="between">
      <formula>1.5</formula>
      <formula>1.6</formula>
    </cfRule>
    <cfRule type="cellIs" dxfId="363" priority="1168" operator="lessThan">
      <formula>1.5</formula>
    </cfRule>
  </conditionalFormatting>
  <conditionalFormatting sqref="B2161">
    <cfRule type="cellIs" dxfId="362" priority="786" operator="between">
      <formula>500</formula>
      <formula>10000</formula>
    </cfRule>
    <cfRule type="cellIs" dxfId="361" priority="787" operator="between">
      <formula>200</formula>
      <formula>499</formula>
    </cfRule>
    <cfRule type="cellIs" dxfId="360" priority="788" operator="between">
      <formula>1</formula>
      <formula>199</formula>
    </cfRule>
  </conditionalFormatting>
  <conditionalFormatting sqref="B2163">
    <cfRule type="cellIs" dxfId="359" priority="1163" operator="greaterThan">
      <formula>50</formula>
    </cfRule>
    <cfRule type="cellIs" dxfId="358" priority="1164" operator="between">
      <formula>35</formula>
      <formula>50</formula>
    </cfRule>
    <cfRule type="cellIs" dxfId="357" priority="1165" operator="lessThan">
      <formula>35</formula>
    </cfRule>
  </conditionalFormatting>
  <conditionalFormatting sqref="B2164">
    <cfRule type="cellIs" dxfId="356" priority="1160" operator="greaterThan">
      <formula>350</formula>
    </cfRule>
    <cfRule type="cellIs" dxfId="355" priority="1161" operator="between">
      <formula>250</formula>
      <formula>350</formula>
    </cfRule>
    <cfRule type="cellIs" dxfId="354" priority="1162" operator="lessThan">
      <formula>250</formula>
    </cfRule>
  </conditionalFormatting>
  <conditionalFormatting sqref="B2165">
    <cfRule type="cellIs" dxfId="353" priority="1155" operator="lessThan">
      <formula>0.8</formula>
    </cfRule>
    <cfRule type="cellIs" dxfId="352" priority="1156" operator="between">
      <formula>0.8</formula>
      <formula>0.99999</formula>
    </cfRule>
    <cfRule type="cellIs" dxfId="351" priority="1157" operator="between">
      <formula>1</formula>
      <formula>1.3</formula>
    </cfRule>
    <cfRule type="cellIs" dxfId="350" priority="1158" operator="between">
      <formula>1.3</formula>
      <formula>1.5</formula>
    </cfRule>
    <cfRule type="cellIs" dxfId="349" priority="1159" operator="greaterThan">
      <formula>1.5</formula>
    </cfRule>
  </conditionalFormatting>
  <conditionalFormatting sqref="B2167">
    <cfRule type="cellIs" dxfId="348" priority="1152" operator="greaterThan">
      <formula>1.6</formula>
    </cfRule>
    <cfRule type="cellIs" dxfId="347" priority="1153" operator="between">
      <formula>1.5</formula>
      <formula>1.6</formula>
    </cfRule>
    <cfRule type="cellIs" dxfId="346" priority="1154" operator="lessThan">
      <formula>1.5</formula>
    </cfRule>
  </conditionalFormatting>
  <conditionalFormatting sqref="B2168">
    <cfRule type="cellIs" dxfId="345" priority="783" operator="between">
      <formula>500</formula>
      <formula>10000</formula>
    </cfRule>
    <cfRule type="cellIs" dxfId="344" priority="784" operator="between">
      <formula>200</formula>
      <formula>499</formula>
    </cfRule>
    <cfRule type="cellIs" dxfId="343" priority="785" operator="between">
      <formula>1</formula>
      <formula>199</formula>
    </cfRule>
  </conditionalFormatting>
  <conditionalFormatting sqref="B2170">
    <cfRule type="cellIs" dxfId="342" priority="1149" operator="greaterThan">
      <formula>50</formula>
    </cfRule>
    <cfRule type="cellIs" dxfId="341" priority="1150" operator="between">
      <formula>35</formula>
      <formula>50</formula>
    </cfRule>
    <cfRule type="cellIs" dxfId="340" priority="1151" operator="lessThan">
      <formula>35</formula>
    </cfRule>
  </conditionalFormatting>
  <conditionalFormatting sqref="B2171">
    <cfRule type="cellIs" dxfId="339" priority="1146" operator="greaterThan">
      <formula>350</formula>
    </cfRule>
    <cfRule type="cellIs" dxfId="338" priority="1147" operator="between">
      <formula>250</formula>
      <formula>350</formula>
    </cfRule>
    <cfRule type="cellIs" dxfId="337" priority="1148" operator="lessThan">
      <formula>250</formula>
    </cfRule>
  </conditionalFormatting>
  <conditionalFormatting sqref="B2172">
    <cfRule type="cellIs" dxfId="336" priority="1141" operator="lessThan">
      <formula>0.8</formula>
    </cfRule>
    <cfRule type="cellIs" dxfId="335" priority="1142" operator="between">
      <formula>0.8</formula>
      <formula>0.99999</formula>
    </cfRule>
    <cfRule type="cellIs" dxfId="334" priority="1143" operator="between">
      <formula>1</formula>
      <formula>1.3</formula>
    </cfRule>
    <cfRule type="cellIs" dxfId="333" priority="1144" operator="between">
      <formula>1.3</formula>
      <formula>1.5</formula>
    </cfRule>
    <cfRule type="cellIs" dxfId="332" priority="1145" operator="greaterThan">
      <formula>1.5</formula>
    </cfRule>
  </conditionalFormatting>
  <conditionalFormatting sqref="B2174">
    <cfRule type="cellIs" dxfId="331" priority="1138" operator="greaterThan">
      <formula>1.6</formula>
    </cfRule>
    <cfRule type="cellIs" dxfId="330" priority="1139" operator="between">
      <formula>1.5</formula>
      <formula>1.6</formula>
    </cfRule>
    <cfRule type="cellIs" dxfId="329" priority="1140" operator="lessThan">
      <formula>1.5</formula>
    </cfRule>
  </conditionalFormatting>
  <conditionalFormatting sqref="B2175">
    <cfRule type="cellIs" dxfId="328" priority="927" operator="between">
      <formula>500</formula>
      <formula>10000</formula>
    </cfRule>
    <cfRule type="cellIs" dxfId="327" priority="928" operator="between">
      <formula>200</formula>
      <formula>499</formula>
    </cfRule>
    <cfRule type="cellIs" dxfId="326" priority="929" operator="between">
      <formula>1</formula>
      <formula>199</formula>
    </cfRule>
  </conditionalFormatting>
  <conditionalFormatting sqref="B2177">
    <cfRule type="cellIs" dxfId="325" priority="1135" operator="greaterThan">
      <formula>50</formula>
    </cfRule>
    <cfRule type="cellIs" dxfId="324" priority="1136" operator="between">
      <formula>35</formula>
      <formula>50</formula>
    </cfRule>
    <cfRule type="cellIs" dxfId="323" priority="1137" operator="lessThan">
      <formula>35</formula>
    </cfRule>
  </conditionalFormatting>
  <conditionalFormatting sqref="B2178">
    <cfRule type="cellIs" dxfId="322" priority="1132" operator="greaterThan">
      <formula>350</formula>
    </cfRule>
    <cfRule type="cellIs" dxfId="321" priority="1133" operator="between">
      <formula>250</formula>
      <formula>350</formula>
    </cfRule>
    <cfRule type="cellIs" dxfId="320" priority="1134" operator="lessThan">
      <formula>250</formula>
    </cfRule>
  </conditionalFormatting>
  <conditionalFormatting sqref="B2179">
    <cfRule type="cellIs" dxfId="319" priority="1127" operator="lessThan">
      <formula>0.8</formula>
    </cfRule>
    <cfRule type="cellIs" dxfId="318" priority="1128" operator="between">
      <formula>0.8</formula>
      <formula>0.99999</formula>
    </cfRule>
    <cfRule type="cellIs" dxfId="317" priority="1129" operator="between">
      <formula>1</formula>
      <formula>1.3</formula>
    </cfRule>
    <cfRule type="cellIs" dxfId="316" priority="1130" operator="between">
      <formula>1.3</formula>
      <formula>1.5</formula>
    </cfRule>
    <cfRule type="cellIs" dxfId="315" priority="1131" operator="greaterThan">
      <formula>1.5</formula>
    </cfRule>
  </conditionalFormatting>
  <conditionalFormatting sqref="B2181">
    <cfRule type="cellIs" dxfId="314" priority="1124" operator="greaterThan">
      <formula>1.6</formula>
    </cfRule>
    <cfRule type="cellIs" dxfId="313" priority="1125" operator="between">
      <formula>1.5</formula>
      <formula>1.6</formula>
    </cfRule>
    <cfRule type="cellIs" dxfId="312" priority="1126" operator="lessThan">
      <formula>1.5</formula>
    </cfRule>
  </conditionalFormatting>
  <conditionalFormatting sqref="B2182">
    <cfRule type="cellIs" dxfId="311" priority="924" operator="between">
      <formula>500</formula>
      <formula>10000</formula>
    </cfRule>
    <cfRule type="cellIs" dxfId="310" priority="925" operator="between">
      <formula>200</formula>
      <formula>499</formula>
    </cfRule>
    <cfRule type="cellIs" dxfId="309" priority="926" operator="between">
      <formula>1</formula>
      <formula>199</formula>
    </cfRule>
  </conditionalFormatting>
  <conditionalFormatting sqref="B2184">
    <cfRule type="cellIs" dxfId="308" priority="1121" operator="greaterThan">
      <formula>50</formula>
    </cfRule>
    <cfRule type="cellIs" dxfId="307" priority="1122" operator="between">
      <formula>35</formula>
      <formula>50</formula>
    </cfRule>
    <cfRule type="cellIs" dxfId="306" priority="1123" operator="lessThan">
      <formula>35</formula>
    </cfRule>
  </conditionalFormatting>
  <conditionalFormatting sqref="B2185">
    <cfRule type="cellIs" dxfId="305" priority="1118" operator="greaterThan">
      <formula>350</formula>
    </cfRule>
    <cfRule type="cellIs" dxfId="304" priority="1119" operator="between">
      <formula>250</formula>
      <formula>350</formula>
    </cfRule>
    <cfRule type="cellIs" dxfId="303" priority="1120" operator="lessThan">
      <formula>250</formula>
    </cfRule>
  </conditionalFormatting>
  <conditionalFormatting sqref="B2186">
    <cfRule type="cellIs" dxfId="302" priority="1113" operator="lessThan">
      <formula>0.8</formula>
    </cfRule>
    <cfRule type="cellIs" dxfId="301" priority="1114" operator="between">
      <formula>0.8</formula>
      <formula>0.99999</formula>
    </cfRule>
    <cfRule type="cellIs" dxfId="300" priority="1115" operator="between">
      <formula>1</formula>
      <formula>1.3</formula>
    </cfRule>
    <cfRule type="cellIs" dxfId="299" priority="1116" operator="between">
      <formula>1.3</formula>
      <formula>1.5</formula>
    </cfRule>
    <cfRule type="cellIs" dxfId="298" priority="1117" operator="greaterThan">
      <formula>1.5</formula>
    </cfRule>
  </conditionalFormatting>
  <conditionalFormatting sqref="B2188">
    <cfRule type="cellIs" dxfId="297" priority="1110" operator="greaterThan">
      <formula>1.6</formula>
    </cfRule>
    <cfRule type="cellIs" dxfId="296" priority="1111" operator="between">
      <formula>1.5</formula>
      <formula>1.6</formula>
    </cfRule>
    <cfRule type="cellIs" dxfId="295" priority="1112" operator="lessThan">
      <formula>1.5</formula>
    </cfRule>
  </conditionalFormatting>
  <conditionalFormatting sqref="B2189">
    <cfRule type="cellIs" dxfId="294" priority="921" operator="between">
      <formula>500</formula>
      <formula>10000</formula>
    </cfRule>
    <cfRule type="cellIs" dxfId="293" priority="922" operator="between">
      <formula>200</formula>
      <formula>499</formula>
    </cfRule>
    <cfRule type="cellIs" dxfId="292" priority="923" operator="between">
      <formula>1</formula>
      <formula>199</formula>
    </cfRule>
  </conditionalFormatting>
  <conditionalFormatting sqref="B2191">
    <cfRule type="cellIs" dxfId="291" priority="1107" operator="greaterThan">
      <formula>50</formula>
    </cfRule>
    <cfRule type="cellIs" dxfId="290" priority="1108" operator="between">
      <formula>35</formula>
      <formula>50</formula>
    </cfRule>
    <cfRule type="cellIs" dxfId="289" priority="1109" operator="lessThan">
      <formula>35</formula>
    </cfRule>
  </conditionalFormatting>
  <conditionalFormatting sqref="B2192">
    <cfRule type="cellIs" dxfId="288" priority="1104" operator="greaterThan">
      <formula>350</formula>
    </cfRule>
    <cfRule type="cellIs" dxfId="287" priority="1105" operator="between">
      <formula>250</formula>
      <formula>350</formula>
    </cfRule>
    <cfRule type="cellIs" dxfId="286" priority="1106" operator="lessThan">
      <formula>250</formula>
    </cfRule>
  </conditionalFormatting>
  <conditionalFormatting sqref="B2193">
    <cfRule type="cellIs" dxfId="285" priority="1099" operator="lessThan">
      <formula>0.8</formula>
    </cfRule>
    <cfRule type="cellIs" dxfId="284" priority="1100" operator="between">
      <formula>0.8</formula>
      <formula>0.99999</formula>
    </cfRule>
    <cfRule type="cellIs" dxfId="283" priority="1101" operator="between">
      <formula>1</formula>
      <formula>1.3</formula>
    </cfRule>
    <cfRule type="cellIs" dxfId="282" priority="1102" operator="between">
      <formula>1.3</formula>
      <formula>1.5</formula>
    </cfRule>
    <cfRule type="cellIs" dxfId="281" priority="1103" operator="greaterThan">
      <formula>1.5</formula>
    </cfRule>
  </conditionalFormatting>
  <conditionalFormatting sqref="B2195">
    <cfRule type="cellIs" dxfId="280" priority="1096" operator="greaterThan">
      <formula>1.6</formula>
    </cfRule>
    <cfRule type="cellIs" dxfId="279" priority="1097" operator="between">
      <formula>1.5</formula>
      <formula>1.6</formula>
    </cfRule>
    <cfRule type="cellIs" dxfId="278" priority="1098" operator="lessThan">
      <formula>1.5</formula>
    </cfRule>
  </conditionalFormatting>
  <conditionalFormatting sqref="B2196">
    <cfRule type="cellIs" dxfId="277" priority="918" operator="between">
      <formula>500</formula>
      <formula>10000</formula>
    </cfRule>
    <cfRule type="cellIs" dxfId="276" priority="919" operator="between">
      <formula>200</formula>
      <formula>499</formula>
    </cfRule>
    <cfRule type="cellIs" dxfId="275" priority="920" operator="between">
      <formula>1</formula>
      <formula>199</formula>
    </cfRule>
  </conditionalFormatting>
  <conditionalFormatting sqref="B2198">
    <cfRule type="cellIs" dxfId="274" priority="1093" operator="greaterThan">
      <formula>50</formula>
    </cfRule>
    <cfRule type="cellIs" dxfId="273" priority="1094" operator="between">
      <formula>35</formula>
      <formula>50</formula>
    </cfRule>
    <cfRule type="cellIs" dxfId="272" priority="1095" operator="lessThan">
      <formula>35</formula>
    </cfRule>
  </conditionalFormatting>
  <conditionalFormatting sqref="B2199">
    <cfRule type="cellIs" dxfId="271" priority="1090" operator="greaterThan">
      <formula>350</formula>
    </cfRule>
    <cfRule type="cellIs" dxfId="270" priority="1091" operator="between">
      <formula>250</formula>
      <formula>350</formula>
    </cfRule>
    <cfRule type="cellIs" dxfId="269" priority="1092" operator="lessThan">
      <formula>250</formula>
    </cfRule>
  </conditionalFormatting>
  <conditionalFormatting sqref="B2200">
    <cfRule type="cellIs" dxfId="268" priority="1085" operator="lessThan">
      <formula>0.8</formula>
    </cfRule>
    <cfRule type="cellIs" dxfId="267" priority="1086" operator="between">
      <formula>0.8</formula>
      <formula>0.99999</formula>
    </cfRule>
    <cfRule type="cellIs" dxfId="266" priority="1087" operator="between">
      <formula>1</formula>
      <formula>1.3</formula>
    </cfRule>
    <cfRule type="cellIs" dxfId="265" priority="1088" operator="between">
      <formula>1.3</formula>
      <formula>1.5</formula>
    </cfRule>
    <cfRule type="cellIs" dxfId="264" priority="1089" operator="greaterThan">
      <formula>1.5</formula>
    </cfRule>
  </conditionalFormatting>
  <conditionalFormatting sqref="B2202">
    <cfRule type="cellIs" dxfId="263" priority="1082" operator="greaterThan">
      <formula>1.6</formula>
    </cfRule>
    <cfRule type="cellIs" dxfId="262" priority="1083" operator="between">
      <formula>1.5</formula>
      <formula>1.6</formula>
    </cfRule>
    <cfRule type="cellIs" dxfId="261" priority="1084" operator="lessThan">
      <formula>1.5</formula>
    </cfRule>
  </conditionalFormatting>
  <conditionalFormatting sqref="B2203">
    <cfRule type="cellIs" dxfId="260" priority="915" operator="between">
      <formula>500</formula>
      <formula>10000</formula>
    </cfRule>
    <cfRule type="cellIs" dxfId="259" priority="916" operator="between">
      <formula>200</formula>
      <formula>499</formula>
    </cfRule>
    <cfRule type="cellIs" dxfId="258" priority="917" operator="between">
      <formula>1</formula>
      <formula>199</formula>
    </cfRule>
  </conditionalFormatting>
  <conditionalFormatting sqref="B2205">
    <cfRule type="cellIs" dxfId="257" priority="1079" operator="greaterThan">
      <formula>50</formula>
    </cfRule>
    <cfRule type="cellIs" dxfId="256" priority="1080" operator="between">
      <formula>35</formula>
      <formula>50</formula>
    </cfRule>
    <cfRule type="cellIs" dxfId="255" priority="1081" operator="lessThan">
      <formula>35</formula>
    </cfRule>
  </conditionalFormatting>
  <conditionalFormatting sqref="B2206">
    <cfRule type="cellIs" dxfId="254" priority="1076" operator="greaterThan">
      <formula>350</formula>
    </cfRule>
    <cfRule type="cellIs" dxfId="253" priority="1077" operator="between">
      <formula>250</formula>
      <formula>350</formula>
    </cfRule>
    <cfRule type="cellIs" dxfId="252" priority="1078" operator="lessThan">
      <formula>250</formula>
    </cfRule>
  </conditionalFormatting>
  <conditionalFormatting sqref="B2207">
    <cfRule type="cellIs" dxfId="251" priority="1071" operator="lessThan">
      <formula>0.8</formula>
    </cfRule>
    <cfRule type="cellIs" dxfId="250" priority="1072" operator="between">
      <formula>0.8</formula>
      <formula>0.99999</formula>
    </cfRule>
    <cfRule type="cellIs" dxfId="249" priority="1073" operator="between">
      <formula>1</formula>
      <formula>1.3</formula>
    </cfRule>
    <cfRule type="cellIs" dxfId="248" priority="1074" operator="between">
      <formula>1.3</formula>
      <formula>1.5</formula>
    </cfRule>
    <cfRule type="cellIs" dxfId="247" priority="1075" operator="greaterThan">
      <formula>1.5</formula>
    </cfRule>
  </conditionalFormatting>
  <conditionalFormatting sqref="B2209">
    <cfRule type="cellIs" dxfId="246" priority="1068" operator="greaterThan">
      <formula>1.6</formula>
    </cfRule>
    <cfRule type="cellIs" dxfId="245" priority="1069" operator="between">
      <formula>1.5</formula>
      <formula>1.6</formula>
    </cfRule>
    <cfRule type="cellIs" dxfId="244" priority="1070" operator="lessThan">
      <formula>1.5</formula>
    </cfRule>
  </conditionalFormatting>
  <conditionalFormatting sqref="B2210">
    <cfRule type="cellIs" dxfId="243" priority="780" operator="between">
      <formula>500</formula>
      <formula>10000</formula>
    </cfRule>
    <cfRule type="cellIs" dxfId="242" priority="781" operator="between">
      <formula>200</formula>
      <formula>499</formula>
    </cfRule>
    <cfRule type="cellIs" dxfId="241" priority="782" operator="between">
      <formula>1</formula>
      <formula>199</formula>
    </cfRule>
  </conditionalFormatting>
  <conditionalFormatting sqref="B2212">
    <cfRule type="cellIs" dxfId="240" priority="912" operator="greaterThan">
      <formula>50</formula>
    </cfRule>
    <cfRule type="cellIs" dxfId="239" priority="913" operator="between">
      <formula>35</formula>
      <formula>50</formula>
    </cfRule>
    <cfRule type="cellIs" dxfId="238" priority="914" operator="lessThan">
      <formula>35</formula>
    </cfRule>
  </conditionalFormatting>
  <conditionalFormatting sqref="B2213">
    <cfRule type="cellIs" dxfId="237" priority="909" operator="greaterThan">
      <formula>350</formula>
    </cfRule>
    <cfRule type="cellIs" dxfId="236" priority="910" operator="between">
      <formula>250</formula>
      <formula>350</formula>
    </cfRule>
    <cfRule type="cellIs" dxfId="235" priority="911" operator="lessThan">
      <formula>250</formula>
    </cfRule>
  </conditionalFormatting>
  <conditionalFormatting sqref="B2214">
    <cfRule type="cellIs" dxfId="234" priority="904" operator="lessThan">
      <formula>0.8</formula>
    </cfRule>
    <cfRule type="cellIs" dxfId="233" priority="905" operator="between">
      <formula>0.8</formula>
      <formula>0.99999</formula>
    </cfRule>
    <cfRule type="cellIs" dxfId="232" priority="906" operator="between">
      <formula>1</formula>
      <formula>1.3</formula>
    </cfRule>
    <cfRule type="cellIs" dxfId="231" priority="907" operator="between">
      <formula>1.3</formula>
      <formula>1.5</formula>
    </cfRule>
    <cfRule type="cellIs" dxfId="230" priority="908" operator="greaterThan">
      <formula>1.5</formula>
    </cfRule>
  </conditionalFormatting>
  <conditionalFormatting sqref="B2216">
    <cfRule type="cellIs" dxfId="229" priority="901" operator="greaterThan">
      <formula>1.6</formula>
    </cfRule>
    <cfRule type="cellIs" dxfId="228" priority="902" operator="between">
      <formula>1.5</formula>
      <formula>1.6</formula>
    </cfRule>
    <cfRule type="cellIs" dxfId="227" priority="903" operator="lessThan">
      <formula>1.5</formula>
    </cfRule>
  </conditionalFormatting>
  <conditionalFormatting sqref="B2217">
    <cfRule type="cellIs" dxfId="226" priority="777" operator="between">
      <formula>500</formula>
      <formula>10000</formula>
    </cfRule>
    <cfRule type="cellIs" dxfId="225" priority="778" operator="between">
      <formula>200</formula>
      <formula>499</formula>
    </cfRule>
    <cfRule type="cellIs" dxfId="224" priority="779" operator="between">
      <formula>1</formula>
      <formula>199</formula>
    </cfRule>
  </conditionalFormatting>
  <conditionalFormatting sqref="B2219 B2226">
    <cfRule type="cellIs" dxfId="223" priority="898" operator="greaterThan">
      <formula>50</formula>
    </cfRule>
    <cfRule type="cellIs" dxfId="222" priority="899" operator="between">
      <formula>35</formula>
      <formula>50</formula>
    </cfRule>
    <cfRule type="cellIs" dxfId="221" priority="900" operator="lessThan">
      <formula>35</formula>
    </cfRule>
  </conditionalFormatting>
  <conditionalFormatting sqref="B2220 B2227">
    <cfRule type="cellIs" dxfId="220" priority="895" operator="greaterThan">
      <formula>350</formula>
    </cfRule>
    <cfRule type="cellIs" dxfId="219" priority="896" operator="between">
      <formula>250</formula>
      <formula>350</formula>
    </cfRule>
    <cfRule type="cellIs" dxfId="218" priority="897" operator="lessThan">
      <formula>250</formula>
    </cfRule>
  </conditionalFormatting>
  <conditionalFormatting sqref="B2221 B2228">
    <cfRule type="cellIs" dxfId="217" priority="890" operator="lessThan">
      <formula>0.8</formula>
    </cfRule>
    <cfRule type="cellIs" dxfId="216" priority="891" operator="between">
      <formula>0.8</formula>
      <formula>0.99999</formula>
    </cfRule>
    <cfRule type="cellIs" dxfId="215" priority="892" operator="between">
      <formula>1</formula>
      <formula>1.3</formula>
    </cfRule>
    <cfRule type="cellIs" dxfId="214" priority="893" operator="between">
      <formula>1.3</formula>
      <formula>1.5</formula>
    </cfRule>
    <cfRule type="cellIs" dxfId="213" priority="894" operator="greaterThan">
      <formula>1.5</formula>
    </cfRule>
  </conditionalFormatting>
  <conditionalFormatting sqref="B2223 B2230">
    <cfRule type="cellIs" dxfId="212" priority="887" operator="greaterThan">
      <formula>1.6</formula>
    </cfRule>
    <cfRule type="cellIs" dxfId="211" priority="888" operator="between">
      <formula>1.5</formula>
      <formula>1.6</formula>
    </cfRule>
    <cfRule type="cellIs" dxfId="210" priority="889" operator="lessThan">
      <formula>1.5</formula>
    </cfRule>
  </conditionalFormatting>
  <conditionalFormatting sqref="B2224">
    <cfRule type="cellIs" dxfId="209" priority="774" operator="between">
      <formula>500</formula>
      <formula>10000</formula>
    </cfRule>
    <cfRule type="cellIs" dxfId="208" priority="775" operator="between">
      <formula>200</formula>
      <formula>499</formula>
    </cfRule>
    <cfRule type="cellIs" dxfId="207" priority="776" operator="between">
      <formula>1</formula>
      <formula>199</formula>
    </cfRule>
  </conditionalFormatting>
  <conditionalFormatting sqref="B2231">
    <cfRule type="cellIs" dxfId="206" priority="771" operator="between">
      <formula>500</formula>
      <formula>10000</formula>
    </cfRule>
    <cfRule type="cellIs" dxfId="205" priority="772" operator="between">
      <formula>200</formula>
      <formula>499</formula>
    </cfRule>
    <cfRule type="cellIs" dxfId="204" priority="773" operator="between">
      <formula>1</formula>
      <formula>199</formula>
    </cfRule>
  </conditionalFormatting>
  <conditionalFormatting sqref="B2233">
    <cfRule type="cellIs" dxfId="203" priority="884" operator="greaterThan">
      <formula>50</formula>
    </cfRule>
    <cfRule type="cellIs" dxfId="202" priority="885" operator="between">
      <formula>35</formula>
      <formula>50</formula>
    </cfRule>
    <cfRule type="cellIs" dxfId="201" priority="886" operator="lessThan">
      <formula>35</formula>
    </cfRule>
  </conditionalFormatting>
  <conditionalFormatting sqref="B2234">
    <cfRule type="cellIs" dxfId="200" priority="881" operator="greaterThan">
      <formula>350</formula>
    </cfRule>
    <cfRule type="cellIs" dxfId="199" priority="882" operator="between">
      <formula>250</formula>
      <formula>350</formula>
    </cfRule>
    <cfRule type="cellIs" dxfId="198" priority="883" operator="lessThan">
      <formula>250</formula>
    </cfRule>
  </conditionalFormatting>
  <conditionalFormatting sqref="B2235">
    <cfRule type="cellIs" dxfId="197" priority="876" operator="lessThan">
      <formula>0.8</formula>
    </cfRule>
    <cfRule type="cellIs" dxfId="196" priority="877" operator="between">
      <formula>0.8</formula>
      <formula>0.99999</formula>
    </cfRule>
    <cfRule type="cellIs" dxfId="195" priority="878" operator="between">
      <formula>1</formula>
      <formula>1.3</formula>
    </cfRule>
    <cfRule type="cellIs" dxfId="194" priority="879" operator="between">
      <formula>1.3</formula>
      <formula>1.5</formula>
    </cfRule>
    <cfRule type="cellIs" dxfId="193" priority="880" operator="greaterThan">
      <formula>1.5</formula>
    </cfRule>
  </conditionalFormatting>
  <conditionalFormatting sqref="B2237">
    <cfRule type="cellIs" dxfId="192" priority="873" operator="greaterThan">
      <formula>1.6</formula>
    </cfRule>
    <cfRule type="cellIs" dxfId="191" priority="874" operator="between">
      <formula>1.5</formula>
      <formula>1.6</formula>
    </cfRule>
    <cfRule type="cellIs" dxfId="190" priority="875" operator="lessThan">
      <formula>1.5</formula>
    </cfRule>
  </conditionalFormatting>
  <conditionalFormatting sqref="B2238">
    <cfRule type="cellIs" dxfId="189" priority="768" operator="between">
      <formula>500</formula>
      <formula>10000</formula>
    </cfRule>
    <cfRule type="cellIs" dxfId="188" priority="769" operator="between">
      <formula>200</formula>
      <formula>499</formula>
    </cfRule>
    <cfRule type="cellIs" dxfId="187" priority="770" operator="between">
      <formula>1</formula>
      <formula>199</formula>
    </cfRule>
  </conditionalFormatting>
  <conditionalFormatting sqref="B2240">
    <cfRule type="cellIs" dxfId="186" priority="870" operator="greaterThan">
      <formula>50</formula>
    </cfRule>
    <cfRule type="cellIs" dxfId="185" priority="871" operator="between">
      <formula>35</formula>
      <formula>50</formula>
    </cfRule>
    <cfRule type="cellIs" dxfId="184" priority="872" operator="lessThan">
      <formula>35</formula>
    </cfRule>
  </conditionalFormatting>
  <conditionalFormatting sqref="B2241">
    <cfRule type="cellIs" dxfId="183" priority="867" operator="greaterThan">
      <formula>350</formula>
    </cfRule>
    <cfRule type="cellIs" dxfId="182" priority="868" operator="between">
      <formula>250</formula>
      <formula>350</formula>
    </cfRule>
    <cfRule type="cellIs" dxfId="181" priority="869" operator="lessThan">
      <formula>250</formula>
    </cfRule>
  </conditionalFormatting>
  <conditionalFormatting sqref="B2242">
    <cfRule type="cellIs" dxfId="180" priority="862" operator="lessThan">
      <formula>0.8</formula>
    </cfRule>
    <cfRule type="cellIs" dxfId="179" priority="863" operator="between">
      <formula>0.8</formula>
      <formula>0.99999</formula>
    </cfRule>
    <cfRule type="cellIs" dxfId="178" priority="864" operator="between">
      <formula>1</formula>
      <formula>1.3</formula>
    </cfRule>
    <cfRule type="cellIs" dxfId="177" priority="865" operator="between">
      <formula>1.3</formula>
      <formula>1.5</formula>
    </cfRule>
    <cfRule type="cellIs" dxfId="176" priority="866" operator="greaterThan">
      <formula>1.5</formula>
    </cfRule>
  </conditionalFormatting>
  <conditionalFormatting sqref="B2244">
    <cfRule type="cellIs" dxfId="175" priority="859" operator="greaterThan">
      <formula>1.6</formula>
    </cfRule>
    <cfRule type="cellIs" dxfId="174" priority="860" operator="between">
      <formula>1.5</formula>
      <formula>1.6</formula>
    </cfRule>
    <cfRule type="cellIs" dxfId="173" priority="861" operator="lessThan">
      <formula>1.5</formula>
    </cfRule>
  </conditionalFormatting>
  <conditionalFormatting sqref="B2245">
    <cfRule type="cellIs" dxfId="172" priority="765" operator="between">
      <formula>500</formula>
      <formula>10000</formula>
    </cfRule>
    <cfRule type="cellIs" dxfId="171" priority="766" operator="between">
      <formula>200</formula>
      <formula>499</formula>
    </cfRule>
    <cfRule type="cellIs" dxfId="170" priority="767" operator="between">
      <formula>1</formula>
      <formula>199</formula>
    </cfRule>
  </conditionalFormatting>
  <conditionalFormatting sqref="B2247">
    <cfRule type="cellIs" dxfId="169" priority="856" operator="greaterThan">
      <formula>50</formula>
    </cfRule>
    <cfRule type="cellIs" dxfId="168" priority="857" operator="between">
      <formula>35</formula>
      <formula>50</formula>
    </cfRule>
    <cfRule type="cellIs" dxfId="167" priority="858" operator="lessThan">
      <formula>35</formula>
    </cfRule>
  </conditionalFormatting>
  <conditionalFormatting sqref="B2248">
    <cfRule type="cellIs" dxfId="166" priority="853" operator="greaterThan">
      <formula>350</formula>
    </cfRule>
    <cfRule type="cellIs" dxfId="165" priority="854" operator="between">
      <formula>250</formula>
      <formula>350</formula>
    </cfRule>
    <cfRule type="cellIs" dxfId="164" priority="855" operator="lessThan">
      <formula>250</formula>
    </cfRule>
  </conditionalFormatting>
  <conditionalFormatting sqref="B2249">
    <cfRule type="cellIs" dxfId="163" priority="848" operator="lessThan">
      <formula>0.8</formula>
    </cfRule>
    <cfRule type="cellIs" dxfId="162" priority="849" operator="between">
      <formula>0.8</formula>
      <formula>0.99999</formula>
    </cfRule>
    <cfRule type="cellIs" dxfId="161" priority="850" operator="between">
      <formula>1</formula>
      <formula>1.3</formula>
    </cfRule>
    <cfRule type="cellIs" dxfId="160" priority="851" operator="between">
      <formula>1.3</formula>
      <formula>1.5</formula>
    </cfRule>
    <cfRule type="cellIs" dxfId="159" priority="852" operator="greaterThan">
      <formula>1.5</formula>
    </cfRule>
  </conditionalFormatting>
  <conditionalFormatting sqref="B2251">
    <cfRule type="cellIs" dxfId="158" priority="845" operator="greaterThan">
      <formula>1.6</formula>
    </cfRule>
    <cfRule type="cellIs" dxfId="157" priority="846" operator="between">
      <formula>1.5</formula>
      <formula>1.6</formula>
    </cfRule>
    <cfRule type="cellIs" dxfId="156" priority="847" operator="lessThan">
      <formula>1.5</formula>
    </cfRule>
  </conditionalFormatting>
  <conditionalFormatting sqref="B2252">
    <cfRule type="cellIs" dxfId="155" priority="762" operator="between">
      <formula>500</formula>
      <formula>10000</formula>
    </cfRule>
    <cfRule type="cellIs" dxfId="154" priority="763" operator="between">
      <formula>200</formula>
      <formula>499</formula>
    </cfRule>
    <cfRule type="cellIs" dxfId="153" priority="764" operator="between">
      <formula>1</formula>
      <formula>199</formula>
    </cfRule>
  </conditionalFormatting>
  <conditionalFormatting sqref="B2254">
    <cfRule type="cellIs" dxfId="152" priority="842" operator="greaterThan">
      <formula>50</formula>
    </cfRule>
    <cfRule type="cellIs" dxfId="151" priority="843" operator="between">
      <formula>35</formula>
      <formula>50</formula>
    </cfRule>
    <cfRule type="cellIs" dxfId="150" priority="844" operator="lessThan">
      <formula>35</formula>
    </cfRule>
  </conditionalFormatting>
  <conditionalFormatting sqref="B2255">
    <cfRule type="cellIs" dxfId="149" priority="839" operator="greaterThan">
      <formula>350</formula>
    </cfRule>
    <cfRule type="cellIs" dxfId="148" priority="840" operator="between">
      <formula>250</formula>
      <formula>350</formula>
    </cfRule>
    <cfRule type="cellIs" dxfId="147" priority="841" operator="lessThan">
      <formula>250</formula>
    </cfRule>
  </conditionalFormatting>
  <conditionalFormatting sqref="B2256">
    <cfRule type="cellIs" dxfId="146" priority="834" operator="lessThan">
      <formula>0.8</formula>
    </cfRule>
    <cfRule type="cellIs" dxfId="145" priority="835" operator="between">
      <formula>0.8</formula>
      <formula>0.99999</formula>
    </cfRule>
    <cfRule type="cellIs" dxfId="144" priority="836" operator="between">
      <formula>1</formula>
      <formula>1.3</formula>
    </cfRule>
    <cfRule type="cellIs" dxfId="143" priority="837" operator="between">
      <formula>1.3</formula>
      <formula>1.5</formula>
    </cfRule>
    <cfRule type="cellIs" dxfId="142" priority="838" operator="greaterThan">
      <formula>1.5</formula>
    </cfRule>
  </conditionalFormatting>
  <conditionalFormatting sqref="B2258">
    <cfRule type="cellIs" dxfId="141" priority="831" operator="greaterThan">
      <formula>1.6</formula>
    </cfRule>
    <cfRule type="cellIs" dxfId="140" priority="832" operator="between">
      <formula>1.5</formula>
      <formula>1.6</formula>
    </cfRule>
    <cfRule type="cellIs" dxfId="139" priority="833" operator="lessThan">
      <formula>1.5</formula>
    </cfRule>
  </conditionalFormatting>
  <conditionalFormatting sqref="B2259">
    <cfRule type="cellIs" dxfId="138" priority="759" operator="between">
      <formula>500</formula>
      <formula>10000</formula>
    </cfRule>
    <cfRule type="cellIs" dxfId="137" priority="760" operator="between">
      <formula>200</formula>
      <formula>499</formula>
    </cfRule>
    <cfRule type="cellIs" dxfId="136" priority="761" operator="between">
      <formula>1</formula>
      <formula>199</formula>
    </cfRule>
  </conditionalFormatting>
  <conditionalFormatting sqref="B2261">
    <cfRule type="cellIs" dxfId="135" priority="828" operator="greaterThan">
      <formula>50</formula>
    </cfRule>
    <cfRule type="cellIs" dxfId="134" priority="829" operator="between">
      <formula>35</formula>
      <formula>50</formula>
    </cfRule>
    <cfRule type="cellIs" dxfId="133" priority="830" operator="lessThan">
      <formula>35</formula>
    </cfRule>
  </conditionalFormatting>
  <conditionalFormatting sqref="B2262">
    <cfRule type="cellIs" dxfId="132" priority="825" operator="greaterThan">
      <formula>350</formula>
    </cfRule>
    <cfRule type="cellIs" dxfId="131" priority="826" operator="between">
      <formula>250</formula>
      <formula>350</formula>
    </cfRule>
    <cfRule type="cellIs" dxfId="130" priority="827" operator="lessThan">
      <formula>250</formula>
    </cfRule>
  </conditionalFormatting>
  <conditionalFormatting sqref="B2263">
    <cfRule type="cellIs" dxfId="129" priority="820" operator="lessThan">
      <formula>0.8</formula>
    </cfRule>
    <cfRule type="cellIs" dxfId="128" priority="821" operator="between">
      <formula>0.8</formula>
      <formula>0.99999</formula>
    </cfRule>
    <cfRule type="cellIs" dxfId="127" priority="822" operator="between">
      <formula>1</formula>
      <formula>1.3</formula>
    </cfRule>
    <cfRule type="cellIs" dxfId="126" priority="823" operator="between">
      <formula>1.3</formula>
      <formula>1.5</formula>
    </cfRule>
    <cfRule type="cellIs" dxfId="125" priority="824" operator="greaterThan">
      <formula>1.5</formula>
    </cfRule>
  </conditionalFormatting>
  <conditionalFormatting sqref="B2265">
    <cfRule type="cellIs" dxfId="124" priority="817" operator="greaterThan">
      <formula>1.6</formula>
    </cfRule>
    <cfRule type="cellIs" dxfId="123" priority="818" operator="between">
      <formula>1.5</formula>
      <formula>1.6</formula>
    </cfRule>
    <cfRule type="cellIs" dxfId="122" priority="819" operator="lessThan">
      <formula>1.5</formula>
    </cfRule>
  </conditionalFormatting>
  <conditionalFormatting sqref="B2266">
    <cfRule type="cellIs" dxfId="121" priority="756" operator="between">
      <formula>500</formula>
      <formula>10000</formula>
    </cfRule>
    <cfRule type="cellIs" dxfId="120" priority="757" operator="between">
      <formula>200</formula>
      <formula>499</formula>
    </cfRule>
    <cfRule type="cellIs" dxfId="119" priority="758" operator="between">
      <formula>1</formula>
      <formula>199</formula>
    </cfRule>
  </conditionalFormatting>
  <conditionalFormatting sqref="B2268">
    <cfRule type="cellIs" dxfId="118" priority="814" operator="greaterThan">
      <formula>50</formula>
    </cfRule>
    <cfRule type="cellIs" dxfId="117" priority="815" operator="between">
      <formula>35</formula>
      <formula>50</formula>
    </cfRule>
    <cfRule type="cellIs" dxfId="116" priority="816" operator="lessThan">
      <formula>35</formula>
    </cfRule>
  </conditionalFormatting>
  <conditionalFormatting sqref="B2269">
    <cfRule type="cellIs" dxfId="115" priority="811" operator="greaterThan">
      <formula>350</formula>
    </cfRule>
    <cfRule type="cellIs" dxfId="114" priority="812" operator="between">
      <formula>250</formula>
      <formula>350</formula>
    </cfRule>
    <cfRule type="cellIs" dxfId="113" priority="813" operator="lessThan">
      <formula>250</formula>
    </cfRule>
  </conditionalFormatting>
  <conditionalFormatting sqref="B2270">
    <cfRule type="cellIs" dxfId="112" priority="806" operator="lessThan">
      <formula>0.8</formula>
    </cfRule>
    <cfRule type="cellIs" dxfId="111" priority="807" operator="between">
      <formula>0.8</formula>
      <formula>0.99999</formula>
    </cfRule>
    <cfRule type="cellIs" dxfId="110" priority="808" operator="between">
      <formula>1</formula>
      <formula>1.3</formula>
    </cfRule>
    <cfRule type="cellIs" dxfId="109" priority="809" operator="between">
      <formula>1.3</formula>
      <formula>1.5</formula>
    </cfRule>
    <cfRule type="cellIs" dxfId="108" priority="810" operator="greaterThan">
      <formula>1.5</formula>
    </cfRule>
  </conditionalFormatting>
  <conditionalFormatting sqref="B2272">
    <cfRule type="cellIs" dxfId="107" priority="803" operator="greaterThan">
      <formula>1.6</formula>
    </cfRule>
    <cfRule type="cellIs" dxfId="106" priority="804" operator="between">
      <formula>1.5</formula>
      <formula>1.6</formula>
    </cfRule>
    <cfRule type="cellIs" dxfId="105" priority="805" operator="lessThan">
      <formula>1.5</formula>
    </cfRule>
  </conditionalFormatting>
  <conditionalFormatting sqref="B2273">
    <cfRule type="cellIs" dxfId="104" priority="753" operator="between">
      <formula>500</formula>
      <formula>10000</formula>
    </cfRule>
    <cfRule type="cellIs" dxfId="103" priority="754" operator="between">
      <formula>200</formula>
      <formula>499</formula>
    </cfRule>
    <cfRule type="cellIs" dxfId="102" priority="755" operator="between">
      <formula>1</formula>
      <formula>199</formula>
    </cfRule>
  </conditionalFormatting>
  <conditionalFormatting sqref="B2275">
    <cfRule type="cellIs" dxfId="101" priority="800" operator="greaterThan">
      <formula>50</formula>
    </cfRule>
    <cfRule type="cellIs" dxfId="100" priority="801" operator="between">
      <formula>35</formula>
      <formula>50</formula>
    </cfRule>
    <cfRule type="cellIs" dxfId="99" priority="802" operator="lessThan">
      <formula>35</formula>
    </cfRule>
  </conditionalFormatting>
  <conditionalFormatting sqref="B2276">
    <cfRule type="cellIs" dxfId="98" priority="797" operator="greaterThan">
      <formula>350</formula>
    </cfRule>
    <cfRule type="cellIs" dxfId="97" priority="798" operator="between">
      <formula>250</formula>
      <formula>350</formula>
    </cfRule>
    <cfRule type="cellIs" dxfId="96" priority="799" operator="lessThan">
      <formula>250</formula>
    </cfRule>
  </conditionalFormatting>
  <conditionalFormatting sqref="B2277">
    <cfRule type="cellIs" dxfId="95" priority="792" operator="lessThan">
      <formula>0.8</formula>
    </cfRule>
    <cfRule type="cellIs" dxfId="94" priority="793" operator="between">
      <formula>0.8</formula>
      <formula>0.99999</formula>
    </cfRule>
    <cfRule type="cellIs" dxfId="93" priority="794" operator="between">
      <formula>1</formula>
      <formula>1.3</formula>
    </cfRule>
    <cfRule type="cellIs" dxfId="92" priority="795" operator="between">
      <formula>1.3</formula>
      <formula>1.5</formula>
    </cfRule>
    <cfRule type="cellIs" dxfId="91" priority="796" operator="greaterThan">
      <formula>1.5</formula>
    </cfRule>
  </conditionalFormatting>
  <conditionalFormatting sqref="B2279">
    <cfRule type="cellIs" dxfId="90" priority="789" operator="greaterThan">
      <formula>1.6</formula>
    </cfRule>
    <cfRule type="cellIs" dxfId="89" priority="790" operator="between">
      <formula>1.5</formula>
      <formula>1.6</formula>
    </cfRule>
    <cfRule type="cellIs" dxfId="88" priority="791" operator="lessThan">
      <formula>1.5</formula>
    </cfRule>
  </conditionalFormatting>
  <conditionalFormatting sqref="B2280">
    <cfRule type="cellIs" dxfId="87" priority="750" operator="between">
      <formula>500</formula>
      <formula>10000</formula>
    </cfRule>
    <cfRule type="cellIs" dxfId="86" priority="751" operator="between">
      <formula>200</formula>
      <formula>499</formula>
    </cfRule>
    <cfRule type="cellIs" dxfId="85" priority="752" operator="between">
      <formula>1</formula>
      <formula>199</formula>
    </cfRule>
  </conditionalFormatting>
  <conditionalFormatting sqref="B2282">
    <cfRule type="cellIs" dxfId="84" priority="747" operator="greaterThan">
      <formula>50</formula>
    </cfRule>
    <cfRule type="cellIs" dxfId="83" priority="748" operator="between">
      <formula>35</formula>
      <formula>50</formula>
    </cfRule>
    <cfRule type="cellIs" dxfId="82" priority="749" operator="lessThan">
      <formula>35</formula>
    </cfRule>
  </conditionalFormatting>
  <conditionalFormatting sqref="B2283">
    <cfRule type="cellIs" dxfId="81" priority="744" operator="greaterThan">
      <formula>350</formula>
    </cfRule>
    <cfRule type="cellIs" dxfId="80" priority="745" operator="between">
      <formula>250</formula>
      <formula>350</formula>
    </cfRule>
    <cfRule type="cellIs" dxfId="79" priority="746" operator="lessThan">
      <formula>250</formula>
    </cfRule>
  </conditionalFormatting>
  <conditionalFormatting sqref="B2284">
    <cfRule type="cellIs" dxfId="78" priority="739" operator="lessThan">
      <formula>0.8</formula>
    </cfRule>
    <cfRule type="cellIs" dxfId="77" priority="740" operator="between">
      <formula>0.8</formula>
      <formula>0.99999</formula>
    </cfRule>
    <cfRule type="cellIs" dxfId="76" priority="741" operator="between">
      <formula>1</formula>
      <formula>1.3</formula>
    </cfRule>
    <cfRule type="cellIs" dxfId="75" priority="742" operator="between">
      <formula>1.3</formula>
      <formula>1.5</formula>
    </cfRule>
    <cfRule type="cellIs" dxfId="74" priority="743" operator="greaterThan">
      <formula>1.5</formula>
    </cfRule>
  </conditionalFormatting>
  <conditionalFormatting sqref="B2286">
    <cfRule type="cellIs" dxfId="73" priority="736" operator="greaterThan">
      <formula>1.6</formula>
    </cfRule>
    <cfRule type="cellIs" dxfId="72" priority="737" operator="between">
      <formula>1.5</formula>
      <formula>1.6</formula>
    </cfRule>
    <cfRule type="cellIs" dxfId="71" priority="738" operator="lessThan">
      <formula>1.5</formula>
    </cfRule>
  </conditionalFormatting>
  <conditionalFormatting sqref="B2287">
    <cfRule type="cellIs" dxfId="70" priority="733" operator="between">
      <formula>500</formula>
      <formula>10000</formula>
    </cfRule>
    <cfRule type="cellIs" dxfId="69" priority="734" operator="between">
      <formula>200</formula>
      <formula>499</formula>
    </cfRule>
    <cfRule type="cellIs" dxfId="68" priority="735" operator="between">
      <formula>1</formula>
      <formula>199</formula>
    </cfRule>
  </conditionalFormatting>
  <conditionalFormatting sqref="B2289">
    <cfRule type="cellIs" dxfId="67" priority="730" operator="greaterThan">
      <formula>50</formula>
    </cfRule>
    <cfRule type="cellIs" dxfId="66" priority="731" operator="between">
      <formula>35</formula>
      <formula>50</formula>
    </cfRule>
    <cfRule type="cellIs" dxfId="65" priority="732" operator="lessThan">
      <formula>35</formula>
    </cfRule>
  </conditionalFormatting>
  <conditionalFormatting sqref="B2290">
    <cfRule type="cellIs" dxfId="64" priority="727" operator="greaterThan">
      <formula>350</formula>
    </cfRule>
    <cfRule type="cellIs" dxfId="63" priority="728" operator="between">
      <formula>250</formula>
      <formula>350</formula>
    </cfRule>
    <cfRule type="cellIs" dxfId="62" priority="729" operator="lessThan">
      <formula>250</formula>
    </cfRule>
  </conditionalFormatting>
  <conditionalFormatting sqref="B2291">
    <cfRule type="cellIs" dxfId="61" priority="722" operator="lessThan">
      <formula>0.8</formula>
    </cfRule>
    <cfRule type="cellIs" dxfId="60" priority="723" operator="between">
      <formula>0.8</formula>
      <formula>0.99999</formula>
    </cfRule>
    <cfRule type="cellIs" dxfId="59" priority="724" operator="between">
      <formula>1</formula>
      <formula>1.3</formula>
    </cfRule>
    <cfRule type="cellIs" dxfId="58" priority="725" operator="between">
      <formula>1.3</formula>
      <formula>1.5</formula>
    </cfRule>
    <cfRule type="cellIs" dxfId="57" priority="726" operator="greaterThan">
      <formula>1.5</formula>
    </cfRule>
  </conditionalFormatting>
  <conditionalFormatting sqref="B2293">
    <cfRule type="cellIs" dxfId="56" priority="719" operator="greaterThan">
      <formula>1.6</formula>
    </cfRule>
    <cfRule type="cellIs" dxfId="55" priority="720" operator="between">
      <formula>1.5</formula>
      <formula>1.6</formula>
    </cfRule>
    <cfRule type="cellIs" dxfId="54" priority="721" operator="lessThan">
      <formula>1.5</formula>
    </cfRule>
  </conditionalFormatting>
  <conditionalFormatting sqref="B2294">
    <cfRule type="cellIs" dxfId="53" priority="716" operator="between">
      <formula>500</formula>
      <formula>10000</formula>
    </cfRule>
    <cfRule type="cellIs" dxfId="52" priority="717" operator="between">
      <formula>200</formula>
      <formula>499</formula>
    </cfRule>
    <cfRule type="cellIs" dxfId="51" priority="718" operator="between">
      <formula>1</formula>
      <formula>199</formula>
    </cfRule>
  </conditionalFormatting>
  <conditionalFormatting sqref="B2296">
    <cfRule type="cellIs" dxfId="50" priority="713" operator="greaterThan">
      <formula>50</formula>
    </cfRule>
    <cfRule type="cellIs" dxfId="49" priority="714" operator="between">
      <formula>35</formula>
      <formula>50</formula>
    </cfRule>
    <cfRule type="cellIs" dxfId="48" priority="715" operator="lessThan">
      <formula>35</formula>
    </cfRule>
  </conditionalFormatting>
  <conditionalFormatting sqref="B2297">
    <cfRule type="cellIs" dxfId="47" priority="710" operator="greaterThan">
      <formula>350</formula>
    </cfRule>
    <cfRule type="cellIs" dxfId="46" priority="711" operator="between">
      <formula>250</formula>
      <formula>350</formula>
    </cfRule>
    <cfRule type="cellIs" dxfId="45" priority="712" operator="lessThan">
      <formula>250</formula>
    </cfRule>
  </conditionalFormatting>
  <conditionalFormatting sqref="B2298">
    <cfRule type="cellIs" dxfId="44" priority="705" operator="lessThan">
      <formula>0.8</formula>
    </cfRule>
    <cfRule type="cellIs" dxfId="43" priority="706" operator="between">
      <formula>0.8</formula>
      <formula>0.99999</formula>
    </cfRule>
    <cfRule type="cellIs" dxfId="42" priority="707" operator="between">
      <formula>1</formula>
      <formula>1.3</formula>
    </cfRule>
    <cfRule type="cellIs" dxfId="41" priority="708" operator="between">
      <formula>1.3</formula>
      <formula>1.5</formula>
    </cfRule>
    <cfRule type="cellIs" dxfId="40" priority="709" operator="greaterThan">
      <formula>1.5</formula>
    </cfRule>
  </conditionalFormatting>
  <conditionalFormatting sqref="B2300">
    <cfRule type="cellIs" dxfId="39" priority="702" operator="greaterThan">
      <formula>1.6</formula>
    </cfRule>
    <cfRule type="cellIs" dxfId="38" priority="703" operator="between">
      <formula>1.5</formula>
      <formula>1.6</formula>
    </cfRule>
    <cfRule type="cellIs" dxfId="37" priority="704" operator="lessThan">
      <formula>1.5</formula>
    </cfRule>
  </conditionalFormatting>
  <conditionalFormatting sqref="B2301">
    <cfRule type="cellIs" dxfId="36" priority="699" operator="between">
      <formula>500</formula>
      <formula>10000</formula>
    </cfRule>
    <cfRule type="cellIs" dxfId="35" priority="700" operator="between">
      <formula>200</formula>
      <formula>499</formula>
    </cfRule>
    <cfRule type="cellIs" dxfId="34" priority="701" operator="between">
      <formula>1</formula>
      <formula>199</formula>
    </cfRule>
  </conditionalFormatting>
  <conditionalFormatting sqref="B2303">
    <cfRule type="cellIs" dxfId="33" priority="696" operator="greaterThan">
      <formula>50</formula>
    </cfRule>
    <cfRule type="cellIs" dxfId="32" priority="697" operator="between">
      <formula>35</formula>
      <formula>50</formula>
    </cfRule>
    <cfRule type="cellIs" dxfId="31" priority="698" operator="lessThan">
      <formula>35</formula>
    </cfRule>
  </conditionalFormatting>
  <conditionalFormatting sqref="B2304">
    <cfRule type="cellIs" dxfId="30" priority="693" operator="greaterThan">
      <formula>350</formula>
    </cfRule>
    <cfRule type="cellIs" dxfId="29" priority="694" operator="between">
      <formula>250</formula>
      <formula>350</formula>
    </cfRule>
    <cfRule type="cellIs" dxfId="28" priority="695" operator="lessThan">
      <formula>250</formula>
    </cfRule>
  </conditionalFormatting>
  <conditionalFormatting sqref="B2305">
    <cfRule type="cellIs" dxfId="27" priority="688" operator="lessThan">
      <formula>0.8</formula>
    </cfRule>
    <cfRule type="cellIs" dxfId="26" priority="689" operator="between">
      <formula>0.8</formula>
      <formula>0.99999</formula>
    </cfRule>
    <cfRule type="cellIs" dxfId="25" priority="690" operator="between">
      <formula>1</formula>
      <formula>1.3</formula>
    </cfRule>
    <cfRule type="cellIs" dxfId="24" priority="691" operator="between">
      <formula>1.3</formula>
      <formula>1.5</formula>
    </cfRule>
    <cfRule type="cellIs" dxfId="23" priority="692" operator="greaterThan">
      <formula>1.5</formula>
    </cfRule>
  </conditionalFormatting>
  <conditionalFormatting sqref="B2307">
    <cfRule type="cellIs" dxfId="22" priority="685" operator="greaterThan">
      <formula>1.6</formula>
    </cfRule>
    <cfRule type="cellIs" dxfId="21" priority="686" operator="between">
      <formula>1.5</formula>
      <formula>1.6</formula>
    </cfRule>
    <cfRule type="cellIs" dxfId="20" priority="687" operator="lessThan">
      <formula>1.5</formula>
    </cfRule>
  </conditionalFormatting>
  <conditionalFormatting sqref="B2308">
    <cfRule type="cellIs" dxfId="19" priority="682" operator="between">
      <formula>500</formula>
      <formula>10000</formula>
    </cfRule>
    <cfRule type="cellIs" dxfId="18" priority="683" operator="between">
      <formula>200</formula>
      <formula>499</formula>
    </cfRule>
    <cfRule type="cellIs" dxfId="17" priority="684" operator="between">
      <formula>1</formula>
      <formula>199</formula>
    </cfRule>
  </conditionalFormatting>
  <conditionalFormatting sqref="B2310">
    <cfRule type="cellIs" dxfId="16" priority="679" operator="greaterThan">
      <formula>50</formula>
    </cfRule>
    <cfRule type="cellIs" dxfId="15" priority="680" operator="between">
      <formula>35</formula>
      <formula>50</formula>
    </cfRule>
    <cfRule type="cellIs" dxfId="14" priority="681" operator="lessThan">
      <formula>35</formula>
    </cfRule>
  </conditionalFormatting>
  <conditionalFormatting sqref="B2311">
    <cfRule type="cellIs" dxfId="13" priority="676" operator="greaterThan">
      <formula>350</formula>
    </cfRule>
    <cfRule type="cellIs" dxfId="12" priority="677" operator="between">
      <formula>250</formula>
      <formula>350</formula>
    </cfRule>
    <cfRule type="cellIs" dxfId="11" priority="678" operator="lessThan">
      <formula>250</formula>
    </cfRule>
  </conditionalFormatting>
  <conditionalFormatting sqref="B2312">
    <cfRule type="cellIs" dxfId="10" priority="671" operator="lessThan">
      <formula>0.8</formula>
    </cfRule>
    <cfRule type="cellIs" dxfId="9" priority="672" operator="between">
      <formula>0.8</formula>
      <formula>0.99999</formula>
    </cfRule>
    <cfRule type="cellIs" dxfId="8" priority="673" operator="between">
      <formula>1</formula>
      <formula>1.3</formula>
    </cfRule>
    <cfRule type="cellIs" dxfId="7" priority="674" operator="between">
      <formula>1.3</formula>
      <formula>1.5</formula>
    </cfRule>
    <cfRule type="cellIs" dxfId="6" priority="675" operator="greaterThan">
      <formula>1.5</formula>
    </cfRule>
  </conditionalFormatting>
  <conditionalFormatting sqref="B2314">
    <cfRule type="cellIs" dxfId="5" priority="668" operator="greaterThan">
      <formula>1.6</formula>
    </cfRule>
    <cfRule type="cellIs" dxfId="4" priority="669" operator="between">
      <formula>1.5</formula>
      <formula>1.6</formula>
    </cfRule>
    <cfRule type="cellIs" dxfId="3" priority="670" operator="lessThan">
      <formula>1.5</formula>
    </cfRule>
  </conditionalFormatting>
  <conditionalFormatting sqref="B2315">
    <cfRule type="cellIs" dxfId="2" priority="665" operator="between">
      <formula>500</formula>
      <formula>10000</formula>
    </cfRule>
    <cfRule type="cellIs" dxfId="1" priority="666" operator="between">
      <formula>200</formula>
      <formula>499</formula>
    </cfRule>
    <cfRule type="cellIs" dxfId="0" priority="667" operator="between">
      <formula>1</formula>
      <formula>199</formula>
    </cfRule>
  </conditionalFormatting>
  <dataValidations count="2">
    <dataValidation type="list" operator="equal" allowBlank="1" sqref="P1:P12 F531:F558 F384:F425" xr:uid="{06FEB6F8-E5C9-7B44-9EA6-F9A6D56D99E4}">
      <formula1>"ASICS GEL 11-50,ASICS GT 21-40,ASICS GT 21-60"</formula1>
      <formula2>0</formula2>
    </dataValidation>
    <dataValidation type="list" operator="equal" allowBlank="1" showDropDown="1" sqref="G160:H160 F164:G169 C78:H78 F87:G88 F90:G91 F95:G99 F15:H56 F101:G103 F105:G106 F133:G134 F143:G148 F108:G113 C79:E92 C94:E131 C133:E149 C151:E151 F122:G127 F136:G141 F260:I260 F153:F160 F161:G162 D181:H181 F13:H13 G272:G273 F269:G270 F256:F258 F262:G266 G277:G288 F185:G190 F171:G176 F192:G197 F199:G204 F297:G302 F58:H77 F308:F309 F182:G183 D153:E180 F129:G131 F178:G180 J77:J158 F332:F334 F364:F365 F234:F238 G153:G158 F80:G84 C93:G93 G275:I275 F280:F281 F311:G316 F318:F320 F360:F362 F353:G358 C150:G150 F304:F306 F346:F348 G318:G323 F283:F288 F272:F274 F276:F278 F294:F295 G304:G309 F322:F323 F325:G330 G332:G337 F336:F337 F339:G344 G346:G351 F350:F351 G360:G365 H80:H159 B145:B150 C132:G132 H161:H180 H182:H259 F115:G120 F367:F371 G367:G376 C153:C376 B1118:B1123 I13:I150 G240:G258 F240:F246 G206:G238 F206:F232 I152:I259 H261:I274 L77:M158 F1189:F1190 D182:E376 G290:G295 F290:F292 K77:K376 H276:I376 B880:B885 L160:M376 J160:J376 F373:F376 F563:F568 F633:F638 F591:F596 F426:F428 F686:F687 F458:F463 F377:I377 F584:F589 F662:F666 F577:F582 F640:F645 F714:F715 F654:F655 F657:F658 F598:F603 F626:F631 F660 F619:F624 F605:F610 F612:F617 F647:F651 F735:F736 F717:F719 F379:F383 F500:F505 F472:F477 F451:F456 F444:F449 F521:F522 F524:F525 F731:F733 F486:F491 F529:F530 F527 F693:F694 F570:F575 F479:F484 F514:F518 F507:F512 F437:F442 F430:F435 F559:F561 F672:F673 F675:F677 F696:F698 F679:F680 F493:F498 F728:F729 F738:F743 F668:F670 F689:F691 F707:F708 C377:E742 F710:F712 F465:F470 F682:F684 F700:F701 F703:F705 F721:F722 F724:F726 B89:B94 B656:B661 B663:B668 B670:B675 B677:B682 B684:B689 B691:B696 B698:B703 B705:B710 B712:B717 B719:B724 B726:B731 B19:B24 B733:B738 B649:B654 B642:B647 B635:B640 B628:B633 B621:B626 B614:B619 B607:B612 B600:B605 B593:B598 B586:B591 B579:B584 B572:B577 B565:B570 B558:B563 B551:B556 B544:B549 B537:B542 B530:B535 B523:B528 B516:B521 B509:B514 B502:B507 B495:B500 B488:B493 B481:B486 B474:B479 B467:B472 B460:B465 B453:B458 B446:B451 B439:B444 B432:B437 B425:B430 B418:B423 B411:B416 B404:B409 B397:B402 B390:B395 B383:B388 B376:B381 B369:B374 B362:B367 B355:B360 B348:B353 B341:B346 B334:B339 B327:B332 B320:B325 B313:B318 B306:B311 B299:B304 B292:B297 B285:B290 B278:B283 B271:B276 B264:B269 B257:B262 B250:B255 B243:B248 B236:B241 B229:B234 B222:B227 B215:B220 B208:B213 B201:B206 B194:B199 B187:B192 B180:B185 B173:B178 B166:B171 B159:B164 B54:B59 B152:B157 B138:B143 B131:B136 B124:B129 B117:B122 B110:B115 B103:B108 B96:B101 B82:B87 B75:B80 B68:B73 B61:B66 C152:G152 B47:B52 F821:F826 B40:B45 B33:B38 B26:B31 B740:B745 A2204 F745:F757 F759:F764 F766:F771 F773:F778 F780:F785 F787:F792 F794:F799 F801:F805 B1041:B1046 F891:F896 F920:F932 F912:F918 F835:F840 B747:B752 B754:B759 B761:B766 B768:B773 B775:B780 B782:B787 B789:B794 B796:B801 B803:B808 B810:B815 B817:B822 B824:B829 B831:B836 B838:B843 B845:B850 B852:B857 B859:B864 B866:B871 B873:B878 F814:F819 B887:B892 B894:B899 B901:B906 B908:B913 B915:B920 B922:B927 B929:B934 B936:B941 B943:B948 B950:B955 B957:B962 B964:B969 B971:B976 B978:B983 B985:B990 B992:B997 B999:B1004 B1006:B1011 B1013:B1018 B1020:B1025 B1027:B1032 B1034:B1039 B1048:B1053 B1055:B1060 B1062:B1067 B1069:B1074 B1076:B1081 B1083:B1088 B1090:B1095 B1097:B1102 B1104:B1109 B1111:B1116 G378:I742 F1038 F1032:F1033 F1035:F1036 F1088:F1091 F1095:F1098 F1060:F1063 F1081:F1084 F1051 F1109:F1183 F1102:F1107 F1040:F1049 F828:F833 F807:F812 F849:F854 F856:F861 F884:F889 F870:F875 F898:F903 F905:F910 F842:F847 F863:F868 F877:F882 F1058 F934:F1029 F1100 B1125:B1130 F1472 F1079 F1065 F1192 F1186:F1187 B1132:B1137 B1139:B1144 B1146:B1151 B1153:B1158 B1160:B1165 B1167:B1172 B1174:B1179 B1181:B1186 B1188:B1193 B1195:B1200 B1202:B1207 B1209:B1214 B1216:B1221 B1223:B1228 B1230:B1235 B1237:B1242 B1244:B1249 B1251:B1256 B1258:B1263 B1265:B1270 B1272:B1277 B1279:B1284 B1286:B1291 B1293:B1298 B1300:B1305 B1307:B1312 B1314:B1319 B1321:B1326 B1328:B1333 B1335:B1340 B1342:B1347 B1349:B1354 B1356:B1361 B1363:B1368 B1370:B1375 B1377:B1382 B1384:B1389 B1391:B1396 B1398:B1403 B1405:B1410 B1412:B1417 B1419:B1424 B1426:B1431 B1433:B1438 B1440:B1445 B1447:B1452 B1454:B1459 B1461:B1466 B1468:B1473 F1053:F1056 F1635:F1638 F1468:F1470 F1086 F1093 F1072 F1067:F1070 F1074:F1077 F1194:F1328 F1788:F1789 F1615:F1617 F1405 F1384 B1475:B1480 B1489:B1494 B1482:B1487 B1496:B1501 B1503:B1508 B1510:B1515 B1517:B1522 B1524:B1529 B1531:B1536 B1538:B1543 B1545:B1550 B1552:B1557 B1559:B1564 B1566:B1571 B1573:B1578 B1580:B1585 B1587:B1592 B1594:B1599 B1601:B1606 B1608:B1613 B1615:B1620 B1622:B1627 B1629:B1634 B1636:B1641 B1643:B1648 B1650:B1655 B1657:B1662 B1664:B1669 B1671:B1676 B1678:B1683 B1685:B1690 B1692:B1697 B1699:B1704 B1706:B1711 B1713:B1718 B1720:B1725 B1727:B1732 B1734:B1739 B1741:B1746 B1748:B1753 B1755:B1760 B1762:B1767 B1769:B1774 B1776:B1781 B1783:B1788 B1790:B1795 B1797:B1802 B1804:B1809 B1811:B1816 B1818:B1823 B1825:B1830 B1832:B1837 F1626 F1621:F1624 F1474:F1610 F1642:F1645 F1649:F1652 F1656:F1659 F1791:F1792 F1370 F1419 F1412 F1461 F1426 F1454 F1447 F1640 G748:G1530 F1796:F1820 F1398 F1349 F1356 F1663:F1666 F1363 F1677:F1785 F1628:F1631 F1668 F1613 F1675 F1654 F1647 F1633 F1661 F1377 F1391 F1794 F1335 F1342 F1433 F1440 F1619 F1824:F1827 A2169 A2162 F1836 F1831:F1834 A2176 F1822 F1829 F1670:F1673 A1861 B2198:B2200 A1868 A1875 A1882 A1945 A1889 A1896 A1903 A1910 A1917 A1924 A1931 B1876:B1878 A1938 A1952 A2183 A1959 A1847 A1966 A1840 A1973 A1980 A1987 A1994 A2001 A2008 A2015 A2022 A2029 A2036 A2043 A2050 A2057 A2064 A2071 A2078 A2085 A2092 A2099 A2106 A2113 A2120 A2127 A2134 A2141 A2148 A2155 F1838:F1937 A2197 A1:A12 B1918:B1920 B1911:B1913 B1904:B1906 B1897:B1899 B1890:B1892 B1883:B1885 A1854 B1869:B1871 B1862:B1864 B1855:B1857 B1848:B1850 B1841:B1843 B1839 B1925:B1927 B1932:B1934 B1939:B1941 B1946:B1948 B1953:B1955 B1960:B1962 B1967:B1969 B1974:B1976 B1981:B1983 B1988:B1990 B1995:B1997 B2002:B2004 B2009:B2011 B2016:B2018 B2023:B2025 B2030:B2032 B2037:B2039 B2044:B2046 B2051:B2053 B2058:B2060 B2065:B2067 B2072:B2074 B2079:B2081 B2086:B2088 B2093:B2095 B2100:B2102 B2107:B2109 B2114:B2116 B2121:B2123 B2128:B2130 B2135:B2137 B2142:B2144 B2149:B2151 B2156:B2158 B2163:B2165 B2170:B2172 B2177:B2179 B2184:B2186 B2191:B2193 F2140 A2190 B2205:B2207 B2212:B2214 A2211 A2218 B2219:B2221 A2225 B2226:B2228 A2232 B2233:B2235 A2239 B2240:B2242 B2247:B2249 A2246 A2253 B2254:B2256 B2261:B2263 A2260 A2267 B2268:B2270 B2275:B2277 A2274 A2281 B2282:B2284 B2289:B2291 A2288 B2296:B2298 A2295 B2303:B2305 A2302 B2310:B2312 A2309 B2576:B32166 F1959:F2138 C13:E77 B13:B17 C743:C32160 F2142:F2224 G1532:G2224 N13:N2224 D748:E2224 D2232:N2315 H743:M2224 C1:N12 D2576:N32160 J377:M742 J13:M76" xr:uid="{8CB6F35B-759C-BA44-9A1C-9E904D113C34}">
      <formula1>"ASICS GEL 11-50,ASICS GT 21-40,ASICS GT 21-60"</formula1>
      <formula2>0</formula2>
    </dataValidation>
  </dataValidations>
  <hyperlinks>
    <hyperlink ref="F1054" r:id="rId1" xr:uid="{0B1BE734-B704-1A49-915D-39B4556C984D}"/>
  </hyperlinks>
  <pageMargins left="0.74791666666666667" right="0.74791666666666667" top="0.98402777777777772" bottom="0.98402777777777772" header="0.51180555555555551" footer="0.51180555555555551"/>
  <pageSetup paperSize="9" scale="67" firstPageNumber="0" fitToHeight="0" orientation="portrait" r:id="rId2"/>
  <ignoredErrors>
    <ignoredError sqref="B2231 B2235 B2259 B2261:B2262 B2266"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2018+</vt:lpstr>
      <vt:lpstr>'2018+'!Druckbereich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Dillinger</dc:creator>
  <cp:lastModifiedBy>Microsoft Office User</cp:lastModifiedBy>
  <dcterms:created xsi:type="dcterms:W3CDTF">2024-01-23T13:39:38Z</dcterms:created>
  <dcterms:modified xsi:type="dcterms:W3CDTF">2024-05-06T20:33:30Z</dcterms:modified>
</cp:coreProperties>
</file>